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18228E2-D396-469C-9019-B9971F6F1A5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ESTADISTICA PROMEDIOS" sheetId="5" r:id="rId1"/>
    <sheet name="COSTOS X DIETA " sheetId="8" r:id="rId2"/>
    <sheet name="Dietas y suministro" sheetId="1" r:id="rId3"/>
    <sheet name="Ganancia de peso x semana " sheetId="7" r:id="rId4"/>
    <sheet name="graficas" sheetId="3" r:id="rId5"/>
  </sheets>
  <definedNames>
    <definedName name="_xlnm._FilterDatabase" localSheetId="0" hidden="1">'ESTADISTICA PROMEDIOS'!$A$1:$A$25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5" l="1"/>
  <c r="E21" i="8" l="1"/>
  <c r="E22" i="8"/>
  <c r="E24" i="8" s="1"/>
  <c r="E23" i="8"/>
  <c r="C24" i="8"/>
  <c r="C8" i="8"/>
  <c r="E6" i="8" l="1"/>
  <c r="E7" i="8"/>
  <c r="E5" i="8"/>
  <c r="E13" i="8"/>
  <c r="J52" i="1"/>
  <c r="E14" i="8"/>
  <c r="E8" i="8" l="1"/>
  <c r="E15" i="8"/>
  <c r="E16" i="8" s="1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T11" i="1"/>
  <c r="D11" i="1"/>
  <c r="E11" i="1" s="1"/>
  <c r="Z17" i="5"/>
  <c r="L53" i="1" l="1"/>
  <c r="L54" i="1"/>
  <c r="L52" i="1"/>
  <c r="L28" i="1"/>
  <c r="L29" i="1"/>
  <c r="L27" i="1"/>
  <c r="L5" i="1"/>
  <c r="L6" i="1"/>
  <c r="L4" i="1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C16" i="5"/>
  <c r="D11" i="5"/>
  <c r="E11" i="5"/>
  <c r="C11" i="5"/>
  <c r="D6" i="5"/>
  <c r="E6" i="5"/>
  <c r="F6" i="5"/>
  <c r="G6" i="5"/>
  <c r="H6" i="5"/>
  <c r="I6" i="5"/>
  <c r="J6" i="5"/>
  <c r="K6" i="5"/>
  <c r="L6" i="5"/>
  <c r="M6" i="5"/>
  <c r="O6" i="5"/>
  <c r="P6" i="5"/>
  <c r="Q6" i="5"/>
  <c r="R6" i="5"/>
  <c r="S6" i="5"/>
  <c r="T6" i="5"/>
  <c r="U6" i="5"/>
  <c r="V6" i="5"/>
  <c r="W6" i="5"/>
  <c r="X6" i="5"/>
  <c r="Y6" i="5"/>
  <c r="Z6" i="5"/>
  <c r="C6" i="5"/>
  <c r="C7" i="5"/>
  <c r="L30" i="1" l="1"/>
  <c r="L7" i="1"/>
  <c r="L55" i="1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G17" i="5"/>
  <c r="F17" i="5"/>
  <c r="E17" i="5"/>
  <c r="D17" i="5"/>
  <c r="C17" i="5"/>
  <c r="F7" i="5"/>
  <c r="E7" i="5"/>
  <c r="D7" i="5"/>
  <c r="F22" i="1"/>
  <c r="F21" i="1"/>
  <c r="F20" i="1"/>
  <c r="F19" i="1"/>
  <c r="I17" i="5"/>
  <c r="H17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M46" i="1"/>
  <c r="M45" i="1"/>
  <c r="M44" i="1"/>
  <c r="M43" i="1"/>
  <c r="M38" i="1"/>
  <c r="M37" i="1"/>
  <c r="M36" i="1"/>
  <c r="M35" i="1"/>
  <c r="F46" i="1"/>
  <c r="F45" i="1"/>
  <c r="F44" i="1"/>
  <c r="F43" i="1"/>
  <c r="F38" i="1"/>
  <c r="F37" i="1"/>
  <c r="F36" i="1"/>
  <c r="F35" i="1"/>
  <c r="T71" i="1"/>
  <c r="T70" i="1"/>
  <c r="T69" i="1"/>
  <c r="T68" i="1"/>
  <c r="T63" i="1"/>
  <c r="T62" i="1"/>
  <c r="T61" i="1"/>
  <c r="T60" i="1"/>
  <c r="R61" i="1"/>
  <c r="S61" i="1" s="1"/>
  <c r="R62" i="1"/>
  <c r="S62" i="1" s="1"/>
  <c r="R63" i="1"/>
  <c r="S63" i="1" s="1"/>
  <c r="R68" i="1"/>
  <c r="R69" i="1"/>
  <c r="S69" i="1" s="1"/>
  <c r="R70" i="1"/>
  <c r="S70" i="1" s="1"/>
  <c r="R71" i="1"/>
  <c r="S71" i="1" s="1"/>
  <c r="R60" i="1"/>
  <c r="M71" i="1"/>
  <c r="M70" i="1"/>
  <c r="M69" i="1"/>
  <c r="M68" i="1"/>
  <c r="M63" i="1"/>
  <c r="M62" i="1"/>
  <c r="M61" i="1"/>
  <c r="M60" i="1"/>
  <c r="K61" i="1"/>
  <c r="L61" i="1" s="1"/>
  <c r="K62" i="1"/>
  <c r="L62" i="1" s="1"/>
  <c r="K63" i="1"/>
  <c r="L63" i="1" s="1"/>
  <c r="K68" i="1"/>
  <c r="K69" i="1"/>
  <c r="L69" i="1" s="1"/>
  <c r="K70" i="1"/>
  <c r="L70" i="1" s="1"/>
  <c r="K71" i="1"/>
  <c r="L71" i="1" s="1"/>
  <c r="K60" i="1"/>
  <c r="F71" i="1"/>
  <c r="F70" i="1"/>
  <c r="F69" i="1"/>
  <c r="F68" i="1"/>
  <c r="F63" i="1"/>
  <c r="F62" i="1"/>
  <c r="F61" i="1"/>
  <c r="F60" i="1"/>
  <c r="D61" i="1"/>
  <c r="E61" i="1" s="1"/>
  <c r="D62" i="1"/>
  <c r="E62" i="1" s="1"/>
  <c r="D63" i="1"/>
  <c r="E63" i="1" s="1"/>
  <c r="D68" i="1"/>
  <c r="D69" i="1"/>
  <c r="E69" i="1" s="1"/>
  <c r="D70" i="1"/>
  <c r="E70" i="1" s="1"/>
  <c r="D71" i="1"/>
  <c r="E71" i="1" s="1"/>
  <c r="D60" i="1"/>
  <c r="T46" i="1"/>
  <c r="T45" i="1"/>
  <c r="T44" i="1"/>
  <c r="T43" i="1"/>
  <c r="T38" i="1"/>
  <c r="T37" i="1"/>
  <c r="T36" i="1"/>
  <c r="T35" i="1"/>
  <c r="R36" i="1"/>
  <c r="S36" i="1" s="1"/>
  <c r="R37" i="1"/>
  <c r="S37" i="1" s="1"/>
  <c r="R38" i="1"/>
  <c r="S38" i="1" s="1"/>
  <c r="R43" i="1"/>
  <c r="S43" i="1" s="1"/>
  <c r="R44" i="1"/>
  <c r="S44" i="1" s="1"/>
  <c r="R45" i="1"/>
  <c r="S45" i="1" s="1"/>
  <c r="R46" i="1"/>
  <c r="S46" i="1" s="1"/>
  <c r="R35" i="1"/>
  <c r="S35" i="1" s="1"/>
  <c r="K35" i="1"/>
  <c r="K36" i="1"/>
  <c r="L36" i="1" s="1"/>
  <c r="K37" i="1"/>
  <c r="L37" i="1" s="1"/>
  <c r="K38" i="1"/>
  <c r="L38" i="1" s="1"/>
  <c r="K43" i="1"/>
  <c r="L43" i="1" s="1"/>
  <c r="K44" i="1"/>
  <c r="L44" i="1" s="1"/>
  <c r="K45" i="1"/>
  <c r="L45" i="1" s="1"/>
  <c r="K46" i="1"/>
  <c r="L46" i="1" s="1"/>
  <c r="Z7" i="5"/>
  <c r="W7" i="5"/>
  <c r="T7" i="5"/>
  <c r="Q7" i="5"/>
  <c r="N7" i="5"/>
  <c r="K7" i="5"/>
  <c r="H7" i="5"/>
  <c r="D43" i="1"/>
  <c r="D44" i="1"/>
  <c r="E44" i="1" s="1"/>
  <c r="D45" i="1"/>
  <c r="E45" i="1" s="1"/>
  <c r="D46" i="1"/>
  <c r="E46" i="1" s="1"/>
  <c r="D36" i="1"/>
  <c r="E36" i="1" s="1"/>
  <c r="D37" i="1"/>
  <c r="E37" i="1" s="1"/>
  <c r="D38" i="1"/>
  <c r="E38" i="1" s="1"/>
  <c r="D35" i="1"/>
  <c r="T22" i="1"/>
  <c r="T21" i="1"/>
  <c r="T20" i="1"/>
  <c r="T19" i="1"/>
  <c r="T14" i="1"/>
  <c r="T13" i="1"/>
  <c r="T12" i="1"/>
  <c r="R20" i="1"/>
  <c r="S20" i="1" s="1"/>
  <c r="R21" i="1"/>
  <c r="S21" i="1" s="1"/>
  <c r="R22" i="1"/>
  <c r="S22" i="1" s="1"/>
  <c r="R19" i="1"/>
  <c r="S19" i="1" s="1"/>
  <c r="R12" i="1"/>
  <c r="S12" i="1" s="1"/>
  <c r="R13" i="1"/>
  <c r="S13" i="1" s="1"/>
  <c r="R14" i="1"/>
  <c r="S14" i="1" s="1"/>
  <c r="R11" i="1"/>
  <c r="S11" i="1" s="1"/>
  <c r="M22" i="1"/>
  <c r="M21" i="1"/>
  <c r="M20" i="1"/>
  <c r="M19" i="1"/>
  <c r="M14" i="1"/>
  <c r="M13" i="1"/>
  <c r="M12" i="1"/>
  <c r="M11" i="1"/>
  <c r="K20" i="1"/>
  <c r="L20" i="1" s="1"/>
  <c r="K21" i="1"/>
  <c r="L21" i="1" s="1"/>
  <c r="K22" i="1"/>
  <c r="L22" i="1" s="1"/>
  <c r="K19" i="1"/>
  <c r="L19" i="1" s="1"/>
  <c r="K12" i="1"/>
  <c r="L12" i="1" s="1"/>
  <c r="K13" i="1"/>
  <c r="L13" i="1" s="1"/>
  <c r="K14" i="1"/>
  <c r="L14" i="1" s="1"/>
  <c r="K11" i="1"/>
  <c r="D20" i="1"/>
  <c r="E20" i="1" s="1"/>
  <c r="D21" i="1"/>
  <c r="E21" i="1" s="1"/>
  <c r="D22" i="1"/>
  <c r="E22" i="1" s="1"/>
  <c r="D19" i="1"/>
  <c r="E19" i="1" s="1"/>
  <c r="F14" i="1"/>
  <c r="F13" i="1"/>
  <c r="F12" i="1"/>
  <c r="F11" i="1"/>
  <c r="D12" i="1"/>
  <c r="E12" i="1" s="1"/>
  <c r="D13" i="1"/>
  <c r="E13" i="1" s="1"/>
  <c r="D14" i="1"/>
  <c r="E14" i="1" s="1"/>
  <c r="X7" i="5"/>
  <c r="Y7" i="5"/>
  <c r="V7" i="5"/>
  <c r="U7" i="5"/>
  <c r="S7" i="5"/>
  <c r="R7" i="5"/>
  <c r="O7" i="5"/>
  <c r="P7" i="5"/>
  <c r="M7" i="5"/>
  <c r="L7" i="5"/>
  <c r="J7" i="5"/>
  <c r="I7" i="5"/>
  <c r="G7" i="5"/>
  <c r="D64" i="1" l="1"/>
  <c r="K64" i="1"/>
  <c r="D72" i="1"/>
  <c r="D73" i="1" s="1"/>
  <c r="K72" i="1"/>
  <c r="K73" i="1" s="1"/>
  <c r="E60" i="1"/>
  <c r="K39" i="1"/>
  <c r="R64" i="1"/>
  <c r="K15" i="1"/>
  <c r="L35" i="1"/>
  <c r="E68" i="1"/>
  <c r="L68" i="1"/>
  <c r="E35" i="1"/>
  <c r="D39" i="1"/>
  <c r="L60" i="1"/>
  <c r="R72" i="1"/>
  <c r="R73" i="1" s="1"/>
  <c r="E43" i="1"/>
  <c r="D47" i="1"/>
  <c r="R39" i="1"/>
  <c r="S39" i="1" s="1"/>
  <c r="S60" i="1"/>
  <c r="S68" i="1"/>
  <c r="L11" i="1"/>
  <c r="K23" i="1"/>
  <c r="K24" i="1" l="1"/>
  <c r="D48" i="1"/>
  <c r="I236" i="3"/>
  <c r="G236" i="3"/>
  <c r="E237" i="3"/>
  <c r="I235" i="3"/>
  <c r="G235" i="3"/>
  <c r="F234" i="3"/>
  <c r="G234" i="3" s="1"/>
  <c r="I234" i="3"/>
  <c r="I118" i="3"/>
  <c r="G118" i="3"/>
  <c r="E119" i="3"/>
  <c r="I117" i="3"/>
  <c r="G117" i="3"/>
  <c r="I116" i="3"/>
  <c r="G116" i="3"/>
  <c r="E7" i="3"/>
  <c r="I6" i="3"/>
  <c r="G6" i="3"/>
  <c r="I5" i="3"/>
  <c r="G5" i="3"/>
  <c r="I4" i="3"/>
  <c r="G4" i="3"/>
  <c r="J54" i="1"/>
  <c r="H54" i="1"/>
  <c r="F55" i="1"/>
  <c r="J53" i="1"/>
  <c r="H53" i="1"/>
  <c r="G52" i="1"/>
  <c r="H52" i="1" s="1"/>
  <c r="J29" i="1"/>
  <c r="H29" i="1"/>
  <c r="F30" i="1"/>
  <c r="J28" i="1"/>
  <c r="H28" i="1"/>
  <c r="J27" i="1"/>
  <c r="H27" i="1"/>
  <c r="F7" i="1"/>
  <c r="J6" i="1"/>
  <c r="H6" i="1"/>
  <c r="J5" i="1"/>
  <c r="H5" i="1"/>
  <c r="J4" i="1"/>
  <c r="H4" i="1"/>
  <c r="G237" i="3" l="1"/>
  <c r="K47" i="1"/>
  <c r="R47" i="1"/>
  <c r="D23" i="1"/>
  <c r="H55" i="1"/>
  <c r="R15" i="1"/>
  <c r="I7" i="3"/>
  <c r="G7" i="3"/>
  <c r="I237" i="3"/>
  <c r="J7" i="1"/>
  <c r="G119" i="3"/>
  <c r="I119" i="3"/>
  <c r="K48" i="1"/>
  <c r="H7" i="1"/>
  <c r="J30" i="1"/>
  <c r="D15" i="1"/>
  <c r="R23" i="1"/>
  <c r="H30" i="1"/>
  <c r="J55" i="1"/>
  <c r="D24" i="1" l="1"/>
  <c r="R48" i="1"/>
  <c r="R24" i="1"/>
</calcChain>
</file>

<file path=xl/sharedStrings.xml><?xml version="1.0" encoding="utf-8"?>
<sst xmlns="http://schemas.openxmlformats.org/spreadsheetml/2006/main" count="373" uniqueCount="131">
  <si>
    <t>Lote 1</t>
  </si>
  <si>
    <t xml:space="preserve">Municipio: San José de Miranda </t>
  </si>
  <si>
    <t>Vereda: Sagamal</t>
  </si>
  <si>
    <t>Materia prima</t>
  </si>
  <si>
    <t>Proteina %</t>
  </si>
  <si>
    <t>% proteina en la dieta</t>
  </si>
  <si>
    <t>Kcal/kg EM</t>
  </si>
  <si>
    <t>Tithonia diversifolia</t>
  </si>
  <si>
    <t>Mogolla</t>
  </si>
  <si>
    <t>Palmiste</t>
  </si>
  <si>
    <t>FECHA</t>
  </si>
  <si>
    <t xml:space="preserve">MES DE SEPTIEMBRE </t>
  </si>
  <si>
    <t>Sem 1-7</t>
  </si>
  <si>
    <t>sem 8-14</t>
  </si>
  <si>
    <t>sem 15-21</t>
  </si>
  <si>
    <t>sem 22-28</t>
  </si>
  <si>
    <t>SUMINISTRO DE LA DIETA: 1 RACION AL DIA  DURANTE 2 MESES</t>
  </si>
  <si>
    <t>Peso inicial (kg)</t>
  </si>
  <si>
    <t>peso final (kg)</t>
  </si>
  <si>
    <t>Medicago Sativa</t>
  </si>
  <si>
    <t>Mes de octubre</t>
  </si>
  <si>
    <t>Sem 29-5</t>
  </si>
  <si>
    <t>sem 6-12</t>
  </si>
  <si>
    <t>sem 13-19</t>
  </si>
  <si>
    <t>sem 20-26</t>
  </si>
  <si>
    <t>REGISTROS DE PARAMETROS PRODUCTIVOS CAPRINOS EN ETAPA DE LEVANTE DE 6-12 MESES DE EDAD</t>
  </si>
  <si>
    <t>Lote 2</t>
  </si>
  <si>
    <t>Urea</t>
  </si>
  <si>
    <t>Lote 3</t>
  </si>
  <si>
    <t>edad: 10-12  meses</t>
  </si>
  <si>
    <t>TOTAL</t>
  </si>
  <si>
    <t>racion kg (2v al dia)</t>
  </si>
  <si>
    <t xml:space="preserve"> </t>
  </si>
  <si>
    <t xml:space="preserve">total ejemplares </t>
  </si>
  <si>
    <t>ejemplar 1</t>
  </si>
  <si>
    <t>ejemplar 3</t>
  </si>
  <si>
    <t>% Dieta</t>
  </si>
  <si>
    <t>GANACIA TOTAL</t>
  </si>
  <si>
    <t>GANANCIA TOTAL</t>
  </si>
  <si>
    <t>GANCIA TOTAL</t>
  </si>
  <si>
    <t>Ejemplar 3</t>
  </si>
  <si>
    <t>sem 29-5</t>
  </si>
  <si>
    <t>mes de octubre</t>
  </si>
  <si>
    <t>Tratamiento 1</t>
  </si>
  <si>
    <t>Edad: 4-6 meses</t>
  </si>
  <si>
    <t xml:space="preserve">Total ejemplares </t>
  </si>
  <si>
    <t>SUMINISTRO DE LA DIETA: 2 RACION AL DIA  DURANTE 2 MESES</t>
  </si>
  <si>
    <t>Tratamiento  2</t>
  </si>
  <si>
    <t>Edad: 7-9  meses</t>
  </si>
  <si>
    <t>Tratamiento  3</t>
  </si>
  <si>
    <t>Edad: 10-12  meses</t>
  </si>
  <si>
    <t>Tratamiento 2</t>
  </si>
  <si>
    <t>SUMINISTRO DE LA DIETA: 2 RACIONES AL DIA  DURANTE 2 MESES</t>
  </si>
  <si>
    <t>Ejemplar 2</t>
  </si>
  <si>
    <t>Tratamiento 3</t>
  </si>
  <si>
    <t>Ejemplar 1</t>
  </si>
  <si>
    <t>Ejempplar 2</t>
  </si>
  <si>
    <t>Alfalfa alfagenes</t>
  </si>
  <si>
    <t>thitonia</t>
  </si>
  <si>
    <t>alfalfa</t>
  </si>
  <si>
    <t>urea</t>
  </si>
  <si>
    <t>P I  sem 2</t>
  </si>
  <si>
    <t>P F sema 2</t>
  </si>
  <si>
    <t>GPD Sem 2</t>
  </si>
  <si>
    <t>GPD Sem 1</t>
  </si>
  <si>
    <t>P F Sem 1</t>
  </si>
  <si>
    <t>P I Sem 1</t>
  </si>
  <si>
    <t>Repeticion</t>
  </si>
  <si>
    <t xml:space="preserve">Tratamiento </t>
  </si>
  <si>
    <t>P I  sem 3</t>
  </si>
  <si>
    <t>P F sema 3</t>
  </si>
  <si>
    <t>GPD Sem 3</t>
  </si>
  <si>
    <t>GPD Sem 4</t>
  </si>
  <si>
    <t>P I  sem 4</t>
  </si>
  <si>
    <t>P F sema 4</t>
  </si>
  <si>
    <t>P I  sem 5</t>
  </si>
  <si>
    <t>P F sema 5</t>
  </si>
  <si>
    <t>GPD Sem 5</t>
  </si>
  <si>
    <t>P I  sem 6</t>
  </si>
  <si>
    <t>P F sema 6</t>
  </si>
  <si>
    <t>GPD Sem 6</t>
  </si>
  <si>
    <t>P I  sem 7</t>
  </si>
  <si>
    <t>P F sema 7</t>
  </si>
  <si>
    <t>GPD Sem 7</t>
  </si>
  <si>
    <t>P I  sem 8</t>
  </si>
  <si>
    <t>P F sema 8</t>
  </si>
  <si>
    <t>GPD Sem 8</t>
  </si>
  <si>
    <t>promedio</t>
  </si>
  <si>
    <t>Ganancia de peso diario (gr)</t>
  </si>
  <si>
    <t>racion gr (2v al dia)</t>
  </si>
  <si>
    <t>ganacia de peso (gr) semanal</t>
  </si>
  <si>
    <t>ganacia de peso (gr)  semanal</t>
  </si>
  <si>
    <t>racion gr (2v dia)</t>
  </si>
  <si>
    <t>racion (5% pv) gr</t>
  </si>
  <si>
    <t>GPDSem1</t>
  </si>
  <si>
    <t>GPDSem2</t>
  </si>
  <si>
    <t>GPDSem3</t>
  </si>
  <si>
    <t>GPDSem4</t>
  </si>
  <si>
    <t>GPDSem5</t>
  </si>
  <si>
    <t>GPDSem6</t>
  </si>
  <si>
    <t>GPDSem7</t>
  </si>
  <si>
    <t>GPDSem8</t>
  </si>
  <si>
    <t>Desv estándar</t>
  </si>
  <si>
    <t>s2</t>
  </si>
  <si>
    <t>s1</t>
  </si>
  <si>
    <t>s3</t>
  </si>
  <si>
    <t>pre po kg</t>
  </si>
  <si>
    <t>valor por kg</t>
  </si>
  <si>
    <t xml:space="preserve">CORREJIDA </t>
  </si>
  <si>
    <t xml:space="preserve">Promedios gancias de peso de la semana 1 a la semana 8 </t>
  </si>
  <si>
    <t>s4</t>
  </si>
  <si>
    <t>s5</t>
  </si>
  <si>
    <t>s6</t>
  </si>
  <si>
    <t>s7</t>
  </si>
  <si>
    <t>s8</t>
  </si>
  <si>
    <t>% en dieta</t>
  </si>
  <si>
    <t xml:space="preserve">COSTOS POR KG DIETA UREA </t>
  </si>
  <si>
    <t xml:space="preserve">COSTOS POR KG DIETA ALFALFA </t>
  </si>
  <si>
    <t xml:space="preserve">Alfalfa </t>
  </si>
  <si>
    <t>COSTOS POR  KG DIETA THITONIA DIVERSIFOLIA</t>
  </si>
  <si>
    <t>thitonia diversifolia</t>
  </si>
  <si>
    <t>Precio por Kg</t>
  </si>
  <si>
    <t>Valor por kg</t>
  </si>
  <si>
    <t>Precio por kg</t>
  </si>
  <si>
    <t>Precio por  KG</t>
  </si>
  <si>
    <t>Valor por  KG</t>
  </si>
  <si>
    <t>Total</t>
  </si>
  <si>
    <t xml:space="preserve">D. estandar </t>
  </si>
  <si>
    <t>Thitonia diversifolia</t>
  </si>
  <si>
    <t>Valor po kg</t>
  </si>
  <si>
    <t>Tratamientos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</si>
</sst>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3" xfId="0" applyFill="1" applyBorder="1"/>
    <xf numFmtId="9" fontId="0" fillId="2" borderId="3" xfId="0" applyNumberFormat="1" applyFill="1" applyBorder="1"/>
    <xf numFmtId="16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9" fontId="0" fillId="2" borderId="1" xfId="0" applyNumberForma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9" fontId="0" fillId="2" borderId="0" xfId="0" applyNumberFormat="1" applyFill="1"/>
    <xf numFmtId="0" fontId="0" fillId="0" borderId="1" xfId="0" applyBorder="1"/>
    <xf numFmtId="0" fontId="0" fillId="0" borderId="1" xfId="1" applyNumberFormat="1" applyFont="1" applyBorder="1"/>
    <xf numFmtId="0" fontId="0" fillId="0" borderId="5" xfId="0" applyBorder="1"/>
    <xf numFmtId="0" fontId="0" fillId="2" borderId="14" xfId="0" applyFill="1" applyBorder="1"/>
    <xf numFmtId="0" fontId="0" fillId="0" borderId="14" xfId="0" applyBorder="1"/>
    <xf numFmtId="0" fontId="0" fillId="3" borderId="0" xfId="0" applyFill="1"/>
    <xf numFmtId="0" fontId="0" fillId="0" borderId="7" xfId="0" applyBorder="1"/>
    <xf numFmtId="0" fontId="0" fillId="3" borderId="10" xfId="0" applyFill="1" applyBorder="1"/>
    <xf numFmtId="0" fontId="0" fillId="0" borderId="9" xfId="0" applyBorder="1"/>
    <xf numFmtId="16" fontId="0" fillId="2" borderId="5" xfId="0" applyNumberFormat="1" applyFill="1" applyBorder="1"/>
    <xf numFmtId="43" fontId="0" fillId="2" borderId="1" xfId="1" applyFont="1" applyFill="1" applyBorder="1"/>
    <xf numFmtId="43" fontId="0" fillId="2" borderId="7" xfId="1" applyFont="1" applyFill="1" applyBorder="1"/>
    <xf numFmtId="0" fontId="0" fillId="4" borderId="1" xfId="0" applyFill="1" applyBorder="1"/>
    <xf numFmtId="43" fontId="0" fillId="4" borderId="1" xfId="1" applyFont="1" applyFill="1" applyBorder="1"/>
    <xf numFmtId="0" fontId="0" fillId="4" borderId="0" xfId="0" applyFill="1"/>
    <xf numFmtId="43" fontId="0" fillId="4" borderId="1" xfId="0" applyNumberFormat="1" applyFill="1" applyBorder="1"/>
    <xf numFmtId="0" fontId="0" fillId="5" borderId="0" xfId="0" applyFill="1"/>
    <xf numFmtId="0" fontId="0" fillId="6" borderId="0" xfId="0" applyFill="1"/>
    <xf numFmtId="0" fontId="0" fillId="5" borderId="1" xfId="0" applyFill="1" applyBorder="1"/>
    <xf numFmtId="43" fontId="0" fillId="5" borderId="1" xfId="1" applyFont="1" applyFill="1" applyBorder="1"/>
    <xf numFmtId="0" fontId="0" fillId="6" borderId="1" xfId="0" applyFill="1" applyBorder="1"/>
    <xf numFmtId="43" fontId="0" fillId="6" borderId="1" xfId="1" applyFont="1" applyFill="1" applyBorder="1"/>
    <xf numFmtId="0" fontId="0" fillId="7" borderId="1" xfId="0" applyFill="1" applyBorder="1"/>
    <xf numFmtId="43" fontId="0" fillId="7" borderId="1" xfId="1" applyFont="1" applyFill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justify" vertical="center"/>
    </xf>
    <xf numFmtId="0" fontId="2" fillId="0" borderId="0" xfId="0" applyFont="1"/>
    <xf numFmtId="0" fontId="0" fillId="7" borderId="2" xfId="0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2" borderId="0" xfId="0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PROMEDIOS GANANCIA DE PESO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 PROMEDIOS'!$C$21</c:f>
              <c:strCache>
                <c:ptCount val="1"/>
                <c:pt idx="0">
                  <c:v>thitonia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PROMEDIOS'!$D$19:$K$20</c:f>
              <c:strCache>
                <c:ptCount val="8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</c:strCache>
            </c:strRef>
          </c:cat>
          <c:val>
            <c:numRef>
              <c:f>'ESTADISTICA PROMEDIOS'!$D$21:$K$21</c:f>
              <c:numCache>
                <c:formatCode>General</c:formatCode>
                <c:ptCount val="8"/>
                <c:pt idx="0">
                  <c:v>61.43</c:v>
                </c:pt>
                <c:pt idx="1">
                  <c:v>59.52</c:v>
                </c:pt>
                <c:pt idx="2">
                  <c:v>69.05</c:v>
                </c:pt>
                <c:pt idx="3">
                  <c:v>76.19</c:v>
                </c:pt>
                <c:pt idx="4">
                  <c:v>77.62</c:v>
                </c:pt>
                <c:pt idx="5">
                  <c:v>72.86</c:v>
                </c:pt>
                <c:pt idx="6">
                  <c:v>76.67</c:v>
                </c:pt>
                <c:pt idx="7">
                  <c:v>76.19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3-4F5A-901B-3AD9E73C23C0}"/>
            </c:ext>
          </c:extLst>
        </c:ser>
        <c:ser>
          <c:idx val="1"/>
          <c:order val="1"/>
          <c:tx>
            <c:strRef>
              <c:f>'ESTADISTICA PROMEDIOS'!$C$22</c:f>
              <c:strCache>
                <c:ptCount val="1"/>
                <c:pt idx="0">
                  <c:v>D. estandar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PROMEDIOS'!$D$19:$K$20</c:f>
              <c:strCache>
                <c:ptCount val="8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</c:strCache>
            </c:strRef>
          </c:cat>
          <c:val>
            <c:numRef>
              <c:f>'ESTADISTICA PROMEDIOS'!$D$22:$K$22</c:f>
              <c:numCache>
                <c:formatCode>General</c:formatCode>
                <c:ptCount val="8"/>
                <c:pt idx="0">
                  <c:v>10.3</c:v>
                </c:pt>
                <c:pt idx="1">
                  <c:v>8.73</c:v>
                </c:pt>
                <c:pt idx="2">
                  <c:v>10.53</c:v>
                </c:pt>
                <c:pt idx="3">
                  <c:v>0.83</c:v>
                </c:pt>
                <c:pt idx="4">
                  <c:v>3.59</c:v>
                </c:pt>
                <c:pt idx="5">
                  <c:v>1.43</c:v>
                </c:pt>
                <c:pt idx="6">
                  <c:v>6.44</c:v>
                </c:pt>
                <c:pt idx="7">
                  <c:v>5.41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3-4F5A-901B-3AD9E73C23C0}"/>
            </c:ext>
          </c:extLst>
        </c:ser>
        <c:ser>
          <c:idx val="2"/>
          <c:order val="2"/>
          <c:tx>
            <c:strRef>
              <c:f>'ESTADISTICA PROMEDIOS'!$C$23</c:f>
              <c:strCache>
                <c:ptCount val="1"/>
                <c:pt idx="0">
                  <c:v>alfalfa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PROMEDIOS'!$D$19:$K$20</c:f>
              <c:strCache>
                <c:ptCount val="8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</c:strCache>
            </c:strRef>
          </c:cat>
          <c:val>
            <c:numRef>
              <c:f>'ESTADISTICA PROMEDIOS'!$D$23:$K$23</c:f>
              <c:numCache>
                <c:formatCode>General</c:formatCode>
                <c:ptCount val="8"/>
                <c:pt idx="0">
                  <c:v>73.099999999999994</c:v>
                </c:pt>
                <c:pt idx="1">
                  <c:v>70</c:v>
                </c:pt>
                <c:pt idx="2">
                  <c:v>76.19</c:v>
                </c:pt>
                <c:pt idx="3">
                  <c:v>75.72</c:v>
                </c:pt>
                <c:pt idx="4">
                  <c:v>79.05</c:v>
                </c:pt>
                <c:pt idx="5">
                  <c:v>76.19</c:v>
                </c:pt>
                <c:pt idx="6">
                  <c:v>76.67</c:v>
                </c:pt>
                <c:pt idx="7">
                  <c:v>77.14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63-4F5A-901B-3AD9E73C23C0}"/>
            </c:ext>
          </c:extLst>
        </c:ser>
        <c:ser>
          <c:idx val="3"/>
          <c:order val="3"/>
          <c:tx>
            <c:strRef>
              <c:f>'ESTADISTICA PROMEDIOS'!$C$24</c:f>
              <c:strCache>
                <c:ptCount val="1"/>
                <c:pt idx="0">
                  <c:v>D. estandar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PROMEDIOS'!$D$19:$K$20</c:f>
              <c:strCache>
                <c:ptCount val="8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</c:strCache>
            </c:strRef>
          </c:cat>
          <c:val>
            <c:numRef>
              <c:f>'ESTADISTICA PROMEDIOS'!$D$24:$K$24</c:f>
              <c:numCache>
                <c:formatCode>General</c:formatCode>
                <c:ptCount val="8"/>
                <c:pt idx="0">
                  <c:v>3.59</c:v>
                </c:pt>
                <c:pt idx="1">
                  <c:v>7.42</c:v>
                </c:pt>
                <c:pt idx="2">
                  <c:v>1.65</c:v>
                </c:pt>
                <c:pt idx="3">
                  <c:v>2.4700000000000002</c:v>
                </c:pt>
                <c:pt idx="4">
                  <c:v>8.61</c:v>
                </c:pt>
                <c:pt idx="5">
                  <c:v>3.3</c:v>
                </c:pt>
                <c:pt idx="6">
                  <c:v>5.41</c:v>
                </c:pt>
                <c:pt idx="7">
                  <c:v>4.29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63-4F5A-901B-3AD9E73C23C0}"/>
            </c:ext>
          </c:extLst>
        </c:ser>
        <c:ser>
          <c:idx val="4"/>
          <c:order val="4"/>
          <c:tx>
            <c:strRef>
              <c:f>'ESTADISTICA PROMEDIOS'!$C$25</c:f>
              <c:strCache>
                <c:ptCount val="1"/>
                <c:pt idx="0">
                  <c:v>urea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PROMEDIOS'!$D$19:$K$20</c:f>
              <c:strCache>
                <c:ptCount val="8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</c:strCache>
            </c:strRef>
          </c:cat>
          <c:val>
            <c:numRef>
              <c:f>'ESTADISTICA PROMEDIOS'!$D$25:$K$25</c:f>
              <c:numCache>
                <c:formatCode>General</c:formatCode>
                <c:ptCount val="8"/>
                <c:pt idx="0">
                  <c:v>76.67</c:v>
                </c:pt>
                <c:pt idx="1">
                  <c:v>74.760000000000005</c:v>
                </c:pt>
                <c:pt idx="2">
                  <c:v>77.62</c:v>
                </c:pt>
                <c:pt idx="3">
                  <c:v>82.86</c:v>
                </c:pt>
                <c:pt idx="4">
                  <c:v>81.430000000000007</c:v>
                </c:pt>
                <c:pt idx="5">
                  <c:v>77.62</c:v>
                </c:pt>
                <c:pt idx="6">
                  <c:v>78.569999999999993</c:v>
                </c:pt>
                <c:pt idx="7" formatCode="_(* #,##0.00_);_(* \(#,##0.00\);_(* &quot;-&quot;??_);_(@_)">
                  <c:v>81.900000000000006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63-4F5A-901B-3AD9E73C23C0}"/>
            </c:ext>
          </c:extLst>
        </c:ser>
        <c:ser>
          <c:idx val="5"/>
          <c:order val="5"/>
          <c:tx>
            <c:strRef>
              <c:f>'ESTADISTICA PROMEDIOS'!$C$26</c:f>
              <c:strCache>
                <c:ptCount val="1"/>
                <c:pt idx="0">
                  <c:v>D. estandar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PROMEDIOS'!$D$19:$K$20</c:f>
              <c:strCache>
                <c:ptCount val="8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</c:strCache>
            </c:strRef>
          </c:cat>
          <c:val>
            <c:numRef>
              <c:f>'ESTADISTICA PROMEDIOS'!$D$26:$K$26</c:f>
              <c:numCache>
                <c:formatCode>General</c:formatCode>
                <c:ptCount val="8"/>
                <c:pt idx="0">
                  <c:v>10.91</c:v>
                </c:pt>
                <c:pt idx="1">
                  <c:v>14.87</c:v>
                </c:pt>
                <c:pt idx="2">
                  <c:v>5.77</c:v>
                </c:pt>
                <c:pt idx="3">
                  <c:v>5.72</c:v>
                </c:pt>
                <c:pt idx="4">
                  <c:v>3.78</c:v>
                </c:pt>
                <c:pt idx="5">
                  <c:v>2.97</c:v>
                </c:pt>
                <c:pt idx="6">
                  <c:v>1.54</c:v>
                </c:pt>
                <c:pt idx="7">
                  <c:v>8.3699999999999992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63-4F5A-901B-3AD9E73C2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482448"/>
        <c:axId val="288484128"/>
      </c:barChart>
      <c:catAx>
        <c:axId val="2884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8484128"/>
        <c:crosses val="autoZero"/>
        <c:auto val="1"/>
        <c:lblAlgn val="ctr"/>
        <c:lblOffset val="100"/>
        <c:noMultiLvlLbl val="0"/>
      </c:catAx>
      <c:valAx>
        <c:axId val="28848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848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TRATAMIENTO</a:t>
            </a:r>
            <a:r>
              <a:rPr lang="es-CO" baseline="0"/>
              <a:t> </a:t>
            </a:r>
            <a:r>
              <a:rPr lang="es-CO"/>
              <a:t> 2 MES DE SEPTIEMBRE   </a:t>
            </a:r>
          </a:p>
        </c:rich>
      </c:tx>
      <c:layout>
        <c:manualLayout>
          <c:xMode val="edge"/>
          <c:yMode val="edge"/>
          <c:x val="0.48776902887139106"/>
          <c:y val="5.446294359741957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757179325187093"/>
          <c:y val="3.670856400801522E-2"/>
          <c:w val="0.76535063254079538"/>
          <c:h val="0.77361538011926267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2413619530435408E-2"/>
                  <c:y val="1.41200224141458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25-4130-AA77-1B949A246B00}"/>
                </c:ext>
              </c:extLst>
            </c:dLbl>
            <c:dLbl>
              <c:idx val="1"/>
              <c:layout>
                <c:manualLayout>
                  <c:x val="8.4997252055821794E-3"/>
                  <c:y val="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BA-43AC-83A1-A9F6F9A971A4}"/>
                </c:ext>
              </c:extLst>
            </c:dLbl>
            <c:dLbl>
              <c:idx val="2"/>
              <c:layout>
                <c:manualLayout>
                  <c:x val="8.4997252055821308E-3"/>
                  <c:y val="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BA-43AC-83A1-A9F6F9A971A4}"/>
                </c:ext>
              </c:extLst>
            </c:dLbl>
            <c:dLbl>
              <c:idx val="3"/>
              <c:layout>
                <c:manualLayout>
                  <c:x val="4.5858308807289498E-3"/>
                  <c:y val="1.0085730295818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BA-43AC-83A1-A9F6F9A971A4}"/>
                </c:ext>
              </c:extLst>
            </c:dLbl>
            <c:dLbl>
              <c:idx val="6"/>
              <c:layout>
                <c:manualLayout>
                  <c:x val="8.4997252055821794E-3"/>
                  <c:y val="8.06858423665475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25-4130-AA77-1B949A246B00}"/>
                </c:ext>
              </c:extLst>
            </c:dLbl>
            <c:dLbl>
              <c:idx val="7"/>
              <c:layout>
                <c:manualLayout>
                  <c:x val="8.4997252055821794E-3"/>
                  <c:y val="4.03429211832737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BA-43AC-83A1-A9F6F9A971A4}"/>
                </c:ext>
              </c:extLst>
            </c:dLbl>
            <c:dLbl>
              <c:idx val="8"/>
              <c:layout>
                <c:manualLayout>
                  <c:x val="1.2413619530435408E-2"/>
                  <c:y val="2.0171460591636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BA-43AC-83A1-A9F6F9A971A4}"/>
                </c:ext>
              </c:extLst>
            </c:dLbl>
            <c:dLbl>
              <c:idx val="9"/>
              <c:layout>
                <c:manualLayout>
                  <c:x val="5.8904623223466927E-3"/>
                  <c:y val="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BA-43AC-83A1-A9F6F9A97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suministro'!$O$35:$O$48</c15:sqref>
                  </c15:fullRef>
                </c:ext>
              </c:extLst>
              <c:f>('Dietas y suministro'!$O$35:$O$39,'Dietas y suministro'!$O$41,'Dietas y suministro'!$O$43:$O$48)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suministro'!$P$35:$P$48</c15:sqref>
                  </c15:fullRef>
                </c:ext>
              </c:extLst>
              <c:f>('Dietas y suministro'!$P$35:$P$39,'Dietas y suministro'!$P$41,'Dietas y suministro'!$P$43:$P$48)</c:f>
              <c:numCache>
                <c:formatCode>General</c:formatCode>
                <c:ptCount val="12"/>
                <c:pt idx="0">
                  <c:v>11.32</c:v>
                </c:pt>
                <c:pt idx="1">
                  <c:v>11.87</c:v>
                </c:pt>
                <c:pt idx="2">
                  <c:v>12.42</c:v>
                </c:pt>
                <c:pt idx="3">
                  <c:v>12.96</c:v>
                </c:pt>
                <c:pt idx="6">
                  <c:v>13.51</c:v>
                </c:pt>
                <c:pt idx="7">
                  <c:v>14.12</c:v>
                </c:pt>
                <c:pt idx="8">
                  <c:v>14.68</c:v>
                </c:pt>
                <c:pt idx="9">
                  <c:v>15.19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A-43AC-83A1-A9F6F9A971A4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718250972053151E-2"/>
                  <c:y val="1.588303983685906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25-4130-AA77-1B949A246B00}"/>
                </c:ext>
              </c:extLst>
            </c:dLbl>
            <c:dLbl>
              <c:idx val="1"/>
              <c:layout>
                <c:manualLayout>
                  <c:x val="8.4997252055821308E-3"/>
                  <c:y val="-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BA-43AC-83A1-A9F6F9A971A4}"/>
                </c:ext>
              </c:extLst>
            </c:dLbl>
            <c:dLbl>
              <c:idx val="2"/>
              <c:layout>
                <c:manualLayout>
                  <c:x val="4.5858308807289498E-3"/>
                  <c:y val="-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BA-43AC-83A1-A9F6F9A971A4}"/>
                </c:ext>
              </c:extLst>
            </c:dLbl>
            <c:dLbl>
              <c:idx val="3"/>
              <c:layout>
                <c:manualLayout>
                  <c:x val="6.7193655587567322E-4"/>
                  <c:y val="-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BA-43AC-83A1-A9F6F9A971A4}"/>
                </c:ext>
              </c:extLst>
            </c:dLbl>
            <c:dLbl>
              <c:idx val="6"/>
              <c:layout>
                <c:manualLayout>
                  <c:x val="4.5858308807289498E-3"/>
                  <c:y val="-6.0514381774910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25-4130-AA77-1B949A246B00}"/>
                </c:ext>
              </c:extLst>
            </c:dLbl>
            <c:dLbl>
              <c:idx val="7"/>
              <c:layout>
                <c:manualLayout>
                  <c:x val="3.2811994391112069E-3"/>
                  <c:y val="-1.0085730295818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BA-43AC-83A1-A9F6F9A971A4}"/>
                </c:ext>
              </c:extLst>
            </c:dLbl>
            <c:dLbl>
              <c:idx val="8"/>
              <c:layout>
                <c:manualLayout>
                  <c:x val="4.5858308807289498E-3"/>
                  <c:y val="-1.61371684733095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BA-43AC-83A1-A9F6F9A971A4}"/>
                </c:ext>
              </c:extLst>
            </c:dLbl>
            <c:dLbl>
              <c:idx val="9"/>
              <c:layout>
                <c:manualLayout>
                  <c:x val="-1.9373263273598127E-3"/>
                  <c:y val="-1.00857302958183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BA-43AC-83A1-A9F6F9A97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suministro'!$O$35:$O$48</c15:sqref>
                  </c15:fullRef>
                </c:ext>
              </c:extLst>
              <c:f>('Dietas y suministro'!$O$35:$O$39,'Dietas y suministro'!$O$41,'Dietas y suministro'!$O$43:$O$48)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suministro'!$Q$35:$Q$48</c15:sqref>
                  </c15:fullRef>
                </c:ext>
              </c:extLst>
              <c:f>('Dietas y suministro'!$Q$35:$Q$39,'Dietas y suministro'!$Q$41,'Dietas y suministro'!$Q$43:$Q$48)</c:f>
              <c:numCache>
                <c:formatCode>General</c:formatCode>
                <c:ptCount val="12"/>
                <c:pt idx="0">
                  <c:v>11.87</c:v>
                </c:pt>
                <c:pt idx="1">
                  <c:v>12.42</c:v>
                </c:pt>
                <c:pt idx="2">
                  <c:v>12.96</c:v>
                </c:pt>
                <c:pt idx="3">
                  <c:v>13.51</c:v>
                </c:pt>
                <c:pt idx="6">
                  <c:v>14.12</c:v>
                </c:pt>
                <c:pt idx="7">
                  <c:v>14.68</c:v>
                </c:pt>
                <c:pt idx="8">
                  <c:v>15.19</c:v>
                </c:pt>
                <c:pt idx="9">
                  <c:v>15.76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A-43AC-83A1-A9F6F9A971A4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2.19013719175518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5-4130-AA77-1B949A246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suministro'!$O$35:$O$48</c15:sqref>
                  </c15:fullRef>
                </c:ext>
              </c:extLst>
              <c:f>('Dietas y suministro'!$O$35:$O$39,'Dietas y suministro'!$O$41,'Dietas y suministro'!$O$43:$O$48)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suministro'!$R$35:$R$48</c15:sqref>
                  </c15:fullRef>
                </c:ext>
              </c:extLst>
              <c:f>('Dietas y suministro'!$R$35:$R$39,'Dietas y suministro'!$R$41,'Dietas y suministro'!$R$43:$R$48)</c:f>
              <c:numCache>
                <c:formatCode>General</c:formatCode>
                <c:ptCount val="12"/>
                <c:pt idx="0">
                  <c:v>549.99999999999898</c:v>
                </c:pt>
                <c:pt idx="1">
                  <c:v>550.00000000000068</c:v>
                </c:pt>
                <c:pt idx="2">
                  <c:v>540.00000000000091</c:v>
                </c:pt>
                <c:pt idx="3">
                  <c:v>549.99999999999898</c:v>
                </c:pt>
                <c:pt idx="4">
                  <c:v>2189.9999999999995</c:v>
                </c:pt>
                <c:pt idx="6">
                  <c:v>609.99999999999943</c:v>
                </c:pt>
                <c:pt idx="7">
                  <c:v>560.00000000000045</c:v>
                </c:pt>
                <c:pt idx="8">
                  <c:v>509.99999999999977</c:v>
                </c:pt>
                <c:pt idx="9">
                  <c:v>570.00000000000023</c:v>
                </c:pt>
                <c:pt idx="10">
                  <c:v>2250</c:v>
                </c:pt>
                <c:pt idx="11">
                  <c:v>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BA-43AC-83A1-A9F6F9A971A4}"/>
            </c:ext>
          </c:extLst>
        </c:ser>
        <c:ser>
          <c:idx val="3"/>
          <c:order val="3"/>
          <c:tx>
            <c:strRef>
              <c:f>'Dietas y suministro'!$T$33:$T$34</c:f>
              <c:strCache>
                <c:ptCount val="2"/>
                <c:pt idx="0">
                  <c:v>racion gr (2v al dia)</c:v>
                </c:pt>
                <c:pt idx="1">
                  <c:v>5%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9325-4130-AA77-1B949A246B0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25D5-4B35-A8DA-439884532997}"/>
                </c:ext>
              </c:extLst>
            </c:dLbl>
            <c:dLbl>
              <c:idx val="2"/>
              <c:layout>
                <c:manualLayout>
                  <c:x val="4.8316563169329861E-3"/>
                  <c:y val="-4.03429211832737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5-4B35-A8DA-439884532997}"/>
                </c:ext>
              </c:extLst>
            </c:dLbl>
            <c:dLbl>
              <c:idx val="3"/>
              <c:layout>
                <c:manualLayout>
                  <c:x val="8.4450745026734674E-3"/>
                  <c:y val="-4.0342921183273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5-4B35-A8DA-439884532997}"/>
                </c:ext>
              </c:extLst>
            </c:dLbl>
            <c:dLbl>
              <c:idx val="4"/>
              <c:layout>
                <c:manualLayout>
                  <c:x val="-3.5393521015352532E-3"/>
                  <c:y val="-1.21027175245837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5-4B35-A8DA-439884532997}"/>
                </c:ext>
              </c:extLst>
            </c:dLbl>
            <c:dLbl>
              <c:idx val="6"/>
              <c:layout>
                <c:manualLayout>
                  <c:x val="-9.9336897956253407E-4"/>
                  <c:y val="-4.03429211832737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25-4130-AA77-1B949A246B00}"/>
                </c:ext>
              </c:extLst>
            </c:dLbl>
            <c:dLbl>
              <c:idx val="7"/>
              <c:layout>
                <c:manualLayout>
                  <c:x val="1.3018167249641692E-2"/>
                  <c:y val="-4.0342921183273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5-4B35-A8DA-439884532997}"/>
                </c:ext>
              </c:extLst>
            </c:dLbl>
            <c:dLbl>
              <c:idx val="8"/>
              <c:layout>
                <c:manualLayout>
                  <c:x val="1.1401965165313192E-2"/>
                  <c:y val="-2.0171460591636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5-4B35-A8DA-439884532997}"/>
                </c:ext>
              </c:extLst>
            </c:dLbl>
            <c:dLbl>
              <c:idx val="9"/>
              <c:layout>
                <c:manualLayout>
                  <c:x val="7.2043391836294438E-3"/>
                  <c:y val="-1.2102876354981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5-4B35-A8DA-439884532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suministro'!$O$35:$O$48</c15:sqref>
                  </c15:fullRef>
                </c:ext>
              </c:extLst>
              <c:f>('Dietas y suministro'!$O$35:$O$39,'Dietas y suministro'!$O$41,'Dietas y suministro'!$O$43:$O$48)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suministro'!$T$35:$T$48</c15:sqref>
                  </c15:fullRef>
                </c:ext>
              </c:extLst>
              <c:f>('Dietas y suministro'!$T$35:$T$39,'Dietas y suministro'!$T$41,'Dietas y suministro'!$T$43:$T$48)</c:f>
              <c:numCache>
                <c:formatCode>General</c:formatCode>
                <c:ptCount val="12"/>
                <c:pt idx="0">
                  <c:v>56.600000000000009</c:v>
                </c:pt>
                <c:pt idx="1">
                  <c:v>59.35</c:v>
                </c:pt>
                <c:pt idx="2">
                  <c:v>62.1</c:v>
                </c:pt>
                <c:pt idx="3">
                  <c:v>64.800000000000011</c:v>
                </c:pt>
                <c:pt idx="6">
                  <c:v>67.55</c:v>
                </c:pt>
                <c:pt idx="7">
                  <c:v>70.599999999999994</c:v>
                </c:pt>
                <c:pt idx="8">
                  <c:v>73.400000000000006</c:v>
                </c:pt>
                <c:pt idx="9">
                  <c:v>75.95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BA-43AC-83A1-A9F6F9A971A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2133536"/>
        <c:axId val="242134096"/>
      </c:barChart>
      <c:catAx>
        <c:axId val="242133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134096"/>
        <c:crosses val="autoZero"/>
        <c:auto val="1"/>
        <c:lblAlgn val="ctr"/>
        <c:lblOffset val="100"/>
        <c:noMultiLvlLbl val="0"/>
      </c:catAx>
      <c:valAx>
        <c:axId val="24213409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133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TRATAMIENTO 3 MES DE SEPTIEMBRE</a:t>
            </a:r>
          </a:p>
          <a:p>
            <a:pPr>
              <a:defRPr/>
            </a:pPr>
            <a:r>
              <a:rPr lang="es-CO"/>
              <a:t>EDAD 10-12 MESES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777384318672872"/>
          <c:y val="1.5050508229574024E-2"/>
          <c:w val="0.75752282225983147"/>
          <c:h val="0.72520390739216356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4010566832722195E-3"/>
                  <c:y val="1.1958146487294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7-452C-8AEE-6C4BF44EA669}"/>
                </c:ext>
              </c:extLst>
            </c:dLbl>
            <c:dLbl>
              <c:idx val="2"/>
              <c:layout>
                <c:manualLayout>
                  <c:x val="3.2778897204597448E-3"/>
                  <c:y val="7.97209765819633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7-452C-8AEE-6C4BF44EA669}"/>
                </c:ext>
              </c:extLst>
            </c:dLbl>
            <c:dLbl>
              <c:idx val="3"/>
              <c:layout>
                <c:manualLayout>
                  <c:x val="1.3704739927057109E-2"/>
                  <c:y val="7.972097658196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7-452C-8AEE-6C4BF44EA669}"/>
                </c:ext>
              </c:extLst>
            </c:dLbl>
            <c:dLbl>
              <c:idx val="4"/>
              <c:layout>
                <c:manualLayout>
                  <c:x val="2.9345015236953251E-2"/>
                  <c:y val="7.972097658196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B7-452C-8AEE-6C4BF44EA669}"/>
                </c:ext>
              </c:extLst>
            </c:dLbl>
            <c:dLbl>
              <c:idx val="7"/>
              <c:layout>
                <c:manualLayout>
                  <c:x val="2.4131590133654471E-2"/>
                  <c:y val="1.59441953163926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B7-452C-8AEE-6C4BF44EA669}"/>
                </c:ext>
              </c:extLst>
            </c:dLbl>
            <c:dLbl>
              <c:idx val="8"/>
              <c:layout>
                <c:manualLayout>
                  <c:x val="3.716515289190127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7-452C-8AEE-6C4BF44EA669}"/>
                </c:ext>
              </c:extLst>
            </c:dLbl>
            <c:dLbl>
              <c:idx val="9"/>
              <c:layout>
                <c:manualLayout>
                  <c:x val="2.0221521306180462E-2"/>
                  <c:y val="5.9790732436473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B7-452C-8AEE-6C4BF44EA669}"/>
                </c:ext>
              </c:extLst>
            </c:dLbl>
            <c:dLbl>
              <c:idx val="10"/>
              <c:layout>
                <c:manualLayout>
                  <c:x val="2.6738302685303909E-2"/>
                  <c:y val="7.30767176783210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B7-452C-8AEE-6C4BF44EA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suministro'!$A$59:$A$73</c15:sqref>
                  </c15:fullRef>
                </c:ext>
              </c:extLst>
              <c:f>('Dietas y suministro'!$A$59:$A$64,'Dietas y suministro'!$A$66,'Dietas y suministro'!$A$68:$A$73)</c:f>
              <c:strCache>
                <c:ptCount val="13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suministro'!$B$59:$B$73</c15:sqref>
                  </c15:fullRef>
                </c:ext>
              </c:extLst>
              <c:f>('Dietas y suministro'!$B$59:$B$64,'Dietas y suministro'!$B$66,'Dietas y suministro'!$B$68:$B$73)</c:f>
              <c:numCache>
                <c:formatCode>General</c:formatCode>
                <c:ptCount val="13"/>
                <c:pt idx="0">
                  <c:v>0</c:v>
                </c:pt>
                <c:pt idx="1">
                  <c:v>16.5</c:v>
                </c:pt>
                <c:pt idx="2">
                  <c:v>17.12</c:v>
                </c:pt>
                <c:pt idx="3">
                  <c:v>17.760000000000002</c:v>
                </c:pt>
                <c:pt idx="4">
                  <c:v>18.350000000000001</c:v>
                </c:pt>
                <c:pt idx="7">
                  <c:v>18.97</c:v>
                </c:pt>
                <c:pt idx="8">
                  <c:v>19.559999999999999</c:v>
                </c:pt>
                <c:pt idx="9">
                  <c:v>20.12</c:v>
                </c:pt>
                <c:pt idx="10">
                  <c:v>20.76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3-41D0-AFAB-2C2D71601182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8846022721090862E-3"/>
                  <c:y val="1.826917941958025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7-452C-8AEE-6C4BF44EA669}"/>
                </c:ext>
              </c:extLst>
            </c:dLbl>
            <c:dLbl>
              <c:idx val="2"/>
              <c:layout>
                <c:manualLayout>
                  <c:x val="5.884602272109181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7-452C-8AEE-6C4BF44EA669}"/>
                </c:ext>
              </c:extLst>
            </c:dLbl>
            <c:dLbl>
              <c:idx val="3"/>
              <c:layout>
                <c:manualLayout>
                  <c:x val="6.7117716881040404E-4"/>
                  <c:y val="-1.99302441454907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7-452C-8AEE-6C4BF44EA669}"/>
                </c:ext>
              </c:extLst>
            </c:dLbl>
            <c:dLbl>
              <c:idx val="4"/>
              <c:layout>
                <c:manualLayout>
                  <c:x val="8.4913148237583305E-3"/>
                  <c:y val="-3.9860488290981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7-452C-8AEE-6C4BF44EA669}"/>
                </c:ext>
              </c:extLst>
            </c:dLbl>
            <c:dLbl>
              <c:idx val="7"/>
              <c:layout>
                <c:manualLayout>
                  <c:x val="1.5008096202881875E-2"/>
                  <c:y val="-3.9860488290981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7-452C-8AEE-6C4BF44EA669}"/>
                </c:ext>
              </c:extLst>
            </c:dLbl>
            <c:dLbl>
              <c:idx val="8"/>
              <c:layout>
                <c:manualLayout>
                  <c:x val="1.631145247870645E-2"/>
                  <c:y val="-9.965122072745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7-452C-8AEE-6C4BF44EA669}"/>
                </c:ext>
              </c:extLst>
            </c:dLbl>
            <c:dLbl>
              <c:idx val="9"/>
              <c:layout>
                <c:manualLayout>
                  <c:x val="9.794671099583192E-3"/>
                  <c:y val="-7.971940727139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B7-452C-8AEE-6C4BF44EA669}"/>
                </c:ext>
              </c:extLst>
            </c:dLbl>
            <c:dLbl>
              <c:idx val="10"/>
              <c:layout>
                <c:manualLayout>
                  <c:x val="8.4913148237584276E-3"/>
                  <c:y val="-1.59441953163926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B7-452C-8AEE-6C4BF44EA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suministro'!$A$59:$A$73</c15:sqref>
                  </c15:fullRef>
                </c:ext>
              </c:extLst>
              <c:f>('Dietas y suministro'!$A$59:$A$64,'Dietas y suministro'!$A$66,'Dietas y suministro'!$A$68:$A$73)</c:f>
              <c:strCache>
                <c:ptCount val="13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suministro'!$C$59:$C$73</c15:sqref>
                  </c15:fullRef>
                </c:ext>
              </c:extLst>
              <c:f>('Dietas y suministro'!$C$59:$C$64,'Dietas y suministro'!$C$66,'Dietas y suministro'!$C$68:$C$73)</c:f>
              <c:numCache>
                <c:formatCode>General</c:formatCode>
                <c:ptCount val="13"/>
                <c:pt idx="0">
                  <c:v>0</c:v>
                </c:pt>
                <c:pt idx="1">
                  <c:v>17.12</c:v>
                </c:pt>
                <c:pt idx="2">
                  <c:v>17.760000000000002</c:v>
                </c:pt>
                <c:pt idx="3">
                  <c:v>18.350000000000001</c:v>
                </c:pt>
                <c:pt idx="4">
                  <c:v>18.97</c:v>
                </c:pt>
                <c:pt idx="7">
                  <c:v>19.559999999999999</c:v>
                </c:pt>
                <c:pt idx="8">
                  <c:v>20.12</c:v>
                </c:pt>
                <c:pt idx="9">
                  <c:v>20.76</c:v>
                </c:pt>
                <c:pt idx="10">
                  <c:v>21.33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E3-41D0-AFAB-2C2D71601182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0185374207954497E-3"/>
                  <c:y val="-3.9860488290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B7-452C-8AEE-6C4BF44EA669}"/>
                </c:ext>
              </c:extLst>
            </c:dLbl>
            <c:dLbl>
              <c:idx val="2"/>
              <c:layout>
                <c:manualLayout>
                  <c:x val="5.7270706277476715E-3"/>
                  <c:y val="-1.99286748349277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B7-452C-8AEE-6C4BF44EA669}"/>
                </c:ext>
              </c:extLst>
            </c:dLbl>
            <c:dLbl>
              <c:idx val="3"/>
              <c:layout>
                <c:manualLayout>
                  <c:x val="4.607518374757826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B7-452C-8AEE-6C4BF44EA669}"/>
                </c:ext>
              </c:extLst>
            </c:dLbl>
            <c:dLbl>
              <c:idx val="4"/>
              <c:layout>
                <c:manualLayout>
                  <c:x val="5.0185374207954497E-3"/>
                  <c:y val="-1.99302441454907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B7-452C-8AEE-6C4BF44EA669}"/>
                </c:ext>
              </c:extLst>
            </c:dLbl>
            <c:dLbl>
              <c:idx val="7"/>
              <c:layout>
                <c:manualLayout>
                  <c:x val="1.3731012305530496E-2"/>
                  <c:y val="-1.99302441454907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B7-452C-8AEE-6C4BF44EA669}"/>
                </c:ext>
              </c:extLst>
            </c:dLbl>
            <c:dLbl>
              <c:idx val="8"/>
              <c:layout>
                <c:manualLayout>
                  <c:x val="1.0713383334321945E-2"/>
                  <c:y val="-3.9860488290981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B7-452C-8AEE-6C4BF44EA669}"/>
                </c:ext>
              </c:extLst>
            </c:dLbl>
            <c:dLbl>
              <c:idx val="9"/>
              <c:layout>
                <c:manualLayout>
                  <c:x val="4.42371435192302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B7-452C-8AEE-6C4BF44EA669}"/>
                </c:ext>
              </c:extLst>
            </c:dLbl>
            <c:dLbl>
              <c:idx val="10"/>
              <c:layout>
                <c:manualLayout>
                  <c:x val="1.0415869173407321E-2"/>
                  <c:y val="-1.9930244145490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B7-452C-8AEE-6C4BF44EA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suministro'!$A$59:$A$73</c15:sqref>
                  </c15:fullRef>
                </c:ext>
              </c:extLst>
              <c:f>('Dietas y suministro'!$A$59:$A$64,'Dietas y suministro'!$A$66,'Dietas y suministro'!$A$68:$A$73)</c:f>
              <c:strCache>
                <c:ptCount val="13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suministro'!$D$59:$D$73</c15:sqref>
                  </c15:fullRef>
                </c:ext>
              </c:extLst>
              <c:f>('Dietas y suministro'!$D$59:$D$64,'Dietas y suministro'!$D$66,'Dietas y suministro'!$D$68:$D$73)</c:f>
              <c:numCache>
                <c:formatCode>General</c:formatCode>
                <c:ptCount val="13"/>
                <c:pt idx="0">
                  <c:v>0</c:v>
                </c:pt>
                <c:pt idx="1">
                  <c:v>620.00000000000102</c:v>
                </c:pt>
                <c:pt idx="2">
                  <c:v>640.00000000000057</c:v>
                </c:pt>
                <c:pt idx="3">
                  <c:v>589.99999999999989</c:v>
                </c:pt>
                <c:pt idx="4">
                  <c:v>619.9999999999975</c:v>
                </c:pt>
                <c:pt idx="5">
                  <c:v>2469.9999999999991</c:v>
                </c:pt>
                <c:pt idx="7">
                  <c:v>589.99999999999989</c:v>
                </c:pt>
                <c:pt idx="8">
                  <c:v>560.00000000000227</c:v>
                </c:pt>
                <c:pt idx="9">
                  <c:v>640.00000000000057</c:v>
                </c:pt>
                <c:pt idx="10">
                  <c:v>569.9999999999967</c:v>
                </c:pt>
                <c:pt idx="11">
                  <c:v>2359.9999999999995</c:v>
                </c:pt>
                <c:pt idx="12">
                  <c:v>4829.9999999999982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E3-41D0-AFAB-2C2D71601182}"/>
            </c:ext>
          </c:extLst>
        </c:ser>
        <c:ser>
          <c:idx val="3"/>
          <c:order val="3"/>
          <c:tx>
            <c:strRef>
              <c:f>'Dietas y suministro'!$F$58</c:f>
              <c:strCache>
                <c:ptCount val="1"/>
                <c:pt idx="0">
                  <c:v>racion (5% pv) gr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848993141882953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B7-452C-8AEE-6C4BF44EA669}"/>
                </c:ext>
              </c:extLst>
            </c:dLbl>
            <c:dLbl>
              <c:idx val="1"/>
              <c:layout>
                <c:manualLayout>
                  <c:x val="2.498800809599758E-2"/>
                  <c:y val="-7.97209765819633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B7-452C-8AEE-6C4BF44EA669}"/>
                </c:ext>
              </c:extLst>
            </c:dLbl>
            <c:dLbl>
              <c:idx val="2"/>
              <c:layout>
                <c:manualLayout>
                  <c:x val="2.797597801494529E-2"/>
                  <c:y val="-5.97891631259093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B7-452C-8AEE-6C4BF44EA669}"/>
                </c:ext>
              </c:extLst>
            </c:dLbl>
            <c:dLbl>
              <c:idx val="3"/>
              <c:layout>
                <c:manualLayout>
                  <c:x val="1.1383842117783564E-2"/>
                  <c:y val="-5.9790732436471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B7-452C-8AEE-6C4BF44EA669}"/>
                </c:ext>
              </c:extLst>
            </c:dLbl>
            <c:dLbl>
              <c:idx val="4"/>
              <c:layout>
                <c:manualLayout>
                  <c:x val="5.2929606240674863E-3"/>
                  <c:y val="-1.1958146487294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B7-452C-8AEE-6C4BF44EA669}"/>
                </c:ext>
              </c:extLst>
            </c:dLbl>
            <c:dLbl>
              <c:idx val="7"/>
              <c:layout>
                <c:manualLayout>
                  <c:x val="2.261784957708652E-2"/>
                  <c:y val="-3.9858918980418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B7-452C-8AEE-6C4BF44EA669}"/>
                </c:ext>
              </c:extLst>
            </c:dLbl>
            <c:dLbl>
              <c:idx val="8"/>
              <c:layout>
                <c:manualLayout>
                  <c:x val="3.086388711744182E-2"/>
                  <c:y val="-3.9858918980418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B7-452C-8AEE-6C4BF44EA669}"/>
                </c:ext>
              </c:extLst>
            </c:dLbl>
            <c:dLbl>
              <c:idx val="9"/>
              <c:layout>
                <c:manualLayout>
                  <c:x val="1.9604120412057578E-2"/>
                  <c:y val="-3.9858918980418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7-452C-8AEE-6C4BF44EA669}"/>
                </c:ext>
              </c:extLst>
            </c:dLbl>
            <c:dLbl>
              <c:idx val="10"/>
              <c:layout>
                <c:manualLayout>
                  <c:x val="2.2562431278744393E-2"/>
                  <c:y val="-1.594388145428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B7-452C-8AEE-6C4BF44EA669}"/>
                </c:ext>
              </c:extLst>
            </c:dLbl>
            <c:dLbl>
              <c:idx val="11"/>
              <c:layout>
                <c:manualLayout>
                  <c:x val="2.548010205998024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B7-452C-8AEE-6C4BF44EA669}"/>
                </c:ext>
              </c:extLst>
            </c:dLbl>
            <c:dLbl>
              <c:idx val="12"/>
              <c:layout>
                <c:manualLayout>
                  <c:x val="1.97453344463516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B7-452C-8AEE-6C4BF44EA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suministro'!$A$59:$A$73</c15:sqref>
                  </c15:fullRef>
                </c:ext>
              </c:extLst>
              <c:f>('Dietas y suministro'!$A$59:$A$64,'Dietas y suministro'!$A$66,'Dietas y suministro'!$A$68:$A$73)</c:f>
              <c:strCache>
                <c:ptCount val="13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suministro'!$F$59:$F$73</c15:sqref>
                  </c15:fullRef>
                </c:ext>
              </c:extLst>
              <c:f>('Dietas y suministro'!$F$59:$F$64,'Dietas y suministro'!$F$66,'Dietas y suministro'!$F$68:$F$73)</c:f>
              <c:numCache>
                <c:formatCode>General</c:formatCode>
                <c:ptCount val="13"/>
                <c:pt idx="0" formatCode="0%">
                  <c:v>0.05</c:v>
                </c:pt>
                <c:pt idx="1">
                  <c:v>82.5</c:v>
                </c:pt>
                <c:pt idx="2">
                  <c:v>85.600000000000009</c:v>
                </c:pt>
                <c:pt idx="3">
                  <c:v>88.800000000000011</c:v>
                </c:pt>
                <c:pt idx="4">
                  <c:v>91.750000000000014</c:v>
                </c:pt>
                <c:pt idx="7">
                  <c:v>94.85</c:v>
                </c:pt>
                <c:pt idx="8">
                  <c:v>97.8</c:v>
                </c:pt>
                <c:pt idx="9">
                  <c:v>100.6</c:v>
                </c:pt>
                <c:pt idx="10">
                  <c:v>103.8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E3-41D0-AFAB-2C2D7160118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2541408"/>
        <c:axId val="242541968"/>
      </c:barChart>
      <c:catAx>
        <c:axId val="242541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541968"/>
        <c:crosses val="autoZero"/>
        <c:auto val="1"/>
        <c:lblAlgn val="ctr"/>
        <c:lblOffset val="100"/>
        <c:noMultiLvlLbl val="0"/>
      </c:catAx>
      <c:valAx>
        <c:axId val="2425419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5414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7195696584407"/>
          <c:y val="0.25258037812538009"/>
          <c:w val="0.18190994854924131"/>
          <c:h val="0.16816261196050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DIETA 3</a:t>
            </a:r>
            <a:r>
              <a:rPr lang="es-CO" baseline="0"/>
              <a:t> </a:t>
            </a:r>
            <a:r>
              <a:rPr lang="es-CO"/>
              <a:t>MES DE SEPTIEMBRE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940947482635251"/>
          <c:y val="3.5894019164764174E-2"/>
          <c:w val="0.75752282225983147"/>
          <c:h val="0.72520390739216356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8.5939402448945868E-3"/>
                  <c:y val="2.03873598369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93-4EC7-9FEF-CBB316CD13E9}"/>
                </c:ext>
              </c:extLst>
            </c:dLbl>
            <c:dLbl>
              <c:idx val="2"/>
              <c:layout>
                <c:manualLayout>
                  <c:x val="1.7631293067976894E-2"/>
                  <c:y val="6.1162079510703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3-4EC7-9FEF-CBB316CD13E9}"/>
                </c:ext>
              </c:extLst>
            </c:dLbl>
            <c:dLbl>
              <c:idx val="3"/>
              <c:layout>
                <c:manualLayout>
                  <c:x val="2.3704782868435584E-2"/>
                  <c:y val="4.07747196738022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3-4EC7-9FEF-CBB316CD13E9}"/>
                </c:ext>
              </c:extLst>
            </c:dLbl>
            <c:dLbl>
              <c:idx val="4"/>
              <c:layout>
                <c:manualLayout>
                  <c:x val="2.24900849083438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93-4EC7-9FEF-CBB316CD13E9}"/>
                </c:ext>
              </c:extLst>
            </c:dLbl>
            <c:dLbl>
              <c:idx val="7"/>
              <c:layout>
                <c:manualLayout>
                  <c:x val="1.7631293067976984E-2"/>
                  <c:y val="1.4271151885830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93-4EC7-9FEF-CBB316CD13E9}"/>
                </c:ext>
              </c:extLst>
            </c:dLbl>
            <c:dLbl>
              <c:idx val="8"/>
              <c:layout>
                <c:manualLayout>
                  <c:x val="1.2772501227610103E-2"/>
                  <c:y val="4.07747196738029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93-4EC7-9FEF-CBB316CD13E9}"/>
                </c:ext>
              </c:extLst>
            </c:dLbl>
            <c:dLbl>
              <c:idx val="9"/>
              <c:layout>
                <c:manualLayout>
                  <c:x val="5.4843134670596932E-3"/>
                  <c:y val="4.07747196738022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93-4EC7-9FEF-CBB316CD13E9}"/>
                </c:ext>
              </c:extLst>
            </c:dLbl>
            <c:dLbl>
              <c:idx val="10"/>
              <c:layout>
                <c:manualLayout>
                  <c:x val="1.8845991028068707E-2"/>
                  <c:y val="4.07747196738022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93-4EC7-9FEF-CBB316CD1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suministro'!$H$59:$H$73</c15:sqref>
                  </c15:fullRef>
                </c:ext>
              </c:extLst>
              <c:f>('Dietas y suministro'!$H$59:$H$64,'Dietas y suministro'!$H$66,'Dietas y suministro'!$H$68:$H$73)</c:f>
              <c:strCache>
                <c:ptCount val="13"/>
                <c:pt idx="0">
                  <c:v>Ejempplar 2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suministro'!$I$59:$I$73</c15:sqref>
                  </c15:fullRef>
                </c:ext>
              </c:extLst>
              <c:f>('Dietas y suministro'!$I$59:$I$64,'Dietas y suministro'!$I$66,'Dietas y suministro'!$I$68:$I$73)</c:f>
              <c:numCache>
                <c:formatCode>General</c:formatCode>
                <c:ptCount val="13"/>
                <c:pt idx="0">
                  <c:v>0</c:v>
                </c:pt>
                <c:pt idx="1">
                  <c:v>18.7</c:v>
                </c:pt>
                <c:pt idx="2">
                  <c:v>19.22</c:v>
                </c:pt>
                <c:pt idx="3">
                  <c:v>19.71</c:v>
                </c:pt>
                <c:pt idx="4">
                  <c:v>20.23</c:v>
                </c:pt>
                <c:pt idx="7">
                  <c:v>20.77</c:v>
                </c:pt>
                <c:pt idx="8">
                  <c:v>21.35</c:v>
                </c:pt>
                <c:pt idx="9">
                  <c:v>21.87</c:v>
                </c:pt>
                <c:pt idx="10">
                  <c:v>22.35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9-46D2-8313-2373AE9F9420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6416595107885353E-2"/>
                  <c:y val="-2.0387359836901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3-4EC7-9FEF-CBB316CD13E9}"/>
                </c:ext>
              </c:extLst>
            </c:dLbl>
            <c:dLbl>
              <c:idx val="2"/>
              <c:layout>
                <c:manualLayout>
                  <c:x val="1.2772501227610103E-2"/>
                  <c:y val="-6.1162079510703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3-4EC7-9FEF-CBB316CD13E9}"/>
                </c:ext>
              </c:extLst>
            </c:dLbl>
            <c:dLbl>
              <c:idx val="3"/>
              <c:layout>
                <c:manualLayout>
                  <c:x val="1.0343105307426574E-2"/>
                  <c:y val="-1.01936799184505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93-4EC7-9FEF-CBB316CD13E9}"/>
                </c:ext>
              </c:extLst>
            </c:dLbl>
            <c:dLbl>
              <c:idx val="4"/>
              <c:layout>
                <c:manualLayout>
                  <c:x val="6.6990114271515029E-3"/>
                  <c:y val="-1.63098878695208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93-4EC7-9FEF-CBB316CD13E9}"/>
                </c:ext>
              </c:extLst>
            </c:dLbl>
            <c:dLbl>
              <c:idx val="7"/>
              <c:layout>
                <c:manualLayout>
                  <c:x val="1.0343105307426752E-2"/>
                  <c:y val="-6.1162079510702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93-4EC7-9FEF-CBB316CD13E9}"/>
                </c:ext>
              </c:extLst>
            </c:dLbl>
            <c:dLbl>
              <c:idx val="8"/>
              <c:layout>
                <c:manualLayout>
                  <c:x val="2.3704782868435584E-2"/>
                  <c:y val="-6.1162079510703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93-4EC7-9FEF-CBB316CD13E9}"/>
                </c:ext>
              </c:extLst>
            </c:dLbl>
            <c:dLbl>
              <c:idx val="9"/>
              <c:layout>
                <c:manualLayout>
                  <c:x val="1.8845991028068707E-2"/>
                  <c:y val="-8.154943934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93-4EC7-9FEF-CBB316CD13E9}"/>
                </c:ext>
              </c:extLst>
            </c:dLbl>
            <c:dLbl>
              <c:idx val="10"/>
              <c:layout>
                <c:manualLayout>
                  <c:x val="1.3987199187701823E-2"/>
                  <c:y val="-1.01936799184504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93-4EC7-9FEF-CBB316CD1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suministro'!$H$59:$H$73</c15:sqref>
                  </c15:fullRef>
                </c:ext>
              </c:extLst>
              <c:f>('Dietas y suministro'!$H$59:$H$64,'Dietas y suministro'!$H$66,'Dietas y suministro'!$H$68:$H$73)</c:f>
              <c:strCache>
                <c:ptCount val="13"/>
                <c:pt idx="0">
                  <c:v>Ejempplar 2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suministro'!$J$59:$J$73</c15:sqref>
                  </c15:fullRef>
                </c:ext>
              </c:extLst>
              <c:f>('Dietas y suministro'!$J$59:$J$64,'Dietas y suministro'!$J$66,'Dietas y suministro'!$J$68:$J$73)</c:f>
              <c:numCache>
                <c:formatCode>General</c:formatCode>
                <c:ptCount val="13"/>
                <c:pt idx="0">
                  <c:v>0</c:v>
                </c:pt>
                <c:pt idx="1">
                  <c:v>19.22</c:v>
                </c:pt>
                <c:pt idx="2">
                  <c:v>19.71</c:v>
                </c:pt>
                <c:pt idx="3">
                  <c:v>20.23</c:v>
                </c:pt>
                <c:pt idx="4">
                  <c:v>20.77</c:v>
                </c:pt>
                <c:pt idx="7">
                  <c:v>21.35</c:v>
                </c:pt>
                <c:pt idx="8">
                  <c:v>21.87</c:v>
                </c:pt>
                <c:pt idx="9">
                  <c:v>22.35</c:v>
                </c:pt>
                <c:pt idx="10">
                  <c:v>22.83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9-46D2-8313-2373AE9F9420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chemeClr val="accent6">
                    <a:lumMod val="60000"/>
                    <a:lumOff val="40000"/>
                  </a:schemeClr>
                </a:solidFill>
                <a:prstDash val="lg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suministro'!$H$59:$H$73</c15:sqref>
                  </c15:fullRef>
                </c:ext>
              </c:extLst>
              <c:f>('Dietas y suministro'!$H$59:$H$64,'Dietas y suministro'!$H$66,'Dietas y suministro'!$H$68:$H$73)</c:f>
              <c:strCache>
                <c:ptCount val="13"/>
                <c:pt idx="0">
                  <c:v>Ejempplar 2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suministro'!$K$59:$K$73</c15:sqref>
                  </c15:fullRef>
                </c:ext>
              </c:extLst>
              <c:f>('Dietas y suministro'!$K$59:$K$64,'Dietas y suministro'!$K$66,'Dietas y suministro'!$K$68:$K$73)</c:f>
              <c:numCache>
                <c:formatCode>General</c:formatCode>
                <c:ptCount val="13"/>
                <c:pt idx="0">
                  <c:v>0</c:v>
                </c:pt>
                <c:pt idx="1">
                  <c:v>519.99999999999955</c:v>
                </c:pt>
                <c:pt idx="2">
                  <c:v>490.00000000000199</c:v>
                </c:pt>
                <c:pt idx="3">
                  <c:v>519.99999999999955</c:v>
                </c:pt>
                <c:pt idx="4">
                  <c:v>539.99999999999909</c:v>
                </c:pt>
                <c:pt idx="5">
                  <c:v>2070</c:v>
                </c:pt>
                <c:pt idx="7">
                  <c:v>580.00000000000182</c:v>
                </c:pt>
                <c:pt idx="8">
                  <c:v>519.99999999999955</c:v>
                </c:pt>
                <c:pt idx="9">
                  <c:v>480.00000000000045</c:v>
                </c:pt>
                <c:pt idx="10">
                  <c:v>479.99999999999687</c:v>
                </c:pt>
                <c:pt idx="11">
                  <c:v>2059.9999999999986</c:v>
                </c:pt>
                <c:pt idx="12">
                  <c:v>4129.9999999999982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9-46D2-8313-2373AE9F9420}"/>
            </c:ext>
          </c:extLst>
        </c:ser>
        <c:ser>
          <c:idx val="3"/>
          <c:order val="3"/>
          <c:tx>
            <c:strRef>
              <c:f>'Dietas y suministro'!$M$58</c:f>
              <c:strCache>
                <c:ptCount val="1"/>
                <c:pt idx="0">
                  <c:v>racion (5% pv) gr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suministro'!$H$59:$H$73</c15:sqref>
                  </c15:fullRef>
                </c:ext>
              </c:extLst>
              <c:f>('Dietas y suministro'!$H$59:$H$64,'Dietas y suministro'!$H$66,'Dietas y suministro'!$H$68:$H$73)</c:f>
              <c:strCache>
                <c:ptCount val="13"/>
                <c:pt idx="0">
                  <c:v>Ejempplar 2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suministro'!$M$59:$M$73</c15:sqref>
                  </c15:fullRef>
                </c:ext>
              </c:extLst>
              <c:f>('Dietas y suministro'!$M$59:$M$64,'Dietas y suministro'!$M$66,'Dietas y suministro'!$M$68:$M$73)</c:f>
              <c:numCache>
                <c:formatCode>General</c:formatCode>
                <c:ptCount val="13"/>
                <c:pt idx="0" formatCode="0%">
                  <c:v>0.05</c:v>
                </c:pt>
                <c:pt idx="1">
                  <c:v>93.5</c:v>
                </c:pt>
                <c:pt idx="2">
                  <c:v>96.1</c:v>
                </c:pt>
                <c:pt idx="3">
                  <c:v>98.550000000000011</c:v>
                </c:pt>
                <c:pt idx="4">
                  <c:v>101.15</c:v>
                </c:pt>
                <c:pt idx="7">
                  <c:v>103.85</c:v>
                </c:pt>
                <c:pt idx="8">
                  <c:v>106.75000000000001</c:v>
                </c:pt>
                <c:pt idx="9">
                  <c:v>109.35000000000001</c:v>
                </c:pt>
                <c:pt idx="10">
                  <c:v>111.75000000000001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9-46D2-8313-2373AE9F94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2547008"/>
        <c:axId val="242547568"/>
      </c:barChart>
      <c:catAx>
        <c:axId val="2425470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547568"/>
        <c:crosses val="autoZero"/>
        <c:auto val="1"/>
        <c:lblAlgn val="ctr"/>
        <c:lblOffset val="100"/>
        <c:noMultiLvlLbl val="0"/>
      </c:catAx>
      <c:valAx>
        <c:axId val="2425475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547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711404233864581"/>
          <c:y val="0.18216403422944913"/>
          <c:w val="0.18120143845325179"/>
          <c:h val="0.16642128313842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DIETA 3 MES DE SEPTIEMBRE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777384318672872"/>
          <c:y val="1.5050508229574024E-2"/>
          <c:w val="0.75752282225983147"/>
          <c:h val="0.72520390739216356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9682721353902196E-2"/>
                  <c:y val="6.7940561103440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F-4E00-9948-38B942E48C07}"/>
                </c:ext>
              </c:extLst>
            </c:dLbl>
            <c:dLbl>
              <c:idx val="2"/>
              <c:layout>
                <c:manualLayout>
                  <c:x val="3.2094221544173525E-2"/>
                  <c:y val="6.7940561103440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F-4E00-9948-38B942E48C07}"/>
                </c:ext>
              </c:extLst>
            </c:dLbl>
            <c:dLbl>
              <c:idx val="3"/>
              <c:layout>
                <c:manualLayout>
                  <c:x val="2.5270031067798817E-2"/>
                  <c:y val="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F-4E00-9948-38B942E48C07}"/>
                </c:ext>
              </c:extLst>
            </c:dLbl>
            <c:dLbl>
              <c:idx val="4"/>
              <c:layout>
                <c:manualLayout>
                  <c:x val="1.4351326305599287E-2"/>
                  <c:y val="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F-4E00-9948-38B942E48C07}"/>
                </c:ext>
              </c:extLst>
            </c:dLbl>
            <c:dLbl>
              <c:idx val="7"/>
              <c:layout>
                <c:manualLayout>
                  <c:x val="1.8445840591424109E-2"/>
                  <c:y val="1.35881122206880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F-4E00-9948-38B942E48C07}"/>
                </c:ext>
              </c:extLst>
            </c:dLbl>
            <c:dLbl>
              <c:idx val="8"/>
              <c:layout>
                <c:manualLayout>
                  <c:x val="-7.4860832187997745E-3"/>
                  <c:y val="6.7940561103440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CF-4E00-9948-38B942E48C07}"/>
                </c:ext>
              </c:extLst>
            </c:dLbl>
            <c:dLbl>
              <c:idx val="9"/>
              <c:layout>
                <c:manualLayout>
                  <c:x val="1.8445840591424109E-2"/>
                  <c:y val="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CF-4E00-9948-38B942E48C07}"/>
                </c:ext>
              </c:extLst>
            </c:dLbl>
            <c:dLbl>
              <c:idx val="10"/>
              <c:layout>
                <c:manualLayout>
                  <c:x val="1.0256812019774362E-2"/>
                  <c:y val="4.529370740229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CF-4E00-9948-38B942E48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suministro'!$P$59:$P$73</c15:sqref>
                  </c15:fullRef>
                </c:ext>
              </c:extLst>
              <c:f>('Dietas y suministro'!$P$59:$P$64,'Dietas y suministro'!$P$66,'Dietas y suministro'!$P$68:$P$73)</c:f>
              <c:numCache>
                <c:formatCode>General</c:formatCode>
                <c:ptCount val="13"/>
                <c:pt idx="0">
                  <c:v>0</c:v>
                </c:pt>
                <c:pt idx="1">
                  <c:v>15.7</c:v>
                </c:pt>
                <c:pt idx="2">
                  <c:v>16.170000000000002</c:v>
                </c:pt>
                <c:pt idx="3">
                  <c:v>16.61</c:v>
                </c:pt>
                <c:pt idx="4">
                  <c:v>17.13</c:v>
                </c:pt>
                <c:pt idx="7">
                  <c:v>17.71</c:v>
                </c:pt>
                <c:pt idx="8">
                  <c:v>18.25</c:v>
                </c:pt>
                <c:pt idx="9">
                  <c:v>18.8</c:v>
                </c:pt>
                <c:pt idx="10">
                  <c:v>19.329999999999998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7-4A81-88C9-DE9D2D640904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4351326305599186E-2"/>
                  <c:y val="-9.0587414804587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F-4E00-9948-38B942E48C07}"/>
                </c:ext>
              </c:extLst>
            </c:dLbl>
            <c:dLbl>
              <c:idx val="2"/>
              <c:layout>
                <c:manualLayout>
                  <c:x val="1.5716164400874227E-2"/>
                  <c:y val="-9.0585631587760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F-4E00-9948-38B942E48C07}"/>
                </c:ext>
              </c:extLst>
            </c:dLbl>
            <c:dLbl>
              <c:idx val="3"/>
              <c:layout>
                <c:manualLayout>
                  <c:x val="1.1621650115049403E-2"/>
                  <c:y val="-9.0587414804587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F-4E00-9948-38B942E48C07}"/>
                </c:ext>
              </c:extLst>
            </c:dLbl>
            <c:dLbl>
              <c:idx val="4"/>
              <c:layout>
                <c:manualLayout>
                  <c:x val="3.4326215433997556E-3"/>
                  <c:y val="-1.13234268505733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F-4E00-9948-38B942E48C07}"/>
                </c:ext>
              </c:extLst>
            </c:dLbl>
            <c:dLbl>
              <c:idx val="7"/>
              <c:layout>
                <c:manualLayout>
                  <c:x val="6.162297733949538E-3"/>
                  <c:y val="-6.7940561103440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F-4E00-9948-38B942E48C07}"/>
                </c:ext>
              </c:extLst>
            </c:dLbl>
            <c:dLbl>
              <c:idx val="8"/>
              <c:layout>
                <c:manualLayout>
                  <c:x val="2.0677834481248147E-3"/>
                  <c:y val="-2.03821683310320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CF-4E00-9948-38B942E48C07}"/>
                </c:ext>
              </c:extLst>
            </c:dLbl>
            <c:dLbl>
              <c:idx val="9"/>
              <c:layout>
                <c:manualLayout>
                  <c:x val="3.8918412020548028E-2"/>
                  <c:y val="3.5664336545542757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CF-4E00-9948-38B942E48C07}"/>
                </c:ext>
              </c:extLst>
            </c:dLbl>
            <c:dLbl>
              <c:idx val="10"/>
              <c:layout>
                <c:manualLayout>
                  <c:x val="2.9364545353623539E-2"/>
                  <c:y val="-4.52937074022927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CF-4E00-9948-38B942E48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suministro'!$Q$59:$Q$73</c15:sqref>
                  </c15:fullRef>
                </c:ext>
              </c:extLst>
              <c:f>('Dietas y suministro'!$Q$59:$Q$64,'Dietas y suministro'!$Q$66,'Dietas y suministro'!$Q$68:$Q$73)</c:f>
              <c:numCache>
                <c:formatCode>General</c:formatCode>
                <c:ptCount val="13"/>
                <c:pt idx="0">
                  <c:v>0</c:v>
                </c:pt>
                <c:pt idx="1">
                  <c:v>16.170000000000002</c:v>
                </c:pt>
                <c:pt idx="2">
                  <c:v>16.61</c:v>
                </c:pt>
                <c:pt idx="3">
                  <c:v>17.13</c:v>
                </c:pt>
                <c:pt idx="4">
                  <c:v>17.71</c:v>
                </c:pt>
                <c:pt idx="7">
                  <c:v>18.25</c:v>
                </c:pt>
                <c:pt idx="8">
                  <c:v>18.8</c:v>
                </c:pt>
                <c:pt idx="9">
                  <c:v>19.329999999999998</c:v>
                </c:pt>
                <c:pt idx="10">
                  <c:v>19.79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7-4A81-88C9-DE9D2D640904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9.2344730591169405E-3"/>
                  <c:y val="-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CF-4E00-9948-38B942E48C07}"/>
                </c:ext>
              </c:extLst>
            </c:dLbl>
            <c:dLbl>
              <c:idx val="2"/>
              <c:layout>
                <c:manualLayout>
                  <c:x val="2.2409566848748966E-2"/>
                  <c:y val="-2.075937607863394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CF-4E00-9948-38B942E48C07}"/>
                </c:ext>
              </c:extLst>
            </c:dLbl>
            <c:dLbl>
              <c:idx val="3"/>
              <c:layout>
                <c:manualLayout>
                  <c:x val="1.8667223778531698E-2"/>
                  <c:y val="-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CF-4E00-9948-38B942E48C07}"/>
                </c:ext>
              </c:extLst>
            </c:dLbl>
            <c:dLbl>
              <c:idx val="4"/>
              <c:layout>
                <c:manualLayout>
                  <c:x val="3.7356693343340713E-2"/>
                  <c:y val="-1.3588112220687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CF-4E00-9948-38B942E48C07}"/>
                </c:ext>
              </c:extLst>
            </c:dLbl>
            <c:dLbl>
              <c:idx val="7"/>
              <c:layout>
                <c:manualLayout>
                  <c:x val="1.9437658763179419E-2"/>
                  <c:y val="-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CF-4E00-9948-38B942E48C07}"/>
                </c:ext>
              </c:extLst>
            </c:dLbl>
            <c:dLbl>
              <c:idx val="8"/>
              <c:layout>
                <c:manualLayout>
                  <c:x val="3.5045280921830992E-2"/>
                  <c:y val="-2.264685370114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CF-4E00-9948-38B942E48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rgbClr val="00B050"/>
                </a:solidFill>
                <a:prstDash val="lg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suministro'!$R$59:$R$73</c15:sqref>
                  </c15:fullRef>
                </c:ext>
              </c:extLst>
              <c:f>('Dietas y suministro'!$R$59:$R$64,'Dietas y suministro'!$R$66,'Dietas y suministro'!$R$68:$R$73)</c:f>
              <c:numCache>
                <c:formatCode>General</c:formatCode>
                <c:ptCount val="13"/>
                <c:pt idx="0">
                  <c:v>0</c:v>
                </c:pt>
                <c:pt idx="1">
                  <c:v>470.00000000000239</c:v>
                </c:pt>
                <c:pt idx="2">
                  <c:v>439.99999999999773</c:v>
                </c:pt>
                <c:pt idx="3">
                  <c:v>519.99999999999955</c:v>
                </c:pt>
                <c:pt idx="4">
                  <c:v>580.00000000000182</c:v>
                </c:pt>
                <c:pt idx="5">
                  <c:v>2010.0000000000014</c:v>
                </c:pt>
                <c:pt idx="7">
                  <c:v>539.99999999999909</c:v>
                </c:pt>
                <c:pt idx="8">
                  <c:v>550.00000000000068</c:v>
                </c:pt>
                <c:pt idx="9">
                  <c:v>529.99999999999761</c:v>
                </c:pt>
                <c:pt idx="10">
                  <c:v>460.00000000000085</c:v>
                </c:pt>
                <c:pt idx="11">
                  <c:v>2079.9999999999982</c:v>
                </c:pt>
                <c:pt idx="12">
                  <c:v>4089.9999999999995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E7-4A81-88C9-DE9D2D640904}"/>
            </c:ext>
          </c:extLst>
        </c:ser>
        <c:ser>
          <c:idx val="3"/>
          <c:order val="3"/>
          <c:tx>
            <c:strRef>
              <c:f>'Dietas y suministro'!$T$58</c:f>
              <c:strCache>
                <c:ptCount val="1"/>
                <c:pt idx="0">
                  <c:v>racion (5% pv) gr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9453385566869385E-2"/>
                  <c:y val="-6.7938777886613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CF-4E00-9948-38B942E48C07}"/>
                </c:ext>
              </c:extLst>
            </c:dLbl>
            <c:dLbl>
              <c:idx val="2"/>
              <c:layout>
                <c:manualLayout>
                  <c:x val="4.1484630042364787E-2"/>
                  <c:y val="-4.529370740229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CF-4E00-9948-38B942E48C07}"/>
                </c:ext>
              </c:extLst>
            </c:dLbl>
            <c:dLbl>
              <c:idx val="3"/>
              <c:layout>
                <c:manualLayout>
                  <c:x val="3.6736390549173235E-2"/>
                  <c:y val="-9.0587414804587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CF-4E00-9948-38B942E48C07}"/>
                </c:ext>
              </c:extLst>
            </c:dLbl>
            <c:dLbl>
              <c:idx val="4"/>
              <c:layout>
                <c:manualLayout>
                  <c:x val="3.3234022555077937E-2"/>
                  <c:y val="-2.49115390712614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CF-4E00-9948-38B942E48C07}"/>
                </c:ext>
              </c:extLst>
            </c:dLbl>
            <c:dLbl>
              <c:idx val="7"/>
              <c:layout>
                <c:manualLayout>
                  <c:x val="6.5128246957888727E-2"/>
                  <c:y val="-6.7938777886613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CF-4E00-9948-38B942E48C07}"/>
                </c:ext>
              </c:extLst>
            </c:dLbl>
            <c:dLbl>
              <c:idx val="8"/>
              <c:layout>
                <c:manualLayout>
                  <c:x val="5.0165645133712758E-2"/>
                  <c:y val="-6.79405611034394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CF-4E00-9948-38B942E48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suministro'!$T$59:$T$73</c15:sqref>
                  </c15:fullRef>
                </c:ext>
              </c:extLst>
              <c:f>('Dietas y suministro'!$T$59:$T$64,'Dietas y suministro'!$T$66,'Dietas y suministro'!$T$68:$T$73)</c:f>
              <c:numCache>
                <c:formatCode>General</c:formatCode>
                <c:ptCount val="13"/>
                <c:pt idx="0" formatCode="0%">
                  <c:v>0.05</c:v>
                </c:pt>
                <c:pt idx="1">
                  <c:v>78.5</c:v>
                </c:pt>
                <c:pt idx="2">
                  <c:v>80.850000000000009</c:v>
                </c:pt>
                <c:pt idx="3">
                  <c:v>83.05</c:v>
                </c:pt>
                <c:pt idx="4">
                  <c:v>85.65</c:v>
                </c:pt>
                <c:pt idx="7">
                  <c:v>88.550000000000011</c:v>
                </c:pt>
                <c:pt idx="8">
                  <c:v>91.250000000000014</c:v>
                </c:pt>
                <c:pt idx="9">
                  <c:v>94</c:v>
                </c:pt>
                <c:pt idx="10">
                  <c:v>96.649999999999991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E7-4A81-88C9-DE9D2D64090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2552608"/>
        <c:axId val="242553168"/>
      </c:barChart>
      <c:catAx>
        <c:axId val="242552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553168"/>
        <c:crosses val="autoZero"/>
        <c:auto val="1"/>
        <c:lblAlgn val="ctr"/>
        <c:lblOffset val="100"/>
        <c:noMultiLvlLbl val="0"/>
      </c:catAx>
      <c:valAx>
        <c:axId val="2425531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552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141371795033687"/>
          <c:y val="0.3441772934095137"/>
          <c:w val="0.20534490542378603"/>
          <c:h val="0.1848062455084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aseline="0"/>
              <a:t>TRATAMIENTO 2 MES DE SEPTIEMBRE-OCTUBRE</a:t>
            </a:r>
          </a:p>
          <a:p>
            <a:pPr>
              <a:defRPr/>
            </a:pPr>
            <a:r>
              <a:rPr lang="es-CO" baseline="0"/>
              <a:t>EDAD 7-9 MESES</a:t>
            </a:r>
          </a:p>
        </c:rich>
      </c:tx>
      <c:layout>
        <c:manualLayout>
          <c:xMode val="edge"/>
          <c:yMode val="edge"/>
          <c:x val="0.32994084856460087"/>
          <c:y val="3.0753459764223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901883431422389"/>
          <c:y val="4.5511568870395556E-2"/>
          <c:w val="0.76388604758533263"/>
          <c:h val="0.76931222306889058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7.4883959563127721E-3"/>
                  <c:y val="1.90779014308426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8A-4FE2-A8DF-2730FD654535}"/>
                </c:ext>
              </c:extLst>
            </c:dLbl>
            <c:dLbl>
              <c:idx val="2"/>
              <c:layout>
                <c:manualLayout>
                  <c:x val="1.9124760722105217E-2"/>
                  <c:y val="2.1197668256491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8A-4FE2-A8DF-2730FD654535}"/>
                </c:ext>
              </c:extLst>
            </c:dLbl>
            <c:dLbl>
              <c:idx val="3"/>
              <c:layout>
                <c:manualLayout>
                  <c:x val="2.0357426481193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8A-4FE2-A8DF-2730FD654535}"/>
                </c:ext>
              </c:extLst>
            </c:dLbl>
            <c:dLbl>
              <c:idx val="4"/>
              <c:layout>
                <c:manualLayout>
                  <c:x val="2.1590092240281602E-2"/>
                  <c:y val="2.1197668256491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A-4FE2-A8DF-2730FD654535}"/>
                </c:ext>
              </c:extLst>
            </c:dLbl>
            <c:dLbl>
              <c:idx val="8"/>
              <c:layout>
                <c:manualLayout>
                  <c:x val="1.6659429203928922E-2"/>
                  <c:y val="1.2718600953895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98A-4FE2-A8DF-2730FD654535}"/>
                </c:ext>
              </c:extLst>
            </c:dLbl>
            <c:dLbl>
              <c:idx val="9"/>
              <c:layout>
                <c:manualLayout>
                  <c:x val="2.035742648119359E-2"/>
                  <c:y val="8.4790673025967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A-4FE2-A8DF-2730FD654535}"/>
                </c:ext>
              </c:extLst>
            </c:dLbl>
            <c:dLbl>
              <c:idx val="10"/>
              <c:layout>
                <c:manualLayout>
                  <c:x val="2.1047719306282887E-2"/>
                  <c:y val="6.3593004769476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A-4FE2-A8DF-2730FD654535}"/>
                </c:ext>
              </c:extLst>
            </c:dLbl>
            <c:dLbl>
              <c:idx val="11"/>
              <c:layout>
                <c:manualLayout>
                  <c:x val="1.6659429203928922E-2"/>
                  <c:y val="7.772388573417610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A-4FE2-A8DF-2730FD654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suministro'!$A$34:$A$48</c15:sqref>
                  </c15:fullRef>
                </c:ext>
              </c:extLst>
              <c:f>('Dietas y suministro'!$A$34:$A$39,'Dietas y suministro'!$A$41:$A$48)</c:f>
              <c:strCache>
                <c:ptCount val="14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suministro'!$B$34:$B$48</c15:sqref>
                  </c15:fullRef>
                </c:ext>
              </c:extLst>
              <c:f>('Dietas y suministro'!$B$34:$B$39,'Dietas y suministro'!$B$41:$B$48)</c:f>
              <c:numCache>
                <c:formatCode>General</c:formatCode>
                <c:ptCount val="14"/>
                <c:pt idx="0">
                  <c:v>0</c:v>
                </c:pt>
                <c:pt idx="1">
                  <c:v>10.3</c:v>
                </c:pt>
                <c:pt idx="2">
                  <c:v>10.87</c:v>
                </c:pt>
                <c:pt idx="3">
                  <c:v>11.33</c:v>
                </c:pt>
                <c:pt idx="4">
                  <c:v>11.87</c:v>
                </c:pt>
                <c:pt idx="8">
                  <c:v>12.39</c:v>
                </c:pt>
                <c:pt idx="9">
                  <c:v>12.88</c:v>
                </c:pt>
                <c:pt idx="10">
                  <c:v>13.4</c:v>
                </c:pt>
                <c:pt idx="11">
                  <c:v>13.92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8A-4FE2-A8DF-2730FD654535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5654373721351026E-3"/>
                  <c:y val="-2.1197668256491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8A-4FE2-A8DF-2730FD654535}"/>
                </c:ext>
              </c:extLst>
            </c:dLbl>
            <c:dLbl>
              <c:idx val="2"/>
              <c:layout>
                <c:manualLayout>
                  <c:x val="-5.9789142330585925E-4"/>
                  <c:y val="-1.27186009538950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8A-4FE2-A8DF-2730FD654535}"/>
                </c:ext>
              </c:extLst>
            </c:dLbl>
            <c:dLbl>
              <c:idx val="3"/>
              <c:layout>
                <c:manualLayout>
                  <c:x val="6.7981031312233852E-3"/>
                  <c:y val="-1.48383677795442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8A-4FE2-A8DF-2730FD654535}"/>
                </c:ext>
              </c:extLst>
            </c:dLbl>
            <c:dLbl>
              <c:idx val="4"/>
              <c:layout>
                <c:manualLayout>
                  <c:x val="6.3477433578233299E-4"/>
                  <c:y val="-2.11976682564917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8A-4FE2-A8DF-2730FD654535}"/>
                </c:ext>
              </c:extLst>
            </c:dLbl>
            <c:dLbl>
              <c:idx val="8"/>
              <c:layout>
                <c:manualLayout>
                  <c:x val="6.7981031312233852E-3"/>
                  <c:y val="7.772388573417610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98A-4FE2-A8DF-2730FD654535}"/>
                </c:ext>
              </c:extLst>
            </c:dLbl>
            <c:dLbl>
              <c:idx val="9"/>
              <c:layout>
                <c:manualLayout>
                  <c:x val="5.0230644381363881E-3"/>
                  <c:y val="-6.3593004769475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8A-4FE2-A8DF-2730FD654535}"/>
                </c:ext>
              </c:extLst>
            </c:dLbl>
            <c:dLbl>
              <c:idx val="10"/>
              <c:layout>
                <c:manualLayout>
                  <c:x val="4.3327716130470003E-3"/>
                  <c:y val="-1.05988341282458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A-4FE2-A8DF-2730FD654535}"/>
                </c:ext>
              </c:extLst>
            </c:dLbl>
            <c:dLbl>
              <c:idx val="11"/>
              <c:layout>
                <c:manualLayout>
                  <c:x val="-4.2958887005702549E-3"/>
                  <c:y val="-1.4838367779544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A-4FE2-A8DF-2730FD654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suministro'!$A$34:$A$48</c15:sqref>
                  </c15:fullRef>
                </c:ext>
              </c:extLst>
              <c:f>('Dietas y suministro'!$A$34:$A$39,'Dietas y suministro'!$A$41:$A$48)</c:f>
              <c:strCache>
                <c:ptCount val="14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suministro'!$C$34:$C$48</c15:sqref>
                  </c15:fullRef>
                </c:ext>
              </c:extLst>
              <c:f>('Dietas y suministro'!$C$34:$C$39,'Dietas y suministro'!$C$41:$C$48)</c:f>
              <c:numCache>
                <c:formatCode>General</c:formatCode>
                <c:ptCount val="14"/>
                <c:pt idx="0">
                  <c:v>0</c:v>
                </c:pt>
                <c:pt idx="1">
                  <c:v>10.87</c:v>
                </c:pt>
                <c:pt idx="2">
                  <c:v>11.33</c:v>
                </c:pt>
                <c:pt idx="3">
                  <c:v>11.87</c:v>
                </c:pt>
                <c:pt idx="4">
                  <c:v>12.39</c:v>
                </c:pt>
                <c:pt idx="8">
                  <c:v>12.88</c:v>
                </c:pt>
                <c:pt idx="9">
                  <c:v>13.4</c:v>
                </c:pt>
                <c:pt idx="10">
                  <c:v>13.92</c:v>
                </c:pt>
                <c:pt idx="11">
                  <c:v>14.43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98A-4FE2-A8DF-2730FD654535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0999163922610331E-2"/>
                  <c:y val="-4.2395336512983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98A-4FE2-A8DF-2730FD654535}"/>
                </c:ext>
              </c:extLst>
            </c:dLbl>
            <c:dLbl>
              <c:idx val="2"/>
              <c:layout>
                <c:manualLayout>
                  <c:x val="2.118156545445474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8A-4FE2-A8DF-2730FD654535}"/>
                </c:ext>
              </c:extLst>
            </c:dLbl>
            <c:dLbl>
              <c:idx val="3"/>
              <c:layout>
                <c:manualLayout>
                  <c:x val="2.106014302416976E-2"/>
                  <c:y val="2.1197668256491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8A-4FE2-A8DF-2730FD654535}"/>
                </c:ext>
              </c:extLst>
            </c:dLbl>
            <c:dLbl>
              <c:idx val="4"/>
              <c:layout>
                <c:manualLayout>
                  <c:x val="1.5851693420690188E-2"/>
                  <c:y val="-6.3593004769474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8A-4FE2-A8DF-2730FD654535}"/>
                </c:ext>
              </c:extLst>
            </c:dLbl>
            <c:dLbl>
              <c:idx val="5"/>
              <c:layout>
                <c:manualLayout>
                  <c:x val="1.6117056269930118E-2"/>
                  <c:y val="2.1197668256492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8A-4FE2-A8DF-2730FD654535}"/>
                </c:ext>
              </c:extLst>
            </c:dLbl>
            <c:dLbl>
              <c:idx val="8"/>
              <c:layout>
                <c:manualLayout>
                  <c:x val="1.8516580907424474E-2"/>
                  <c:y val="-2.1197668256491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2-4DA2-911D-6B1C00F7B707}"/>
                </c:ext>
              </c:extLst>
            </c:dLbl>
            <c:dLbl>
              <c:idx val="9"/>
              <c:layout>
                <c:manualLayout>
                  <c:x val="1.83170249388665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2-4DA2-911D-6B1C00F7B707}"/>
                </c:ext>
              </c:extLst>
            </c:dLbl>
            <c:dLbl>
              <c:idx val="10"/>
              <c:layout>
                <c:manualLayout>
                  <c:x val="1.708435917977838E-2"/>
                  <c:y val="-4.239533651298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2-4DA2-911D-6B1C00F7B707}"/>
                </c:ext>
              </c:extLst>
            </c:dLbl>
            <c:dLbl>
              <c:idx val="11"/>
              <c:layout>
                <c:manualLayout>
                  <c:x val="1.8794464534847267E-2"/>
                  <c:y val="-2.1197668256491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2-4DA2-911D-6B1C00F7B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suministro'!$A$34:$A$48</c15:sqref>
                  </c15:fullRef>
                </c:ext>
              </c:extLst>
              <c:f>('Dietas y suministro'!$A$34:$A$39,'Dietas y suministro'!$A$41:$A$48)</c:f>
              <c:strCache>
                <c:ptCount val="14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suministro'!$D$34:$D$48</c15:sqref>
                  </c15:fullRef>
                </c:ext>
              </c:extLst>
              <c:f>('Dietas y suministro'!$D$34:$D$39,'Dietas y suministro'!$D$41:$D$48)</c:f>
              <c:numCache>
                <c:formatCode>General</c:formatCode>
                <c:ptCount val="14"/>
                <c:pt idx="0">
                  <c:v>0</c:v>
                </c:pt>
                <c:pt idx="1">
                  <c:v>569.99999999999852</c:v>
                </c:pt>
                <c:pt idx="2">
                  <c:v>460.00000000000085</c:v>
                </c:pt>
                <c:pt idx="3">
                  <c:v>539.99999999999909</c:v>
                </c:pt>
                <c:pt idx="4">
                  <c:v>520.00000000000136</c:v>
                </c:pt>
                <c:pt idx="5">
                  <c:v>2090</c:v>
                </c:pt>
                <c:pt idx="8">
                  <c:v>490.00000000000023</c:v>
                </c:pt>
                <c:pt idx="9">
                  <c:v>519.99999999999955</c:v>
                </c:pt>
                <c:pt idx="10">
                  <c:v>519.99999999999955</c:v>
                </c:pt>
                <c:pt idx="11">
                  <c:v>509.99999999999977</c:v>
                </c:pt>
                <c:pt idx="12">
                  <c:v>2039.9999999999991</c:v>
                </c:pt>
                <c:pt idx="13">
                  <c:v>4129.9999999999991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98A-4FE2-A8DF-2730FD654535}"/>
            </c:ext>
          </c:extLst>
        </c:ser>
        <c:ser>
          <c:idx val="3"/>
          <c:order val="3"/>
          <c:tx>
            <c:strRef>
              <c:f>'Dietas y suministro'!$F$33</c:f>
              <c:strCache>
                <c:ptCount val="1"/>
                <c:pt idx="0">
                  <c:v>racion (5% pv) gr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473154578033275E-2"/>
                  <c:y val="4.2395336512983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8A-4FE2-A8DF-2730FD654535}"/>
                </c:ext>
              </c:extLst>
            </c:dLbl>
            <c:dLbl>
              <c:idx val="1"/>
              <c:layout>
                <c:manualLayout>
                  <c:x val="1.7323030447620732E-2"/>
                  <c:y val="-6.3593004769475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98A-4FE2-A8DF-2730FD654535}"/>
                </c:ext>
              </c:extLst>
            </c:dLbl>
            <c:dLbl>
              <c:idx val="2"/>
              <c:layout>
                <c:manualLayout>
                  <c:x val="8.5663476035909986E-3"/>
                  <c:y val="-8.4790673025966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8A-4FE2-A8DF-2730FD654535}"/>
                </c:ext>
              </c:extLst>
            </c:dLbl>
            <c:dLbl>
              <c:idx val="3"/>
              <c:layout>
                <c:manualLayout>
                  <c:x val="8.7009702341307865E-3"/>
                  <c:y val="-8.4790673025966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8A-4FE2-A8DF-2730FD654535}"/>
                </c:ext>
              </c:extLst>
            </c:dLbl>
            <c:dLbl>
              <c:idx val="4"/>
              <c:layout>
                <c:manualLayout>
                  <c:x val="8.6445782021599017E-3"/>
                  <c:y val="-1.6958134605193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8A-4FE2-A8DF-2730FD654535}"/>
                </c:ext>
              </c:extLst>
            </c:dLbl>
            <c:dLbl>
              <c:idx val="5"/>
              <c:layout>
                <c:manualLayout>
                  <c:x val="-1.2881842483951566E-3"/>
                  <c:y val="-1.27186009538950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8A-4FE2-A8DF-2730FD654535}"/>
                </c:ext>
              </c:extLst>
            </c:dLbl>
            <c:dLbl>
              <c:idx val="8"/>
              <c:layout>
                <c:manualLayout>
                  <c:x val="2.2195263185786802E-2"/>
                  <c:y val="-8.4790673025967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2-4DA2-911D-6B1C00F7B707}"/>
                </c:ext>
              </c:extLst>
            </c:dLbl>
            <c:dLbl>
              <c:idx val="9"/>
              <c:layout>
                <c:manualLayout>
                  <c:x val="2.842158411332605E-2"/>
                  <c:y val="-8.4790673025967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2-4DA2-911D-6B1C00F7B707}"/>
                </c:ext>
              </c:extLst>
            </c:dLbl>
            <c:dLbl>
              <c:idx val="10"/>
              <c:layout>
                <c:manualLayout>
                  <c:x val="3.7041509000304167E-2"/>
                  <c:y val="-1.05988341282458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2-4DA2-911D-6B1C00F7B707}"/>
                </c:ext>
              </c:extLst>
            </c:dLbl>
            <c:dLbl>
              <c:idx val="11"/>
              <c:layout>
                <c:manualLayout>
                  <c:x val="2.4706213043079048E-2"/>
                  <c:y val="-1.48383677795441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2-4DA2-911D-6B1C00F7B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suministro'!$A$34:$A$48</c15:sqref>
                  </c15:fullRef>
                </c:ext>
              </c:extLst>
              <c:f>('Dietas y suministro'!$A$34:$A$39,'Dietas y suministro'!$A$41:$A$48)</c:f>
              <c:strCache>
                <c:ptCount val="14"/>
                <c:pt idx="0">
                  <c:v>ejemplar 1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suministro'!$F$34:$F$48</c15:sqref>
                  </c15:fullRef>
                </c:ext>
              </c:extLst>
              <c:f>('Dietas y suministro'!$F$34:$F$39,'Dietas y suministro'!$F$41:$F$48)</c:f>
              <c:numCache>
                <c:formatCode>General</c:formatCode>
                <c:ptCount val="14"/>
                <c:pt idx="0" formatCode="0%">
                  <c:v>0.05</c:v>
                </c:pt>
                <c:pt idx="1">
                  <c:v>51.5</c:v>
                </c:pt>
                <c:pt idx="2">
                  <c:v>54.35</c:v>
                </c:pt>
                <c:pt idx="3">
                  <c:v>56.65</c:v>
                </c:pt>
                <c:pt idx="4">
                  <c:v>59.35</c:v>
                </c:pt>
                <c:pt idx="8">
                  <c:v>61.95</c:v>
                </c:pt>
                <c:pt idx="9">
                  <c:v>64.400000000000006</c:v>
                </c:pt>
                <c:pt idx="10">
                  <c:v>67</c:v>
                </c:pt>
                <c:pt idx="11">
                  <c:v>69.600000000000009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98A-4FE2-A8DF-2730FD654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42971744"/>
        <c:axId val="242972304"/>
      </c:barChart>
      <c:catAx>
        <c:axId val="2429717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972304"/>
        <c:crosses val="autoZero"/>
        <c:auto val="1"/>
        <c:lblAlgn val="ctr"/>
        <c:lblOffset val="100"/>
        <c:noMultiLvlLbl val="0"/>
      </c:catAx>
      <c:valAx>
        <c:axId val="242972304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971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614848697383755"/>
          <c:y val="0.17610282585644538"/>
          <c:w val="0.18406911730223369"/>
          <c:h val="0.1728122694340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COSTOS POR  KG DIETA THITONIA DIVERSIFOLIA</a:t>
            </a:r>
          </a:p>
        </c:rich>
      </c:tx>
      <c:layout>
        <c:manualLayout>
          <c:xMode val="edge"/>
          <c:yMode val="edge"/>
          <c:x val="0.20243569528208574"/>
          <c:y val="9.13242009132420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5345258608187332E-2"/>
          <c:y val="8.6787833027720834E-2"/>
          <c:w val="0.87753018372703417"/>
          <c:h val="0.586464712744240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'COSTOS X DIETA '!$C$3:$C$4</c:f>
              <c:strCache>
                <c:ptCount val="2"/>
                <c:pt idx="0">
                  <c:v>COSTOS POR  KG DIETA THITONIA DIVERSIFOLIA</c:v>
                </c:pt>
                <c:pt idx="1">
                  <c:v>% en dieta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'!$B$5:$B$8</c:f>
              <c:strCache>
                <c:ptCount val="4"/>
                <c:pt idx="0">
                  <c:v>Thitonia diversifolia</c:v>
                </c:pt>
                <c:pt idx="1">
                  <c:v>Palmiste</c:v>
                </c:pt>
                <c:pt idx="2">
                  <c:v>Mogolla</c:v>
                </c:pt>
                <c:pt idx="3">
                  <c:v>Total</c:v>
                </c:pt>
              </c:strCache>
            </c:strRef>
          </c:cat>
          <c:val>
            <c:numRef>
              <c:f>'COSTOS X DIETA '!$C$5:$C$8</c:f>
              <c:numCache>
                <c:formatCode>General</c:formatCode>
                <c:ptCount val="4"/>
                <c:pt idx="0">
                  <c:v>25</c:v>
                </c:pt>
                <c:pt idx="1">
                  <c:v>60</c:v>
                </c:pt>
                <c:pt idx="2">
                  <c:v>15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1-4435-A610-79AF5F80782F}"/>
            </c:ext>
          </c:extLst>
        </c:ser>
        <c:ser>
          <c:idx val="1"/>
          <c:order val="1"/>
          <c:tx>
            <c:strRef>
              <c:f>'COSTOS X DIETA '!$D$3:$D$4</c:f>
              <c:strCache>
                <c:ptCount val="2"/>
                <c:pt idx="0">
                  <c:v>COSTOS POR  KG DIETA THITONIA DIVERSIFOLIA</c:v>
                </c:pt>
                <c:pt idx="1">
                  <c:v>Precio por kg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'!$B$5:$B$8</c:f>
              <c:strCache>
                <c:ptCount val="4"/>
                <c:pt idx="0">
                  <c:v>Thitonia diversifolia</c:v>
                </c:pt>
                <c:pt idx="1">
                  <c:v>Palmiste</c:v>
                </c:pt>
                <c:pt idx="2">
                  <c:v>Mogolla</c:v>
                </c:pt>
                <c:pt idx="3">
                  <c:v>Total</c:v>
                </c:pt>
              </c:strCache>
            </c:strRef>
          </c:cat>
          <c:val>
            <c:numRef>
              <c:f>'COSTOS X DIETA '!$D$5:$D$8</c:f>
              <c:numCache>
                <c:formatCode>General</c:formatCode>
                <c:ptCount val="4"/>
                <c:pt idx="0">
                  <c:v>600</c:v>
                </c:pt>
                <c:pt idx="1">
                  <c:v>1000</c:v>
                </c:pt>
                <c:pt idx="2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1-4435-A610-79AF5F80782F}"/>
            </c:ext>
          </c:extLst>
        </c:ser>
        <c:ser>
          <c:idx val="2"/>
          <c:order val="2"/>
          <c:tx>
            <c:strRef>
              <c:f>'COSTOS X DIETA '!$E$3:$E$4</c:f>
              <c:strCache>
                <c:ptCount val="2"/>
                <c:pt idx="0">
                  <c:v>COSTOS POR  KG DIETA THITONIA DIVERSIFOLIA</c:v>
                </c:pt>
                <c:pt idx="1">
                  <c:v>Valor po kg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'!$B$5:$B$8</c:f>
              <c:strCache>
                <c:ptCount val="4"/>
                <c:pt idx="0">
                  <c:v>Thitonia diversifolia</c:v>
                </c:pt>
                <c:pt idx="1">
                  <c:v>Palmiste</c:v>
                </c:pt>
                <c:pt idx="2">
                  <c:v>Mogolla</c:v>
                </c:pt>
                <c:pt idx="3">
                  <c:v>Total</c:v>
                </c:pt>
              </c:strCache>
            </c:strRef>
          </c:cat>
          <c:val>
            <c:numRef>
              <c:f>'COSTOS X DIETA '!$E$5:$E$8</c:f>
              <c:numCache>
                <c:formatCode>General</c:formatCode>
                <c:ptCount val="4"/>
                <c:pt idx="0">
                  <c:v>150</c:v>
                </c:pt>
                <c:pt idx="1">
                  <c:v>600</c:v>
                </c:pt>
                <c:pt idx="2">
                  <c:v>195</c:v>
                </c:pt>
                <c:pt idx="3">
                  <c:v>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31-4435-A610-79AF5F807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69088"/>
        <c:axId val="170269648"/>
      </c:barChart>
      <c:catAx>
        <c:axId val="17026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269648"/>
        <c:crosses val="autoZero"/>
        <c:auto val="1"/>
        <c:lblAlgn val="ctr"/>
        <c:lblOffset val="100"/>
        <c:noMultiLvlLbl val="0"/>
      </c:catAx>
      <c:valAx>
        <c:axId val="17026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26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COSTOS POR KG DIETA UREA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'COSTOS X DIETA '!$C$11:$C$12</c:f>
              <c:strCache>
                <c:ptCount val="2"/>
                <c:pt idx="0">
                  <c:v>COSTOS POR KG DIETA UREA </c:v>
                </c:pt>
                <c:pt idx="1">
                  <c:v>% Dieta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'!$B$13:$B$16</c:f>
              <c:strCache>
                <c:ptCount val="4"/>
                <c:pt idx="0">
                  <c:v>Urea</c:v>
                </c:pt>
                <c:pt idx="1">
                  <c:v>Mogolla</c:v>
                </c:pt>
                <c:pt idx="2">
                  <c:v>Palmiste</c:v>
                </c:pt>
                <c:pt idx="3">
                  <c:v>TOTAL</c:v>
                </c:pt>
              </c:strCache>
            </c:strRef>
          </c:cat>
          <c:val>
            <c:numRef>
              <c:f>'COSTOS X DIETA '!$C$13:$C$16</c:f>
              <c:numCache>
                <c:formatCode>General</c:formatCode>
                <c:ptCount val="4"/>
                <c:pt idx="0">
                  <c:v>2</c:v>
                </c:pt>
                <c:pt idx="1">
                  <c:v>28</c:v>
                </c:pt>
                <c:pt idx="2">
                  <c:v>70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C-4287-B525-831564726A36}"/>
            </c:ext>
          </c:extLst>
        </c:ser>
        <c:ser>
          <c:idx val="1"/>
          <c:order val="1"/>
          <c:tx>
            <c:strRef>
              <c:f>'COSTOS X DIETA '!$D$11:$D$12</c:f>
              <c:strCache>
                <c:ptCount val="2"/>
                <c:pt idx="0">
                  <c:v>COSTOS POR KG DIETA UREA </c:v>
                </c:pt>
                <c:pt idx="1">
                  <c:v>Precio por Kg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'!$B$13:$B$16</c:f>
              <c:strCache>
                <c:ptCount val="4"/>
                <c:pt idx="0">
                  <c:v>Urea</c:v>
                </c:pt>
                <c:pt idx="1">
                  <c:v>Mogolla</c:v>
                </c:pt>
                <c:pt idx="2">
                  <c:v>Palmiste</c:v>
                </c:pt>
                <c:pt idx="3">
                  <c:v>TOTAL</c:v>
                </c:pt>
              </c:strCache>
            </c:strRef>
          </c:cat>
          <c:val>
            <c:numRef>
              <c:f>'COSTOS X DIETA '!$D$13:$D$16</c:f>
              <c:numCache>
                <c:formatCode>General</c:formatCode>
                <c:ptCount val="4"/>
                <c:pt idx="0">
                  <c:v>2300</c:v>
                </c:pt>
                <c:pt idx="1">
                  <c:v>1300</c:v>
                </c:pt>
                <c:pt idx="2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C-4287-B525-831564726A36}"/>
            </c:ext>
          </c:extLst>
        </c:ser>
        <c:ser>
          <c:idx val="2"/>
          <c:order val="2"/>
          <c:tx>
            <c:strRef>
              <c:f>'COSTOS X DIETA '!$E$11:$E$12</c:f>
              <c:strCache>
                <c:ptCount val="2"/>
                <c:pt idx="0">
                  <c:v>COSTOS POR KG DIETA UREA </c:v>
                </c:pt>
                <c:pt idx="1">
                  <c:v>Valor por kg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'!$B$13:$B$16</c:f>
              <c:strCache>
                <c:ptCount val="4"/>
                <c:pt idx="0">
                  <c:v>Urea</c:v>
                </c:pt>
                <c:pt idx="1">
                  <c:v>Mogolla</c:v>
                </c:pt>
                <c:pt idx="2">
                  <c:v>Palmiste</c:v>
                </c:pt>
                <c:pt idx="3">
                  <c:v>TOTAL</c:v>
                </c:pt>
              </c:strCache>
            </c:strRef>
          </c:cat>
          <c:val>
            <c:numRef>
              <c:f>'COSTOS X DIETA '!$E$13:$E$16</c:f>
              <c:numCache>
                <c:formatCode>General</c:formatCode>
                <c:ptCount val="4"/>
                <c:pt idx="0">
                  <c:v>46</c:v>
                </c:pt>
                <c:pt idx="1">
                  <c:v>364</c:v>
                </c:pt>
                <c:pt idx="2">
                  <c:v>700</c:v>
                </c:pt>
                <c:pt idx="3">
                  <c:v>1110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C-4287-B525-831564726A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0273568"/>
        <c:axId val="170274128"/>
      </c:barChart>
      <c:catAx>
        <c:axId val="17027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274128"/>
        <c:crosses val="autoZero"/>
        <c:auto val="1"/>
        <c:lblAlgn val="ctr"/>
        <c:lblOffset val="100"/>
        <c:noMultiLvlLbl val="0"/>
      </c:catAx>
      <c:valAx>
        <c:axId val="17027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27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COSTOS POR KG DIETA ALFALFA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'COSTOS X DIETA '!$C$19:$C$20</c:f>
              <c:strCache>
                <c:ptCount val="2"/>
                <c:pt idx="0">
                  <c:v>COSTOS POR KG DIETA ALFALFA </c:v>
                </c:pt>
                <c:pt idx="1">
                  <c:v>% Dieta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'!$B$21:$B$24</c:f>
              <c:strCache>
                <c:ptCount val="3"/>
                <c:pt idx="0">
                  <c:v>Alfalfa </c:v>
                </c:pt>
                <c:pt idx="1">
                  <c:v>Mogolla</c:v>
                </c:pt>
                <c:pt idx="2">
                  <c:v>Palmiste</c:v>
                </c:pt>
              </c:strCache>
            </c:strRef>
          </c:cat>
          <c:val>
            <c:numRef>
              <c:f>'COSTOS X DIETA '!$C$21:$C$24</c:f>
              <c:numCache>
                <c:formatCode>General</c:formatCode>
                <c:ptCount val="4"/>
                <c:pt idx="0">
                  <c:v>30</c:v>
                </c:pt>
                <c:pt idx="1">
                  <c:v>20</c:v>
                </c:pt>
                <c:pt idx="2">
                  <c:v>50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F-4680-83BA-603013620332}"/>
            </c:ext>
          </c:extLst>
        </c:ser>
        <c:ser>
          <c:idx val="1"/>
          <c:order val="1"/>
          <c:tx>
            <c:strRef>
              <c:f>'COSTOS X DIETA '!$D$19:$D$20</c:f>
              <c:strCache>
                <c:ptCount val="2"/>
                <c:pt idx="0">
                  <c:v>COSTOS POR KG DIETA ALFALFA </c:v>
                </c:pt>
                <c:pt idx="1">
                  <c:v>Precio por Kg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'!$B$21:$B$24</c:f>
              <c:strCache>
                <c:ptCount val="3"/>
                <c:pt idx="0">
                  <c:v>Alfalfa </c:v>
                </c:pt>
                <c:pt idx="1">
                  <c:v>Mogolla</c:v>
                </c:pt>
                <c:pt idx="2">
                  <c:v>Palmiste</c:v>
                </c:pt>
              </c:strCache>
            </c:strRef>
          </c:cat>
          <c:val>
            <c:numRef>
              <c:f>'COSTOS X DIETA '!$D$21:$D$24</c:f>
              <c:numCache>
                <c:formatCode>General</c:formatCode>
                <c:ptCount val="4"/>
                <c:pt idx="0">
                  <c:v>1500</c:v>
                </c:pt>
                <c:pt idx="1">
                  <c:v>1300</c:v>
                </c:pt>
                <c:pt idx="2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F-4680-83BA-603013620332}"/>
            </c:ext>
          </c:extLst>
        </c:ser>
        <c:ser>
          <c:idx val="2"/>
          <c:order val="2"/>
          <c:tx>
            <c:strRef>
              <c:f>'COSTOS X DIETA '!$E$19:$E$20</c:f>
              <c:strCache>
                <c:ptCount val="2"/>
                <c:pt idx="0">
                  <c:v>COSTOS POR KG DIETA ALFALFA </c:v>
                </c:pt>
                <c:pt idx="1">
                  <c:v>Valor por kg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'COSTOS X DIETA '!$B$21:$B$24</c:f>
              <c:strCache>
                <c:ptCount val="3"/>
                <c:pt idx="0">
                  <c:v>Alfalfa </c:v>
                </c:pt>
                <c:pt idx="1">
                  <c:v>Mogolla</c:v>
                </c:pt>
                <c:pt idx="2">
                  <c:v>Palmiste</c:v>
                </c:pt>
              </c:strCache>
            </c:strRef>
          </c:cat>
          <c:val>
            <c:numRef>
              <c:f>'COSTOS X DIETA '!$E$21:$E$24</c:f>
              <c:numCache>
                <c:formatCode>General</c:formatCode>
                <c:ptCount val="4"/>
                <c:pt idx="0">
                  <c:v>450</c:v>
                </c:pt>
                <c:pt idx="1">
                  <c:v>260</c:v>
                </c:pt>
                <c:pt idx="2">
                  <c:v>500</c:v>
                </c:pt>
                <c:pt idx="3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F-4680-83BA-6030136203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2685744"/>
        <c:axId val="172686304"/>
      </c:barChart>
      <c:catAx>
        <c:axId val="17268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86304"/>
        <c:crosses val="autoZero"/>
        <c:auto val="1"/>
        <c:lblAlgn val="ctr"/>
        <c:lblOffset val="100"/>
        <c:noMultiLvlLbl val="0"/>
      </c:catAx>
      <c:valAx>
        <c:axId val="17268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8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DIETA 1 MES DE SEPTIEMBRE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777384318672872"/>
          <c:y val="1.5050508229574024E-2"/>
          <c:w val="0.75752282225983147"/>
          <c:h val="0.72520390739216356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suministro'!$P$59:$P$73</c15:sqref>
                  </c15:fullRef>
                </c:ext>
              </c:extLst>
              <c:f>('Dietas y suministro'!$P$59:$P$64,'Dietas y suministro'!$P$66,'Dietas y suministro'!$P$68:$P$73)</c:f>
              <c:numCache>
                <c:formatCode>General</c:formatCode>
                <c:ptCount val="13"/>
                <c:pt idx="0">
                  <c:v>0</c:v>
                </c:pt>
                <c:pt idx="1">
                  <c:v>15.7</c:v>
                </c:pt>
                <c:pt idx="2">
                  <c:v>16.170000000000002</c:v>
                </c:pt>
                <c:pt idx="3">
                  <c:v>16.61</c:v>
                </c:pt>
                <c:pt idx="4">
                  <c:v>17.13</c:v>
                </c:pt>
                <c:pt idx="7">
                  <c:v>17.71</c:v>
                </c:pt>
                <c:pt idx="8">
                  <c:v>18.25</c:v>
                </c:pt>
                <c:pt idx="9">
                  <c:v>18.8</c:v>
                </c:pt>
                <c:pt idx="10">
                  <c:v>19.329999999999998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C-46C1-8B1F-6C5DDFDFD928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suministro'!$Q$59:$Q$73</c15:sqref>
                  </c15:fullRef>
                </c:ext>
              </c:extLst>
              <c:f>('Dietas y suministro'!$Q$59:$Q$64,'Dietas y suministro'!$Q$66,'Dietas y suministro'!$Q$68:$Q$73)</c:f>
              <c:numCache>
                <c:formatCode>General</c:formatCode>
                <c:ptCount val="13"/>
                <c:pt idx="0">
                  <c:v>0</c:v>
                </c:pt>
                <c:pt idx="1">
                  <c:v>16.170000000000002</c:v>
                </c:pt>
                <c:pt idx="2">
                  <c:v>16.61</c:v>
                </c:pt>
                <c:pt idx="3">
                  <c:v>17.13</c:v>
                </c:pt>
                <c:pt idx="4">
                  <c:v>17.71</c:v>
                </c:pt>
                <c:pt idx="7">
                  <c:v>18.25</c:v>
                </c:pt>
                <c:pt idx="8">
                  <c:v>18.8</c:v>
                </c:pt>
                <c:pt idx="9">
                  <c:v>19.329999999999998</c:v>
                </c:pt>
                <c:pt idx="10">
                  <c:v>19.79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6C-46C1-8B1F-6C5DDFDFD928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suministro'!$R$59:$R$73</c15:sqref>
                  </c15:fullRef>
                </c:ext>
              </c:extLst>
              <c:f>('Dietas y suministro'!$R$59:$R$64,'Dietas y suministro'!$R$66,'Dietas y suministro'!$R$68:$R$73)</c:f>
              <c:numCache>
                <c:formatCode>General</c:formatCode>
                <c:ptCount val="13"/>
                <c:pt idx="0">
                  <c:v>0</c:v>
                </c:pt>
                <c:pt idx="1">
                  <c:v>470.00000000000239</c:v>
                </c:pt>
                <c:pt idx="2">
                  <c:v>439.99999999999773</c:v>
                </c:pt>
                <c:pt idx="3">
                  <c:v>519.99999999999955</c:v>
                </c:pt>
                <c:pt idx="4">
                  <c:v>580.00000000000182</c:v>
                </c:pt>
                <c:pt idx="5">
                  <c:v>2010.0000000000014</c:v>
                </c:pt>
                <c:pt idx="7">
                  <c:v>539.99999999999909</c:v>
                </c:pt>
                <c:pt idx="8">
                  <c:v>550.00000000000068</c:v>
                </c:pt>
                <c:pt idx="9">
                  <c:v>529.99999999999761</c:v>
                </c:pt>
                <c:pt idx="10">
                  <c:v>460.00000000000085</c:v>
                </c:pt>
                <c:pt idx="11">
                  <c:v>2079.9999999999982</c:v>
                </c:pt>
                <c:pt idx="12">
                  <c:v>4089.9999999999995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6C-46C1-8B1F-6C5DDFDFD928}"/>
            </c:ext>
          </c:extLst>
        </c:ser>
        <c:ser>
          <c:idx val="3"/>
          <c:order val="3"/>
          <c:tx>
            <c:strRef>
              <c:f>'Dietas y suministro'!$T$58</c:f>
              <c:strCache>
                <c:ptCount val="1"/>
                <c:pt idx="0">
                  <c:v>racion (5% pv) gr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suministro'!$O$59:$O$73</c15:sqref>
                  </c15:fullRef>
                </c:ext>
              </c:extLst>
              <c:f>('Dietas y suministro'!$O$59:$O$64,'Dietas y suministro'!$O$66,'Dietas y suministro'!$O$68:$O$73)</c:f>
              <c:strCache>
                <c:ptCount val="13"/>
                <c:pt idx="0">
                  <c:v>Ejemplar 3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6">
                  <c:v>Mes de octubre</c:v>
                </c:pt>
                <c:pt idx="7">
                  <c:v>Sem 29-5</c:v>
                </c:pt>
                <c:pt idx="8">
                  <c:v>sem 6-12</c:v>
                </c:pt>
                <c:pt idx="9">
                  <c:v>sem 13-19</c:v>
                </c:pt>
                <c:pt idx="10">
                  <c:v>sem 20-26</c:v>
                </c:pt>
                <c:pt idx="11">
                  <c:v>TOTAL</c:v>
                </c:pt>
                <c:pt idx="12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suministro'!$T$59:$T$73</c15:sqref>
                  </c15:fullRef>
                </c:ext>
              </c:extLst>
              <c:f>('Dietas y suministro'!$T$59:$T$64,'Dietas y suministro'!$T$66,'Dietas y suministro'!$T$68:$T$73)</c:f>
              <c:numCache>
                <c:formatCode>General</c:formatCode>
                <c:ptCount val="13"/>
                <c:pt idx="0" formatCode="0%">
                  <c:v>0.05</c:v>
                </c:pt>
                <c:pt idx="1">
                  <c:v>78.5</c:v>
                </c:pt>
                <c:pt idx="2">
                  <c:v>80.850000000000009</c:v>
                </c:pt>
                <c:pt idx="3">
                  <c:v>83.05</c:v>
                </c:pt>
                <c:pt idx="4">
                  <c:v>85.65</c:v>
                </c:pt>
                <c:pt idx="7">
                  <c:v>88.550000000000011</c:v>
                </c:pt>
                <c:pt idx="8">
                  <c:v>91.250000000000014</c:v>
                </c:pt>
                <c:pt idx="9">
                  <c:v>94</c:v>
                </c:pt>
                <c:pt idx="10">
                  <c:v>96.649999999999991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6C-46C1-8B1F-6C5DDFDFD92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2690784"/>
        <c:axId val="172691344"/>
      </c:barChart>
      <c:catAx>
        <c:axId val="172690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91344"/>
        <c:crosses val="autoZero"/>
        <c:auto val="1"/>
        <c:lblAlgn val="ctr"/>
        <c:lblOffset val="100"/>
        <c:noMultiLvlLbl val="0"/>
      </c:catAx>
      <c:valAx>
        <c:axId val="1726913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907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TRATAMIENTO</a:t>
            </a:r>
            <a:r>
              <a:rPr lang="es-CO" baseline="0"/>
              <a:t> </a:t>
            </a:r>
            <a:r>
              <a:rPr lang="es-CO"/>
              <a:t>1 MES DE SEPTIEMBRE-OCTUBRE</a:t>
            </a:r>
          </a:p>
          <a:p>
            <a:pPr>
              <a:defRPr/>
            </a:pPr>
            <a:r>
              <a:rPr lang="es-CO" baseline="0"/>
              <a:t>EDAD 4-6 MESES   </a:t>
            </a:r>
            <a:endParaRPr lang="es-CO"/>
          </a:p>
        </c:rich>
      </c:tx>
      <c:layout>
        <c:manualLayout>
          <c:xMode val="edge"/>
          <c:yMode val="edge"/>
          <c:x val="0.39699135497694632"/>
          <c:y val="3.79428093541753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3467263734274043"/>
          <c:y val="4.3182401636431382E-2"/>
          <c:w val="0.8078900247966242"/>
          <c:h val="0.73997484784585554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12-4656-9F50-7708719F3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suministro'!$A$11:$A$24</c15:sqref>
                  </c15:fullRef>
                </c:ext>
              </c:extLst>
              <c:f>('Dietas y suministro'!$A$11:$A$15,'Dietas y suministro'!$A$17,'Dietas y suministro'!$A$19:$A$24)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suministro'!$B$11:$B$24</c15:sqref>
                  </c15:fullRef>
                </c:ext>
              </c:extLst>
              <c:f>('Dietas y suministro'!$B$11:$B$15,'Dietas y suministro'!$B$17,'Dietas y suministro'!$B$19:$B$24)</c:f>
              <c:numCache>
                <c:formatCode>General</c:formatCode>
                <c:ptCount val="12"/>
                <c:pt idx="0">
                  <c:v>8.75</c:v>
                </c:pt>
                <c:pt idx="1">
                  <c:v>9.1199999999999992</c:v>
                </c:pt>
                <c:pt idx="2">
                  <c:v>9.4700000000000006</c:v>
                </c:pt>
                <c:pt idx="3">
                  <c:v>9.8699999999999992</c:v>
                </c:pt>
                <c:pt idx="6">
                  <c:v>10.4</c:v>
                </c:pt>
                <c:pt idx="7">
                  <c:v>10.97</c:v>
                </c:pt>
                <c:pt idx="8">
                  <c:v>11.48</c:v>
                </c:pt>
                <c:pt idx="9">
                  <c:v>11.97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C-448C-AB83-1E60A618CAF7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351843152983619E-3"/>
                  <c:y val="-2.37284791449541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12-4656-9F50-7708719F3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suministro'!$A$11:$A$24</c15:sqref>
                  </c15:fullRef>
                </c:ext>
              </c:extLst>
              <c:f>('Dietas y suministro'!$A$11:$A$15,'Dietas y suministro'!$A$17,'Dietas y suministro'!$A$19:$A$24)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suministro'!$C$11:$C$24</c15:sqref>
                  </c15:fullRef>
                </c:ext>
              </c:extLst>
              <c:f>('Dietas y suministro'!$C$11:$C$15,'Dietas y suministro'!$C$17,'Dietas y suministro'!$C$19:$C$24)</c:f>
              <c:numCache>
                <c:formatCode>General</c:formatCode>
                <c:ptCount val="12"/>
                <c:pt idx="0">
                  <c:v>9.1199999999999992</c:v>
                </c:pt>
                <c:pt idx="1">
                  <c:v>9.4700000000000006</c:v>
                </c:pt>
                <c:pt idx="2">
                  <c:v>9.8699999999999992</c:v>
                </c:pt>
                <c:pt idx="3">
                  <c:v>10.4</c:v>
                </c:pt>
                <c:pt idx="6">
                  <c:v>10.97</c:v>
                </c:pt>
                <c:pt idx="7">
                  <c:v>11.48</c:v>
                </c:pt>
                <c:pt idx="8">
                  <c:v>11.97</c:v>
                </c:pt>
                <c:pt idx="9">
                  <c:v>12.53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C-448C-AB83-1E60A618CAF7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51843152983619E-3"/>
                  <c:y val="-4.7457705655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2-4656-9F50-7708719F3D08}"/>
                </c:ext>
              </c:extLst>
            </c:dLbl>
            <c:dLbl>
              <c:idx val="1"/>
              <c:layout>
                <c:manualLayout>
                  <c:x val="0"/>
                  <c:y val="-4.7457705655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12-4656-9F50-7708719F3D08}"/>
                </c:ext>
              </c:extLst>
            </c:dLbl>
            <c:dLbl>
              <c:idx val="2"/>
              <c:layout>
                <c:manualLayout>
                  <c:x val="2.7036863059672379E-3"/>
                  <c:y val="-2.37288528276756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12-4656-9F50-7708719F3D08}"/>
                </c:ext>
              </c:extLst>
            </c:dLbl>
            <c:dLbl>
              <c:idx val="3"/>
              <c:layout>
                <c:manualLayout>
                  <c:x val="4.0555294589508569E-3"/>
                  <c:y val="-7.1186558483027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12-4656-9F50-7708719F3D08}"/>
                </c:ext>
              </c:extLst>
            </c:dLbl>
            <c:dLbl>
              <c:idx val="6"/>
              <c:layout>
                <c:manualLayout>
                  <c:x val="-2.7036863059672379E-3"/>
                  <c:y val="-7.11865584830266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12-4656-9F50-7708719F3D08}"/>
                </c:ext>
              </c:extLst>
            </c:dLbl>
            <c:dLbl>
              <c:idx val="7"/>
              <c:layout>
                <c:manualLayout>
                  <c:x val="0"/>
                  <c:y val="-7.1186558483027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12-4656-9F50-7708719F3D08}"/>
                </c:ext>
              </c:extLst>
            </c:dLbl>
            <c:dLbl>
              <c:idx val="8"/>
              <c:layout>
                <c:manualLayout>
                  <c:x val="4.0555294589508318E-3"/>
                  <c:y val="-9.4913542897094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12-4656-9F50-7708719F3D08}"/>
                </c:ext>
              </c:extLst>
            </c:dLbl>
            <c:dLbl>
              <c:idx val="9"/>
              <c:layout>
                <c:manualLayout>
                  <c:x val="0"/>
                  <c:y val="-7.1186558483027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12-4656-9F50-7708719F3D08}"/>
                </c:ext>
              </c:extLst>
            </c:dLbl>
            <c:dLbl>
              <c:idx val="11"/>
              <c:layout>
                <c:manualLayout>
                  <c:x val="4.0555294589508569E-3"/>
                  <c:y val="1.1864426413837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12-4656-9F50-7708719F3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suministro'!$A$11:$A$24</c15:sqref>
                  </c15:fullRef>
                </c:ext>
              </c:extLst>
              <c:f>('Dietas y suministro'!$A$11:$A$15,'Dietas y suministro'!$A$17,'Dietas y suministro'!$A$19:$A$24)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suministro'!$D$11:$D$24</c15:sqref>
                  </c15:fullRef>
                </c:ext>
              </c:extLst>
              <c:f>('Dietas y suministro'!$D$11:$D$15,'Dietas y suministro'!$D$17,'Dietas y suministro'!$D$19:$D$24)</c:f>
              <c:numCache>
                <c:formatCode>General</c:formatCode>
                <c:ptCount val="12"/>
                <c:pt idx="0">
                  <c:v>369.9999999999992</c:v>
                </c:pt>
                <c:pt idx="1">
                  <c:v>350.00000000000142</c:v>
                </c:pt>
                <c:pt idx="2">
                  <c:v>399.99999999999858</c:v>
                </c:pt>
                <c:pt idx="3">
                  <c:v>530.00000000000114</c:v>
                </c:pt>
                <c:pt idx="4">
                  <c:v>1650.0000000000005</c:v>
                </c:pt>
                <c:pt idx="6">
                  <c:v>570.00000000000023</c:v>
                </c:pt>
                <c:pt idx="7">
                  <c:v>509.99999999999977</c:v>
                </c:pt>
                <c:pt idx="8">
                  <c:v>490.00000000000023</c:v>
                </c:pt>
                <c:pt idx="9">
                  <c:v>559.99999999999875</c:v>
                </c:pt>
                <c:pt idx="10">
                  <c:v>2129.9999999999991</c:v>
                </c:pt>
                <c:pt idx="11">
                  <c:v>3779.9999999999995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8C-448C-AB83-1E60A618CAF7}"/>
            </c:ext>
          </c:extLst>
        </c:ser>
        <c:ser>
          <c:idx val="3"/>
          <c:order val="3"/>
          <c:tx>
            <c:strRef>
              <c:f>'Dietas y suministro'!$F$9:$F$10</c:f>
              <c:strCache>
                <c:ptCount val="2"/>
                <c:pt idx="0">
                  <c:v>5%</c:v>
                </c:pt>
                <c:pt idx="1">
                  <c:v>racion gr (2v al dia)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1110589179016895E-3"/>
                  <c:y val="-4.7457705655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2-4656-9F50-7708719F3D08}"/>
                </c:ext>
              </c:extLst>
            </c:dLbl>
            <c:dLbl>
              <c:idx val="1"/>
              <c:layout>
                <c:manualLayout>
                  <c:x val="4.0555294589508821E-3"/>
                  <c:y val="-7.1186558483027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12-4656-9F50-7708719F3D08}"/>
                </c:ext>
              </c:extLst>
            </c:dLbl>
            <c:dLbl>
              <c:idx val="2"/>
              <c:layout>
                <c:manualLayout>
                  <c:x val="1.6222117835803428E-2"/>
                  <c:y val="-7.11828216558105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12-4656-9F50-7708719F3D08}"/>
                </c:ext>
              </c:extLst>
            </c:dLbl>
            <c:dLbl>
              <c:idx val="3"/>
              <c:layout>
                <c:manualLayout>
                  <c:x val="1.7573960988787021E-2"/>
                  <c:y val="-1.6610010138012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12-4656-9F50-7708719F3D08}"/>
                </c:ext>
              </c:extLst>
            </c:dLbl>
            <c:dLbl>
              <c:idx val="4"/>
              <c:layout>
                <c:manualLayout>
                  <c:x val="9.4629020708852825E-3"/>
                  <c:y val="-2.372885282767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12-4656-9F50-7708719F3D08}"/>
                </c:ext>
              </c:extLst>
            </c:dLbl>
            <c:dLbl>
              <c:idx val="6"/>
              <c:layout>
                <c:manualLayout>
                  <c:x val="9.4629020708853328E-3"/>
                  <c:y val="-1.8982708579418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12-4656-9F50-7708719F3D08}"/>
                </c:ext>
              </c:extLst>
            </c:dLbl>
            <c:dLbl>
              <c:idx val="7"/>
              <c:layout>
                <c:manualLayout>
                  <c:x val="2.7036863059672379E-3"/>
                  <c:y val="-1.6610010138012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12-4656-9F50-7708719F3D08}"/>
                </c:ext>
              </c:extLst>
            </c:dLbl>
            <c:dLbl>
              <c:idx val="8"/>
              <c:layout>
                <c:manualLayout>
                  <c:x val="1.3518431529836165E-2"/>
                  <c:y val="-1.6609823296651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12-4656-9F50-7708719F3D08}"/>
                </c:ext>
              </c:extLst>
            </c:dLbl>
            <c:dLbl>
              <c:idx val="9"/>
              <c:layout>
                <c:manualLayout>
                  <c:x val="1.0814745223868952E-2"/>
                  <c:y val="-1.42371248552446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12-4656-9F50-7708719F3D08}"/>
                </c:ext>
              </c:extLst>
            </c:dLbl>
            <c:dLbl>
              <c:idx val="10"/>
              <c:layout>
                <c:manualLayout>
                  <c:x val="9.4629020708853328E-3"/>
                  <c:y val="-1.4237311696605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12-4656-9F50-7708719F3D08}"/>
                </c:ext>
              </c:extLst>
            </c:dLbl>
            <c:dLbl>
              <c:idx val="11"/>
              <c:layout>
                <c:manualLayout>
                  <c:x val="1.0814745223868901E-2"/>
                  <c:y val="-7.1186558483027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12-4656-9F50-7708719F3D08}"/>
                </c:ext>
              </c:extLst>
            </c:dLbl>
            <c:spPr>
              <a:noFill/>
              <a:ln w="28575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suministro'!$A$11:$A$24</c15:sqref>
                  </c15:fullRef>
                </c:ext>
              </c:extLst>
              <c:f>('Dietas y suministro'!$A$11:$A$15,'Dietas y suministro'!$A$17,'Dietas y suministro'!$A$19:$A$24)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GANACIA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suministro'!$F$11:$F$24</c15:sqref>
                  </c15:fullRef>
                </c:ext>
              </c:extLst>
              <c:f>('Dietas y suministro'!$F$11:$F$15,'Dietas y suministro'!$F$17,'Dietas y suministro'!$F$19:$F$24)</c:f>
              <c:numCache>
                <c:formatCode>General</c:formatCode>
                <c:ptCount val="12"/>
                <c:pt idx="0">
                  <c:v>43.75</c:v>
                </c:pt>
                <c:pt idx="1">
                  <c:v>45.599999999999994</c:v>
                </c:pt>
                <c:pt idx="2">
                  <c:v>47.35</c:v>
                </c:pt>
                <c:pt idx="3">
                  <c:v>49.35</c:v>
                </c:pt>
                <c:pt idx="6">
                  <c:v>52</c:v>
                </c:pt>
                <c:pt idx="7">
                  <c:v>54.850000000000009</c:v>
                </c:pt>
                <c:pt idx="8">
                  <c:v>57.400000000000006</c:v>
                </c:pt>
                <c:pt idx="9">
                  <c:v>59.85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8C-448C-AB83-1E60A618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2"/>
        <c:axId val="172696384"/>
        <c:axId val="172696944"/>
      </c:barChart>
      <c:catAx>
        <c:axId val="172696384"/>
        <c:scaling>
          <c:orientation val="maxMin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96944"/>
        <c:crosses val="autoZero"/>
        <c:auto val="1"/>
        <c:lblAlgn val="ctr"/>
        <c:lblOffset val="100"/>
        <c:noMultiLvlLbl val="0"/>
      </c:catAx>
      <c:valAx>
        <c:axId val="172696944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963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79170257832677"/>
          <c:y val="0.21683276240841504"/>
          <c:w val="0.18455090470766261"/>
          <c:h val="0.24072534232852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TRATAMIENTO 1 MES DE SEPTIEMBRE-OCTUBRE</a:t>
            </a:r>
            <a:r>
              <a:rPr lang="es-CO" baseline="0"/>
              <a:t>   </a:t>
            </a:r>
            <a:endParaRPr lang="es-CO"/>
          </a:p>
        </c:rich>
      </c:tx>
      <c:layout>
        <c:manualLayout>
          <c:xMode val="edge"/>
          <c:yMode val="edge"/>
          <c:x val="0.41778732203929059"/>
          <c:y val="1.1120833847898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988488560142103"/>
          <c:y val="3.5947201080540662E-2"/>
          <c:w val="0.79315705978741613"/>
          <c:h val="0.73718837492522782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suministro'!$H$9:$H$24</c15:sqref>
                  </c15:fullRef>
                </c:ext>
              </c:extLst>
              <c:f>('Dietas y suministro'!$H$9,'Dietas y suministro'!$H$11:$H$24)</c:f>
              <c:strCache>
                <c:ptCount val="15"/>
                <c:pt idx="0">
                  <c:v>MES DE SEPTIEMBRE 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7">
                  <c:v>Mes de octubre</c:v>
                </c:pt>
                <c:pt idx="9">
                  <c:v>Sem 29-5</c:v>
                </c:pt>
                <c:pt idx="10">
                  <c:v>sem 6-12</c:v>
                </c:pt>
                <c:pt idx="11">
                  <c:v>sem 13-19</c:v>
                </c:pt>
                <c:pt idx="12">
                  <c:v>sem 20-26</c:v>
                </c:pt>
                <c:pt idx="13">
                  <c:v>TOTAL</c:v>
                </c:pt>
                <c:pt idx="14">
                  <c:v>GANANCIA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suministro'!$I$9:$I$24</c15:sqref>
                  </c15:fullRef>
                </c:ext>
              </c:extLst>
              <c:f>('Dietas y suministro'!$I$9,'Dietas y suministro'!$I$11:$I$24)</c:f>
              <c:numCache>
                <c:formatCode>General</c:formatCode>
                <c:ptCount val="15"/>
                <c:pt idx="0">
                  <c:v>0</c:v>
                </c:pt>
                <c:pt idx="1">
                  <c:v>9.61</c:v>
                </c:pt>
                <c:pt idx="2">
                  <c:v>10.119999999999999</c:v>
                </c:pt>
                <c:pt idx="3">
                  <c:v>10.59</c:v>
                </c:pt>
                <c:pt idx="4">
                  <c:v>11.13</c:v>
                </c:pt>
                <c:pt idx="9">
                  <c:v>11.67</c:v>
                </c:pt>
                <c:pt idx="10">
                  <c:v>12.19</c:v>
                </c:pt>
                <c:pt idx="11">
                  <c:v>12.69</c:v>
                </c:pt>
                <c:pt idx="12">
                  <c:v>13.27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6-4341-A906-A30F10AD7AC6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suministro'!$H$9:$H$24</c15:sqref>
                  </c15:fullRef>
                </c:ext>
              </c:extLst>
              <c:f>('Dietas y suministro'!$H$9,'Dietas y suministro'!$H$11:$H$24)</c:f>
              <c:strCache>
                <c:ptCount val="15"/>
                <c:pt idx="0">
                  <c:v>MES DE SEPTIEMBRE 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7">
                  <c:v>Mes de octubre</c:v>
                </c:pt>
                <c:pt idx="9">
                  <c:v>Sem 29-5</c:v>
                </c:pt>
                <c:pt idx="10">
                  <c:v>sem 6-12</c:v>
                </c:pt>
                <c:pt idx="11">
                  <c:v>sem 13-19</c:v>
                </c:pt>
                <c:pt idx="12">
                  <c:v>sem 20-26</c:v>
                </c:pt>
                <c:pt idx="13">
                  <c:v>TOTAL</c:v>
                </c:pt>
                <c:pt idx="14">
                  <c:v>GANANCIA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suministro'!$J$9:$J$24</c15:sqref>
                  </c15:fullRef>
                </c:ext>
              </c:extLst>
              <c:f>('Dietas y suministro'!$J$9,'Dietas y suministro'!$J$11:$J$24)</c:f>
              <c:numCache>
                <c:formatCode>General</c:formatCode>
                <c:ptCount val="15"/>
                <c:pt idx="1">
                  <c:v>10.119999999999999</c:v>
                </c:pt>
                <c:pt idx="2">
                  <c:v>10.59</c:v>
                </c:pt>
                <c:pt idx="3">
                  <c:v>11.13</c:v>
                </c:pt>
                <c:pt idx="4">
                  <c:v>11.67</c:v>
                </c:pt>
                <c:pt idx="9">
                  <c:v>12.19</c:v>
                </c:pt>
                <c:pt idx="10">
                  <c:v>12.69</c:v>
                </c:pt>
                <c:pt idx="11">
                  <c:v>13.27</c:v>
                </c:pt>
                <c:pt idx="12">
                  <c:v>13.82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16-4341-A906-A30F10AD7AC6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suministro'!$H$9:$H$24</c15:sqref>
                  </c15:fullRef>
                </c:ext>
              </c:extLst>
              <c:f>('Dietas y suministro'!$H$9,'Dietas y suministro'!$H$11:$H$24)</c:f>
              <c:strCache>
                <c:ptCount val="15"/>
                <c:pt idx="0">
                  <c:v>MES DE SEPTIEMBRE 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7">
                  <c:v>Mes de octubre</c:v>
                </c:pt>
                <c:pt idx="9">
                  <c:v>Sem 29-5</c:v>
                </c:pt>
                <c:pt idx="10">
                  <c:v>sem 6-12</c:v>
                </c:pt>
                <c:pt idx="11">
                  <c:v>sem 13-19</c:v>
                </c:pt>
                <c:pt idx="12">
                  <c:v>sem 20-26</c:v>
                </c:pt>
                <c:pt idx="13">
                  <c:v>TOTAL</c:v>
                </c:pt>
                <c:pt idx="14">
                  <c:v>GANANCIA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suministro'!$K$9:$K$25</c15:sqref>
                  </c15:fullRef>
                </c:ext>
              </c:extLst>
              <c:f>('Dietas y suministro'!$K$9,'Dietas y suministro'!$K$11:$K$25)</c:f>
              <c:numCache>
                <c:formatCode>General</c:formatCode>
                <c:ptCount val="16"/>
                <c:pt idx="1">
                  <c:v>509.99999999999977</c:v>
                </c:pt>
                <c:pt idx="2">
                  <c:v>470.00000000000063</c:v>
                </c:pt>
                <c:pt idx="3">
                  <c:v>540.00000000000091</c:v>
                </c:pt>
                <c:pt idx="4">
                  <c:v>539.99999999999909</c:v>
                </c:pt>
                <c:pt idx="5">
                  <c:v>2060.0000000000005</c:v>
                </c:pt>
                <c:pt idx="9">
                  <c:v>519.99999999999955</c:v>
                </c:pt>
                <c:pt idx="10">
                  <c:v>500</c:v>
                </c:pt>
                <c:pt idx="11">
                  <c:v>580.00000000000011</c:v>
                </c:pt>
                <c:pt idx="12">
                  <c:v>550.00000000000068</c:v>
                </c:pt>
                <c:pt idx="13">
                  <c:v>2150</c:v>
                </c:pt>
                <c:pt idx="14">
                  <c:v>4210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16-4341-A906-A30F10AD7AC6}"/>
            </c:ext>
          </c:extLst>
        </c:ser>
        <c:ser>
          <c:idx val="3"/>
          <c:order val="3"/>
          <c:tx>
            <c:strRef>
              <c:f>'Dietas y suministro'!#REF!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0774410774410775E-2"/>
                  <c:y val="-7.901235796828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1-445F-B31C-2B57A1C4AF17}"/>
                </c:ext>
              </c:extLst>
            </c:dLbl>
            <c:dLbl>
              <c:idx val="2"/>
              <c:layout>
                <c:manualLayout>
                  <c:x val="1.2121212121212121E-2"/>
                  <c:y val="-3.9506178984143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1-445F-B31C-2B57A1C4AF17}"/>
                </c:ext>
              </c:extLst>
            </c:dLbl>
            <c:dLbl>
              <c:idx val="3"/>
              <c:layout>
                <c:manualLayout>
                  <c:x val="1.4814814814814789E-2"/>
                  <c:y val="-5.9259268476215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1-445F-B31C-2B57A1C4AF17}"/>
                </c:ext>
              </c:extLst>
            </c:dLbl>
            <c:dLbl>
              <c:idx val="4"/>
              <c:layout>
                <c:manualLayout>
                  <c:x val="1.4814814814814815E-2"/>
                  <c:y val="-5.9259268476215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31-445F-B31C-2B57A1C4AF17}"/>
                </c:ext>
              </c:extLst>
            </c:dLbl>
            <c:dLbl>
              <c:idx val="5"/>
              <c:layout>
                <c:manualLayout>
                  <c:x val="1.2121212121212073E-2"/>
                  <c:y val="-9.8765447460359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1-445F-B31C-2B57A1C4AF17}"/>
                </c:ext>
              </c:extLst>
            </c:dLbl>
            <c:dLbl>
              <c:idx val="9"/>
              <c:layout>
                <c:manualLayout>
                  <c:x val="1.0774410774410775E-2"/>
                  <c:y val="7.242715811955242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31-445F-B31C-2B57A1C4AF17}"/>
                </c:ext>
              </c:extLst>
            </c:dLbl>
            <c:dLbl>
              <c:idx val="10"/>
              <c:layout>
                <c:manualLayout>
                  <c:x val="1.7508417508417508E-2"/>
                  <c:y val="-3.9506178984143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31-445F-B31C-2B57A1C4AF17}"/>
                </c:ext>
              </c:extLst>
            </c:dLbl>
            <c:dLbl>
              <c:idx val="11"/>
              <c:layout>
                <c:manualLayout>
                  <c:x val="1.4814814814814815E-2"/>
                  <c:y val="-5.92592684762155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31-445F-B31C-2B57A1C4AF17}"/>
                </c:ext>
              </c:extLst>
            </c:dLbl>
            <c:dLbl>
              <c:idx val="12"/>
              <c:layout>
                <c:manualLayout>
                  <c:x val="8.0808080808080322E-3"/>
                  <c:y val="-3.9506178984142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31-445F-B31C-2B57A1C4A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suministro'!$H$9:$H$24</c15:sqref>
                  </c15:fullRef>
                </c:ext>
              </c:extLst>
              <c:f>('Dietas y suministro'!$H$9,'Dietas y suministro'!$H$11:$H$24)</c:f>
              <c:strCache>
                <c:ptCount val="15"/>
                <c:pt idx="0">
                  <c:v>MES DE SEPTIEMBRE </c:v>
                </c:pt>
                <c:pt idx="1">
                  <c:v>Sem 1-7</c:v>
                </c:pt>
                <c:pt idx="2">
                  <c:v>sem 8-14</c:v>
                </c:pt>
                <c:pt idx="3">
                  <c:v>sem 15-21</c:v>
                </c:pt>
                <c:pt idx="4">
                  <c:v>sem 22-28</c:v>
                </c:pt>
                <c:pt idx="5">
                  <c:v>TOTAL</c:v>
                </c:pt>
                <c:pt idx="7">
                  <c:v>Mes de octubre</c:v>
                </c:pt>
                <c:pt idx="9">
                  <c:v>Sem 29-5</c:v>
                </c:pt>
                <c:pt idx="10">
                  <c:v>sem 6-12</c:v>
                </c:pt>
                <c:pt idx="11">
                  <c:v>sem 13-19</c:v>
                </c:pt>
                <c:pt idx="12">
                  <c:v>sem 20-26</c:v>
                </c:pt>
                <c:pt idx="13">
                  <c:v>TOTAL</c:v>
                </c:pt>
                <c:pt idx="14">
                  <c:v>GANANCIA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suministro'!$M$9:$M$24</c15:sqref>
                  </c15:fullRef>
                </c:ext>
              </c:extLst>
              <c:f>('Dietas y suministro'!$M$9,'Dietas y suministro'!$M$11:$M$24)</c:f>
              <c:numCache>
                <c:formatCode>0%</c:formatCode>
                <c:ptCount val="15"/>
                <c:pt idx="0">
                  <c:v>0.05</c:v>
                </c:pt>
                <c:pt idx="1" formatCode="General">
                  <c:v>48.05</c:v>
                </c:pt>
                <c:pt idx="2" formatCode="General">
                  <c:v>50.6</c:v>
                </c:pt>
                <c:pt idx="3" formatCode="General">
                  <c:v>52.949999999999996</c:v>
                </c:pt>
                <c:pt idx="4" formatCode="General">
                  <c:v>55.650000000000013</c:v>
                </c:pt>
                <c:pt idx="9" formatCode="General">
                  <c:v>58.35</c:v>
                </c:pt>
                <c:pt idx="10" formatCode="General">
                  <c:v>60.95</c:v>
                </c:pt>
                <c:pt idx="11" formatCode="General">
                  <c:v>63.45</c:v>
                </c:pt>
                <c:pt idx="12" formatCode="General">
                  <c:v>66.349999999999994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16-4341-A906-A30F10AD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8"/>
        <c:axId val="241620288"/>
        <c:axId val="241620848"/>
      </c:barChart>
      <c:catAx>
        <c:axId val="2416202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20848"/>
        <c:crosses val="autoZero"/>
        <c:auto val="0"/>
        <c:lblAlgn val="ctr"/>
        <c:lblOffset val="100"/>
        <c:noMultiLvlLbl val="0"/>
      </c:catAx>
      <c:valAx>
        <c:axId val="241620848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202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9317118693496658"/>
          <c:y val="0.16391533608093106"/>
          <c:w val="0.18797359420981469"/>
          <c:h val="0.16666785911038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TRATAMIENTO</a:t>
            </a:r>
            <a:r>
              <a:rPr lang="es-CO" baseline="0"/>
              <a:t> </a:t>
            </a:r>
            <a:r>
              <a:rPr lang="es-CO"/>
              <a:t>1 MES DE SEPTIEMBRE-OCTUBRE</a:t>
            </a:r>
            <a:r>
              <a:rPr lang="es-CO" baseline="0"/>
              <a:t>   </a:t>
            </a:r>
            <a:endParaRPr lang="es-CO"/>
          </a:p>
        </c:rich>
      </c:tx>
      <c:layout>
        <c:manualLayout>
          <c:xMode val="edge"/>
          <c:yMode val="edge"/>
          <c:x val="0.3925714292931426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482818655684072"/>
          <c:y val="3.986510739166952E-2"/>
          <c:w val="0.79315705978741613"/>
          <c:h val="0.659560956541673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'Dietas y suministro'!$P$10</c:f>
              <c:strCache>
                <c:ptCount val="1"/>
                <c:pt idx="0">
                  <c:v>Peso inicial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'Dietas y suministro'!$O$11:$O$24</c:f>
              <c:strCache>
                <c:ptCount val="14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GANANCIA TOTAL</c:v>
                </c:pt>
              </c:strCache>
            </c:strRef>
          </c:cat>
          <c:val>
            <c:numRef>
              <c:f>'Dietas y suministro'!$P$11:$P$24</c:f>
              <c:numCache>
                <c:formatCode>General</c:formatCode>
                <c:ptCount val="14"/>
                <c:pt idx="0">
                  <c:v>7.35</c:v>
                </c:pt>
                <c:pt idx="1">
                  <c:v>7.76</c:v>
                </c:pt>
                <c:pt idx="2">
                  <c:v>8.19</c:v>
                </c:pt>
                <c:pt idx="3">
                  <c:v>8.6999999999999993</c:v>
                </c:pt>
                <c:pt idx="8">
                  <c:v>9.23</c:v>
                </c:pt>
                <c:pt idx="9">
                  <c:v>9.77</c:v>
                </c:pt>
                <c:pt idx="10">
                  <c:v>10.29</c:v>
                </c:pt>
                <c:pt idx="11">
                  <c:v>10.83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27-4D48-8947-3CCEE09214CA}"/>
            </c:ext>
          </c:extLst>
        </c:ser>
        <c:ser>
          <c:idx val="1"/>
          <c:order val="1"/>
          <c:tx>
            <c:strRef>
              <c:f>'Dietas y suministro'!$Q$10</c:f>
              <c:strCache>
                <c:ptCount val="1"/>
                <c:pt idx="0">
                  <c:v>peso final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0160320641282558E-3"/>
                  <c:y val="-5.6417497775877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F3-42A3-BF69-550062B2D151}"/>
                </c:ext>
              </c:extLst>
            </c:dLbl>
            <c:dLbl>
              <c:idx val="1"/>
              <c:layout>
                <c:manualLayout>
                  <c:x val="1.2024048096192385E-2"/>
                  <c:y val="-3.7611665183918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7-4D48-8947-3CCEE09214CA}"/>
                </c:ext>
              </c:extLst>
            </c:dLbl>
            <c:dLbl>
              <c:idx val="2"/>
              <c:layout>
                <c:manualLayout>
                  <c:x val="8.0160320641282073E-3"/>
                  <c:y val="-5.6417497775877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7-4D48-8947-3CCEE09214CA}"/>
                </c:ext>
              </c:extLst>
            </c:dLbl>
            <c:dLbl>
              <c:idx val="4"/>
              <c:layout>
                <c:manualLayout>
                  <c:x val="8.0160320641282073E-3"/>
                  <c:y val="-5.6417497775877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27-4D48-8947-3CCEE09214CA}"/>
                </c:ext>
              </c:extLst>
            </c:dLbl>
            <c:dLbl>
              <c:idx val="8"/>
              <c:layout>
                <c:manualLayout>
                  <c:x val="1.2024048096192336E-2"/>
                  <c:y val="-5.6417497775877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27-4D48-8947-3CCEE09214CA}"/>
                </c:ext>
              </c:extLst>
            </c:dLbl>
            <c:dLbl>
              <c:idx val="9"/>
              <c:layout>
                <c:manualLayout>
                  <c:x val="1.2024048096192336E-2"/>
                  <c:y val="-3.7611665183918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27-4D48-8947-3CCEE09214CA}"/>
                </c:ext>
              </c:extLst>
            </c:dLbl>
            <c:dLbl>
              <c:idx val="10"/>
              <c:layout>
                <c:manualLayout>
                  <c:x val="1.3360053440213761E-2"/>
                  <c:y val="-5.6417497775877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27-4D48-8947-3CCEE09214CA}"/>
                </c:ext>
              </c:extLst>
            </c:dLbl>
            <c:dLbl>
              <c:idx val="11"/>
              <c:layout>
                <c:manualLayout>
                  <c:x val="1.603206412825651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27-4D48-8947-3CCEE0921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'Dietas y suministro'!$O$11:$O$24</c:f>
              <c:strCache>
                <c:ptCount val="14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GANANCIA TOTAL</c:v>
                </c:pt>
              </c:strCache>
            </c:strRef>
          </c:cat>
          <c:val>
            <c:numRef>
              <c:f>'Dietas y suministro'!$Q$11:$Q$24</c:f>
              <c:numCache>
                <c:formatCode>General</c:formatCode>
                <c:ptCount val="14"/>
                <c:pt idx="0">
                  <c:v>7.76</c:v>
                </c:pt>
                <c:pt idx="1">
                  <c:v>8.19</c:v>
                </c:pt>
                <c:pt idx="2">
                  <c:v>8.6999999999999993</c:v>
                </c:pt>
                <c:pt idx="3">
                  <c:v>9.23</c:v>
                </c:pt>
                <c:pt idx="8">
                  <c:v>9.77</c:v>
                </c:pt>
                <c:pt idx="9">
                  <c:v>10.29</c:v>
                </c:pt>
                <c:pt idx="10">
                  <c:v>10.83</c:v>
                </c:pt>
                <c:pt idx="11">
                  <c:v>11.32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27-4D48-8947-3CCEE09214CA}"/>
            </c:ext>
          </c:extLst>
        </c:ser>
        <c:ser>
          <c:idx val="2"/>
          <c:order val="2"/>
          <c:tx>
            <c:strRef>
              <c:f>'Dietas y suministro'!$R$10</c:f>
              <c:strCache>
                <c:ptCount val="1"/>
                <c:pt idx="0">
                  <c:v>ganacia de peso (gr) semanal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f>'Dietas y suministro'!$O$11:$O$24</c:f>
              <c:strCache>
                <c:ptCount val="14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GANANCIA TOTAL</c:v>
                </c:pt>
              </c:strCache>
            </c:strRef>
          </c:cat>
          <c:val>
            <c:numRef>
              <c:f>'Dietas y suministro'!$R$11:$R$24</c:f>
              <c:numCache>
                <c:formatCode>General</c:formatCode>
                <c:ptCount val="14"/>
                <c:pt idx="0">
                  <c:v>410.00000000000011</c:v>
                </c:pt>
                <c:pt idx="1">
                  <c:v>429.99999999999972</c:v>
                </c:pt>
                <c:pt idx="2">
                  <c:v>509.99999999999977</c:v>
                </c:pt>
                <c:pt idx="3">
                  <c:v>530.00000000000114</c:v>
                </c:pt>
                <c:pt idx="4">
                  <c:v>1880.0000000000007</c:v>
                </c:pt>
                <c:pt idx="8">
                  <c:v>539.99999999999909</c:v>
                </c:pt>
                <c:pt idx="9">
                  <c:v>519.99999999999955</c:v>
                </c:pt>
                <c:pt idx="10">
                  <c:v>540.00000000000091</c:v>
                </c:pt>
                <c:pt idx="11">
                  <c:v>490.00000000000023</c:v>
                </c:pt>
                <c:pt idx="12">
                  <c:v>2090</c:v>
                </c:pt>
                <c:pt idx="13">
                  <c:v>3970.0000000000009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27-4D48-8947-3CCEE09214CA}"/>
            </c:ext>
          </c:extLst>
        </c:ser>
        <c:ser>
          <c:idx val="3"/>
          <c:order val="3"/>
          <c:tx>
            <c:strRef>
              <c:f>'Dietas y suministro'!$T$10</c:f>
              <c:strCache>
                <c:ptCount val="1"/>
                <c:pt idx="0">
                  <c:v>racion kg (2v al dia)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0160320641282316E-3"/>
                  <c:y val="-3.7611665183918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F3-42A3-BF69-550062B2D151}"/>
                </c:ext>
              </c:extLst>
            </c:dLbl>
            <c:dLbl>
              <c:idx val="1"/>
              <c:layout>
                <c:manualLayout>
                  <c:x val="1.0688042752171034E-2"/>
                  <c:y val="-5.6417497775877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27-4D48-8947-3CCEE09214CA}"/>
                </c:ext>
              </c:extLst>
            </c:dLbl>
            <c:dLbl>
              <c:idx val="2"/>
              <c:layout>
                <c:manualLayout>
                  <c:x val="1.6032064128256487E-2"/>
                  <c:y val="-7.5221849593616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27-4D48-8947-3CCEE09214CA}"/>
                </c:ext>
              </c:extLst>
            </c:dLbl>
            <c:dLbl>
              <c:idx val="3"/>
              <c:layout>
                <c:manualLayout>
                  <c:x val="9.3520374081496084E-3"/>
                  <c:y val="-7.5223330367836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27-4D48-8947-3CCEE09214CA}"/>
                </c:ext>
              </c:extLst>
            </c:dLbl>
            <c:dLbl>
              <c:idx val="5"/>
              <c:layout>
                <c:manualLayout>
                  <c:x val="9.3520374081496084E-3"/>
                  <c:y val="-7.5223330367836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27-4D48-8947-3CCEE09214CA}"/>
                </c:ext>
              </c:extLst>
            </c:dLbl>
            <c:dLbl>
              <c:idx val="8"/>
              <c:layout>
                <c:manualLayout>
                  <c:x val="2.0040080160320616E-2"/>
                  <c:y val="-1.8804351817739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27-4D48-8947-3CCEE09214CA}"/>
                </c:ext>
              </c:extLst>
            </c:dLbl>
            <c:dLbl>
              <c:idx val="9"/>
              <c:layout>
                <c:manualLayout>
                  <c:x val="1.736806947227789E-2"/>
                  <c:y val="-3.76101844096975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27-4D48-8947-3CCEE09214CA}"/>
                </c:ext>
              </c:extLst>
            </c:dLbl>
            <c:dLbl>
              <c:idx val="10"/>
              <c:layout>
                <c:manualLayout>
                  <c:x val="1.8704074816299241E-2"/>
                  <c:y val="-7.52218495936156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27-4D48-8947-3CCEE09214CA}"/>
                </c:ext>
              </c:extLst>
            </c:dLbl>
            <c:dLbl>
              <c:idx val="11"/>
              <c:layout>
                <c:manualLayout>
                  <c:x val="1.8704074816299241E-2"/>
                  <c:y val="-3.7611665183918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27-4D48-8947-3CCEE09214CA}"/>
                </c:ext>
              </c:extLst>
            </c:dLbl>
            <c:dLbl>
              <c:idx val="12"/>
              <c:layout>
                <c:manualLayout>
                  <c:x val="1.736806947227789E-2"/>
                  <c:y val="-3.76116651839167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27-4D48-8947-3CCEE0921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'Dietas y suministro'!$O$11:$O$24</c:f>
              <c:strCache>
                <c:ptCount val="14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6">
                  <c:v>Mes de octubre</c:v>
                </c:pt>
                <c:pt idx="8">
                  <c:v>Sem 29-5</c:v>
                </c:pt>
                <c:pt idx="9">
                  <c:v>sem 6-12</c:v>
                </c:pt>
                <c:pt idx="10">
                  <c:v>sem 13-19</c:v>
                </c:pt>
                <c:pt idx="11">
                  <c:v>sem 20-26</c:v>
                </c:pt>
                <c:pt idx="12">
                  <c:v>TOTAL</c:v>
                </c:pt>
                <c:pt idx="13">
                  <c:v>GANANCIA TOTAL</c:v>
                </c:pt>
              </c:strCache>
            </c:strRef>
          </c:cat>
          <c:val>
            <c:numRef>
              <c:f>'Dietas y suministro'!$T$11:$T$24</c:f>
              <c:numCache>
                <c:formatCode>General</c:formatCode>
                <c:ptCount val="14"/>
                <c:pt idx="0">
                  <c:v>36.75</c:v>
                </c:pt>
                <c:pt idx="1">
                  <c:v>38.800000000000004</c:v>
                </c:pt>
                <c:pt idx="2">
                  <c:v>40.949999999999996</c:v>
                </c:pt>
                <c:pt idx="3">
                  <c:v>43.5</c:v>
                </c:pt>
                <c:pt idx="8">
                  <c:v>46.150000000000006</c:v>
                </c:pt>
                <c:pt idx="9">
                  <c:v>48.85</c:v>
                </c:pt>
                <c:pt idx="10">
                  <c:v>51.449999999999996</c:v>
                </c:pt>
                <c:pt idx="11">
                  <c:v>54.15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27-4D48-8947-3CCEE0921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1625888"/>
        <c:axId val="241626448"/>
      </c:barChart>
      <c:dateAx>
        <c:axId val="241625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26448"/>
        <c:crosses val="autoZero"/>
        <c:auto val="0"/>
        <c:lblOffset val="100"/>
        <c:baseTimeUnit val="days"/>
      </c:dateAx>
      <c:valAx>
        <c:axId val="2416264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258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 w="25400" cmpd="sng">
          <a:noFill/>
        </a:ln>
        <a:effectLst/>
      </c:spPr>
    </c:plotArea>
    <c:legend>
      <c:legendPos val="r"/>
      <c:layout>
        <c:manualLayout>
          <c:xMode val="edge"/>
          <c:yMode val="edge"/>
          <c:x val="0.75067941657593407"/>
          <c:y val="0.31994946001081259"/>
          <c:w val="0.18455090470766261"/>
          <c:h val="0.24072534232852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aseline="0"/>
              <a:t>TRATAMIENTO 2 MES DE SEPTIEMBRE-OCTUBRE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777384318672872"/>
          <c:y val="3.7272437719478614E-2"/>
          <c:w val="0.76388604758533263"/>
          <c:h val="0.76931222306889058"/>
        </c:manualLayout>
      </c:layout>
      <c:barChart>
        <c:barDir val="bar"/>
        <c:grouping val="clustered"/>
        <c:varyColors val="0"/>
        <c:ser>
          <c:idx val="0"/>
          <c:order val="0"/>
          <c:tx>
            <c:v>PESO INICIAL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365128195116521E-3"/>
                  <c:y val="1.2288786482334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D0-407F-9DD8-96E7325556F1}"/>
                </c:ext>
              </c:extLst>
            </c:dLbl>
            <c:dLbl>
              <c:idx val="1"/>
              <c:layout>
                <c:manualLayout>
                  <c:x val="9.8860056321058899E-5"/>
                  <c:y val="6.1443932411674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7-4EA4-94F4-F848E081077E}"/>
                </c:ext>
              </c:extLst>
            </c:dLbl>
            <c:dLbl>
              <c:idx val="2"/>
              <c:layout>
                <c:manualLayout>
                  <c:x val="5.3741655827021489E-3"/>
                  <c:y val="2.0481310803891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7-4EA4-94F4-F848E081077E}"/>
                </c:ext>
              </c:extLst>
            </c:dLbl>
            <c:dLbl>
              <c:idx val="3"/>
              <c:layout>
                <c:manualLayout>
                  <c:x val="8.5921019537944579E-3"/>
                  <c:y val="6.1443932411674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7-4EA4-94F4-F848E081077E}"/>
                </c:ext>
              </c:extLst>
            </c:dLbl>
            <c:dLbl>
              <c:idx val="6"/>
              <c:layout>
                <c:manualLayout>
                  <c:x val="6.7914366422306479E-4"/>
                  <c:y val="6.1443932411674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0-407F-9DD8-96E7325556F1}"/>
                </c:ext>
              </c:extLst>
            </c:dLbl>
            <c:dLbl>
              <c:idx val="7"/>
              <c:layout>
                <c:manualLayout>
                  <c:x val="8.592101953794555E-3"/>
                  <c:y val="6.1443932411675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7-4EA4-94F4-F848E081077E}"/>
                </c:ext>
              </c:extLst>
            </c:dLbl>
            <c:dLbl>
              <c:idx val="8"/>
              <c:layout>
                <c:manualLayout>
                  <c:x val="1.1229754716985051E-2"/>
                  <c:y val="8.19252432155665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7-4EA4-94F4-F848E081077E}"/>
                </c:ext>
              </c:extLst>
            </c:dLbl>
            <c:dLbl>
              <c:idx val="9"/>
              <c:layout>
                <c:manualLayout>
                  <c:x val="1.9979700458182164E-3"/>
                  <c:y val="4.09626216077828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7-4EA4-94F4-F848E0810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suministro'!$H$34:$H$48</c15:sqref>
                  </c15:fullRef>
                </c:ext>
              </c:extLst>
              <c:f>('Dietas y suministro'!$H$35:$H$39,'Dietas y suministro'!$H$41,'Dietas y suministro'!$H$43:$H$48)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suministro'!$I$34:$I$48</c15:sqref>
                  </c15:fullRef>
                </c:ext>
              </c:extLst>
              <c:f>('Dietas y suministro'!$I$35:$I$39,'Dietas y suministro'!$I$41,'Dietas y suministro'!$I$43:$I$48)</c:f>
              <c:numCache>
                <c:formatCode>General</c:formatCode>
                <c:ptCount val="12"/>
                <c:pt idx="0">
                  <c:v>8.5500000000000007</c:v>
                </c:pt>
                <c:pt idx="1">
                  <c:v>9.07</c:v>
                </c:pt>
                <c:pt idx="2">
                  <c:v>9.5299999999999994</c:v>
                </c:pt>
                <c:pt idx="3">
                  <c:v>10.050000000000001</c:v>
                </c:pt>
                <c:pt idx="6">
                  <c:v>10.57</c:v>
                </c:pt>
                <c:pt idx="7">
                  <c:v>11.13</c:v>
                </c:pt>
                <c:pt idx="8">
                  <c:v>11.65</c:v>
                </c:pt>
                <c:pt idx="9">
                  <c:v>12.23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7-4EA4-94F4-F848E081077E}"/>
            </c:ext>
          </c:extLst>
        </c:ser>
        <c:ser>
          <c:idx val="1"/>
          <c:order val="1"/>
          <c:tx>
            <c:v>PESO FINAL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2"/>
              </a:solidFill>
              <a:ln w="762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EB27-4EA4-94F4-F848E081077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softEdge rad="0"/>
              </a:effectLst>
              <a:scene3d>
                <a:camera prst="orthographicFront"/>
                <a:lightRig rig="threePt" dir="t"/>
              </a:scene3d>
              <a:sp3d>
                <a:bevelT h="6350"/>
              </a:sp3d>
            </c:spPr>
            <c:extLst>
              <c:ext xmlns:c16="http://schemas.microsoft.com/office/drawing/2014/chart" uri="{C3380CC4-5D6E-409C-BE32-E72D297353CC}">
                <c16:uniqueId val="{00000006-EB27-4EA4-94F4-F848E081077E}"/>
              </c:ext>
            </c:extLst>
          </c:dPt>
          <c:dLbls>
            <c:dLbl>
              <c:idx val="0"/>
              <c:layout>
                <c:manualLayout>
                  <c:x val="9.8860056321058899E-5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0-407F-9DD8-96E7325556F1}"/>
                </c:ext>
              </c:extLst>
            </c:dLbl>
            <c:dLbl>
              <c:idx val="1"/>
              <c:layout>
                <c:manualLayout>
                  <c:x val="2.736512819511652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7-4EA4-94F4-F848E081077E}"/>
                </c:ext>
              </c:extLst>
            </c:dLbl>
            <c:dLbl>
              <c:idx val="2"/>
              <c:layout>
                <c:manualLayout>
                  <c:x val="5.9544491906039611E-3"/>
                  <c:y val="-4.09626216077828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7-4EA4-94F4-F848E081077E}"/>
                </c:ext>
              </c:extLst>
            </c:dLbl>
            <c:dLbl>
              <c:idx val="3"/>
              <c:layout>
                <c:manualLayout>
                  <c:x val="6.7914366422306479E-4"/>
                  <c:y val="-2.0481310803891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7-4EA4-94F4-F848E081077E}"/>
                </c:ext>
              </c:extLst>
            </c:dLbl>
            <c:dLbl>
              <c:idx val="6"/>
              <c:layout>
                <c:manualLayout>
                  <c:x val="6.7914366422306479E-4"/>
                  <c:y val="2.0481310803891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0-407F-9DD8-96E7325556F1}"/>
                </c:ext>
              </c:extLst>
            </c:dLbl>
            <c:dLbl>
              <c:idx val="7"/>
              <c:layout>
                <c:manualLayout>
                  <c:x val="1.2548581098580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7-4EA4-94F4-F848E081077E}"/>
                </c:ext>
              </c:extLst>
            </c:dLbl>
            <c:dLbl>
              <c:idx val="8"/>
              <c:layout>
                <c:manualLayout>
                  <c:x val="5.9544491906039611E-3"/>
                  <c:y val="7.509727208417322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7-4EA4-94F4-F848E081077E}"/>
                </c:ext>
              </c:extLst>
            </c:dLbl>
            <c:dLbl>
              <c:idx val="9"/>
              <c:layout>
                <c:manualLayout>
                  <c:x val="4.63562280900890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7-4EA4-94F4-F848E0810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suministro'!$H$34:$H$48</c15:sqref>
                  </c15:fullRef>
                </c:ext>
              </c:extLst>
              <c:f>('Dietas y suministro'!$H$35:$H$39,'Dietas y suministro'!$H$41,'Dietas y suministro'!$H$43:$H$48)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suministro'!$J$34:$J$48</c15:sqref>
                  </c15:fullRef>
                </c:ext>
              </c:extLst>
              <c:f>('Dietas y suministro'!$J$35:$J$39,'Dietas y suministro'!$J$41,'Dietas y suministro'!$J$43:$J$48)</c:f>
              <c:numCache>
                <c:formatCode>General</c:formatCode>
                <c:ptCount val="12"/>
                <c:pt idx="0">
                  <c:v>9.07</c:v>
                </c:pt>
                <c:pt idx="1">
                  <c:v>9.5299999999999994</c:v>
                </c:pt>
                <c:pt idx="2">
                  <c:v>10.050000000000001</c:v>
                </c:pt>
                <c:pt idx="3">
                  <c:v>10.57</c:v>
                </c:pt>
                <c:pt idx="6">
                  <c:v>11.13</c:v>
                </c:pt>
                <c:pt idx="7">
                  <c:v>11.65</c:v>
                </c:pt>
                <c:pt idx="8">
                  <c:v>12.23</c:v>
                </c:pt>
                <c:pt idx="9">
                  <c:v>12.77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7-4EA4-94F4-F848E081077E}"/>
            </c:ext>
          </c:extLst>
        </c:ser>
        <c:ser>
          <c:idx val="2"/>
          <c:order val="2"/>
          <c:tx>
            <c:v>GANANCIA DE PESO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82328702625833E-2"/>
                  <c:y val="-6.1443932411674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D0-407F-9DD8-96E7325556F1}"/>
                </c:ext>
              </c:extLst>
            </c:dLbl>
            <c:dLbl>
              <c:idx val="1"/>
              <c:layout>
                <c:manualLayout>
                  <c:x val="1.6702053443829499E-2"/>
                  <c:y val="-4.0962621607782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A1-4449-A6AD-E1E3E90FE44B}"/>
                </c:ext>
              </c:extLst>
            </c:dLbl>
            <c:dLbl>
              <c:idx val="2"/>
              <c:layout>
                <c:manualLayout>
                  <c:x val="1.6185634263067832E-2"/>
                  <c:y val="-6.1443932411673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1-4449-A6AD-E1E3E90FE44B}"/>
                </c:ext>
              </c:extLst>
            </c:dLbl>
            <c:dLbl>
              <c:idx val="3"/>
              <c:layout>
                <c:manualLayout>
                  <c:x val="1.4866807881472583E-2"/>
                  <c:y val="-8.1925243215565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A1-4449-A6AD-E1E3E90FE44B}"/>
                </c:ext>
              </c:extLst>
            </c:dLbl>
            <c:dLbl>
              <c:idx val="4"/>
              <c:layout>
                <c:manualLayout>
                  <c:x val="1.0649471109083141E-2"/>
                  <c:y val="-6.1443932411673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1-4449-A6AD-E1E3E90FE44B}"/>
                </c:ext>
              </c:extLst>
            </c:dLbl>
            <c:dLbl>
              <c:idx val="6"/>
              <c:layout>
                <c:manualLayout>
                  <c:x val="2.2134475845434968E-3"/>
                  <c:y val="-6.1443932411674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D0-407F-9DD8-96E7325556F1}"/>
                </c:ext>
              </c:extLst>
            </c:dLbl>
            <c:dLbl>
              <c:idx val="7"/>
              <c:layout>
                <c:manualLayout>
                  <c:x val="-3.5967614608608915E-3"/>
                  <c:y val="-4.0962621607782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1-4449-A6AD-E1E3E90FE44B}"/>
                </c:ext>
              </c:extLst>
            </c:dLbl>
            <c:dLbl>
              <c:idx val="8"/>
              <c:layout>
                <c:manualLayout>
                  <c:x val="9.0749793297329479E-3"/>
                  <c:y val="-1.02406554019457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1-4449-A6AD-E1E3E90FE44B}"/>
                </c:ext>
              </c:extLst>
            </c:dLbl>
            <c:dLbl>
              <c:idx val="9"/>
              <c:layout>
                <c:manualLayout>
                  <c:x val="2.8564221756398413E-2"/>
                  <c:y val="-1.22886252121709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1-4449-A6AD-E1E3E90FE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suministro'!$H$34:$H$48</c15:sqref>
                  </c15:fullRef>
                </c:ext>
              </c:extLst>
              <c:f>('Dietas y suministro'!$H$35:$H$39,'Dietas y suministro'!$H$41,'Dietas y suministro'!$H$43:$H$48)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suministro'!$K$34:$K$48</c15:sqref>
                  </c15:fullRef>
                </c:ext>
              </c:extLst>
              <c:f>('Dietas y suministro'!$K$35:$K$39,'Dietas y suministro'!$K$41,'Dietas y suministro'!$K$43:$K$48)</c:f>
              <c:numCache>
                <c:formatCode>General</c:formatCode>
                <c:ptCount val="12"/>
                <c:pt idx="0">
                  <c:v>519.99999999999955</c:v>
                </c:pt>
                <c:pt idx="1">
                  <c:v>459.99999999999909</c:v>
                </c:pt>
                <c:pt idx="2">
                  <c:v>520.00000000000136</c:v>
                </c:pt>
                <c:pt idx="3">
                  <c:v>519.99999999999955</c:v>
                </c:pt>
                <c:pt idx="4">
                  <c:v>2019.9999999999995</c:v>
                </c:pt>
                <c:pt idx="6">
                  <c:v>560.00000000000045</c:v>
                </c:pt>
                <c:pt idx="7">
                  <c:v>519.99999999999955</c:v>
                </c:pt>
                <c:pt idx="8">
                  <c:v>580.00000000000011</c:v>
                </c:pt>
                <c:pt idx="9">
                  <c:v>539.99999999999909</c:v>
                </c:pt>
                <c:pt idx="10">
                  <c:v>1639.9999999999986</c:v>
                </c:pt>
                <c:pt idx="11">
                  <c:v>3659.9999999999982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27-4EA4-94F4-F848E081077E}"/>
            </c:ext>
          </c:extLst>
        </c:ser>
        <c:ser>
          <c:idx val="3"/>
          <c:order val="3"/>
          <c:tx>
            <c:v>RACION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8526011098495099E-2"/>
                  <c:y val="-1.2288786482334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D0-407F-9DD8-96E7325556F1}"/>
                </c:ext>
              </c:extLst>
            </c:dLbl>
            <c:dLbl>
              <c:idx val="1"/>
              <c:layout>
                <c:manualLayout>
                  <c:x val="6.7159208513096938E-2"/>
                  <c:y val="-1.02406554019457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A1-4449-A6AD-E1E3E90FE44B}"/>
                </c:ext>
              </c:extLst>
            </c:dLbl>
            <c:dLbl>
              <c:idx val="2"/>
              <c:layout>
                <c:manualLayout>
                  <c:x val="7.3863104160076812E-2"/>
                  <c:y val="-8.1923630513927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A1-4449-A6AD-E1E3E90FE44B}"/>
                </c:ext>
              </c:extLst>
            </c:dLbl>
            <c:dLbl>
              <c:idx val="3"/>
              <c:layout>
                <c:manualLayout>
                  <c:x val="2.5018551837249738E-2"/>
                  <c:y val="-2.86736738552842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1-4449-A6AD-E1E3E90FE44B}"/>
                </c:ext>
              </c:extLst>
            </c:dLbl>
            <c:dLbl>
              <c:idx val="4"/>
              <c:layout>
                <c:manualLayout>
                  <c:x val="4.0553392011069E-3"/>
                  <c:y val="-1.84331797235023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1-4449-A6AD-E1E3E90FE44B}"/>
                </c:ext>
              </c:extLst>
            </c:dLbl>
            <c:dLbl>
              <c:idx val="6"/>
              <c:layout>
                <c:manualLayout>
                  <c:x val="4.0796492212589831E-2"/>
                  <c:y val="-8.1923630513927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D0-407F-9DD8-96E7325556F1}"/>
                </c:ext>
              </c:extLst>
            </c:dLbl>
            <c:dLbl>
              <c:idx val="7"/>
              <c:layout>
                <c:manualLayout>
                  <c:x val="3.4049293368670935E-2"/>
                  <c:y val="-6.1443932411674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1-4449-A6AD-E1E3E90FE44B}"/>
                </c:ext>
              </c:extLst>
            </c:dLbl>
            <c:dLbl>
              <c:idx val="8"/>
              <c:layout>
                <c:manualLayout>
                  <c:x val="4.4551928217630009E-2"/>
                  <c:y val="-1.2288786482334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1-4449-A6AD-E1E3E90FE44B}"/>
                </c:ext>
              </c:extLst>
            </c:dLbl>
            <c:dLbl>
              <c:idx val="9"/>
              <c:layout>
                <c:manualLayout>
                  <c:x val="3.3894668763773686E-2"/>
                  <c:y val="-2.66255427748950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A1-4449-A6AD-E1E3E90FE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'Dietas y suministro'!$H$34:$H$48</c15:sqref>
                  </c15:fullRef>
                </c:ext>
              </c:extLst>
              <c:f>('Dietas y suministro'!$H$35:$H$39,'Dietas y suministro'!$H$41,'Dietas y suministro'!$H$43:$H$48)</c:f>
              <c:strCache>
                <c:ptCount val="12"/>
                <c:pt idx="0">
                  <c:v>Sem 1-7</c:v>
                </c:pt>
                <c:pt idx="1">
                  <c:v>sem 8-14</c:v>
                </c:pt>
                <c:pt idx="2">
                  <c:v>sem 15-21</c:v>
                </c:pt>
                <c:pt idx="3">
                  <c:v>sem 22-28</c:v>
                </c:pt>
                <c:pt idx="4">
                  <c:v>TOTAL</c:v>
                </c:pt>
                <c:pt idx="5">
                  <c:v>Mes de octubre</c:v>
                </c:pt>
                <c:pt idx="6">
                  <c:v>Sem 29-5</c:v>
                </c:pt>
                <c:pt idx="7">
                  <c:v>sem 6-12</c:v>
                </c:pt>
                <c:pt idx="8">
                  <c:v>sem 13-19</c:v>
                </c:pt>
                <c:pt idx="9">
                  <c:v>sem 20-26</c:v>
                </c:pt>
                <c:pt idx="10">
                  <c:v>TOTAL</c:v>
                </c:pt>
                <c:pt idx="11">
                  <c:v>GANCIA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'Dietas y suministro'!$M$34:$M$48</c15:sqref>
                  </c15:fullRef>
                </c:ext>
              </c:extLst>
              <c:f>('Dietas y suministro'!$M$35:$M$39,'Dietas y suministro'!$M$41,'Dietas y suministro'!$M$43:$M$48)</c:f>
              <c:numCache>
                <c:formatCode>General</c:formatCode>
                <c:ptCount val="12"/>
                <c:pt idx="0">
                  <c:v>42.750000000000007</c:v>
                </c:pt>
                <c:pt idx="1">
                  <c:v>45.35</c:v>
                </c:pt>
                <c:pt idx="2">
                  <c:v>47.65</c:v>
                </c:pt>
                <c:pt idx="3">
                  <c:v>50.250000000000007</c:v>
                </c:pt>
                <c:pt idx="6">
                  <c:v>52.850000000000009</c:v>
                </c:pt>
                <c:pt idx="7">
                  <c:v>55.650000000000013</c:v>
                </c:pt>
                <c:pt idx="8">
                  <c:v>58.25</c:v>
                </c:pt>
                <c:pt idx="9">
                  <c:v>61.150000000000006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27-4EA4-94F4-F848E081077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41631488"/>
        <c:axId val="241632048"/>
      </c:barChart>
      <c:catAx>
        <c:axId val="2416314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32048"/>
        <c:crosses val="autoZero"/>
        <c:auto val="1"/>
        <c:lblAlgn val="ctr"/>
        <c:lblOffset val="100"/>
        <c:noMultiLvlLbl val="0"/>
      </c:catAx>
      <c:valAx>
        <c:axId val="241632048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314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614848697383755"/>
          <c:y val="0.17610282585644538"/>
          <c:w val="0.18406911730223369"/>
          <c:h val="0.1728122694340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26</xdr:row>
      <xdr:rowOff>104774</xdr:rowOff>
    </xdr:from>
    <xdr:to>
      <xdr:col>10</xdr:col>
      <xdr:colOff>342900</xdr:colOff>
      <xdr:row>44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985837</xdr:colOff>
      <xdr:row>0</xdr:row>
      <xdr:rowOff>142875</xdr:rowOff>
    </xdr:from>
    <xdr:to>
      <xdr:col>11</xdr:col>
      <xdr:colOff>495300</xdr:colOff>
      <xdr:row>9</xdr:row>
      <xdr:rowOff>1990725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966787</xdr:colOff>
      <xdr:row>9</xdr:row>
      <xdr:rowOff>2228850</xdr:rowOff>
    </xdr:from>
    <xdr:to>
      <xdr:col>11</xdr:col>
      <xdr:colOff>504825</xdr:colOff>
      <xdr:row>17</xdr:row>
      <xdr:rowOff>1123950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928687</xdr:colOff>
      <xdr:row>17</xdr:row>
      <xdr:rowOff>1752600</xdr:rowOff>
    </xdr:from>
    <xdr:to>
      <xdr:col>11</xdr:col>
      <xdr:colOff>504825</xdr:colOff>
      <xdr:row>32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83344</xdr:colOff>
      <xdr:row>57</xdr:row>
      <xdr:rowOff>154779</xdr:rowOff>
    </xdr:from>
    <xdr:to>
      <xdr:col>32</xdr:col>
      <xdr:colOff>333377</xdr:colOff>
      <xdr:row>88</xdr:row>
      <xdr:rowOff>47622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0BD20E3-6DB7-C45F-128D-C4349A5227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263769</xdr:colOff>
      <xdr:row>9</xdr:row>
      <xdr:rowOff>171450</xdr:rowOff>
    </xdr:from>
    <xdr:to>
      <xdr:col>12</xdr:col>
      <xdr:colOff>514350</xdr:colOff>
      <xdr:row>37</xdr:row>
      <xdr:rowOff>189584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70D623-0395-47E8-B192-98E881250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39</xdr:row>
      <xdr:rowOff>9525</xdr:rowOff>
    </xdr:from>
    <xdr:to>
      <xdr:col>12</xdr:col>
      <xdr:colOff>495300</xdr:colOff>
      <xdr:row>72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09D369-C290-446F-8F31-C1D2EBEBA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161925</xdr:colOff>
      <xdr:row>78</xdr:row>
      <xdr:rowOff>1</xdr:rowOff>
    </xdr:from>
    <xdr:to>
      <xdr:col>12</xdr:col>
      <xdr:colOff>523875</xdr:colOff>
      <xdr:row>113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D20C5D-54C5-4627-A809-2284F510D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400050</xdr:colOff>
      <xdr:row>156</xdr:row>
      <xdr:rowOff>161925</xdr:rowOff>
    </xdr:from>
    <xdr:to>
      <xdr:col>13</xdr:col>
      <xdr:colOff>123824</xdr:colOff>
      <xdr:row>189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9C5367E-8D99-4054-972F-B004707E9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195</xdr:row>
      <xdr:rowOff>180976</xdr:rowOff>
    </xdr:from>
    <xdr:to>
      <xdr:col>12</xdr:col>
      <xdr:colOff>590550</xdr:colOff>
      <xdr:row>229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A0F7650-1DF1-4E01-8349-862190701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242</xdr:row>
      <xdr:rowOff>9524</xdr:rowOff>
    </xdr:from>
    <xdr:to>
      <xdr:col>12</xdr:col>
      <xdr:colOff>600074</xdr:colOff>
      <xdr:row>275</xdr:row>
      <xdr:rowOff>95249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9BDB125-0829-4326-AF1D-6FC89C675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281</xdr:row>
      <xdr:rowOff>9525</xdr:rowOff>
    </xdr:from>
    <xdr:to>
      <xdr:col>12</xdr:col>
      <xdr:colOff>638174</xdr:colOff>
      <xdr:row>314</xdr:row>
      <xdr:rowOff>161925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01E1ED9-D8D0-4890-BC81-BF050CF7F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322</xdr:row>
      <xdr:rowOff>0</xdr:rowOff>
    </xdr:from>
    <xdr:to>
      <xdr:col>11</xdr:col>
      <xdr:colOff>250033</xdr:colOff>
      <xdr:row>352</xdr:row>
      <xdr:rowOff>83343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11D1B3F-442F-4C8E-BF5B-BD1A76E13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12</xdr:col>
      <xdr:colOff>485774</xdr:colOff>
      <xdr:row>155</xdr:row>
      <xdr:rowOff>98425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13DC75B-BB5B-45BB-90BE-FF8BF1B3C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topLeftCell="F1" zoomScale="53" zoomScaleNormal="53" workbookViewId="0">
      <selection activeCell="M29" sqref="M29"/>
    </sheetView>
  </sheetViews>
  <sheetFormatPr baseColWidth="10" defaultRowHeight="15" x14ac:dyDescent="0.25"/>
  <cols>
    <col min="2" max="2" width="13.42578125" bestFit="1" customWidth="1"/>
    <col min="3" max="3" width="16.28515625" customWidth="1"/>
    <col min="4" max="4" width="16.5703125" customWidth="1"/>
    <col min="5" max="5" width="18.28515625" customWidth="1"/>
    <col min="6" max="6" width="17" customWidth="1"/>
    <col min="7" max="7" width="16.85546875" customWidth="1"/>
    <col min="8" max="8" width="11.42578125" customWidth="1"/>
    <col min="9" max="9" width="10.5703125" customWidth="1"/>
    <col min="10" max="10" width="12.5703125" bestFit="1" customWidth="1"/>
    <col min="11" max="11" width="13.5703125" bestFit="1" customWidth="1"/>
    <col min="12" max="26" width="12.5703125" bestFit="1" customWidth="1"/>
  </cols>
  <sheetData>
    <row r="1" spans="1:26" x14ac:dyDescent="0.25">
      <c r="A1" t="s">
        <v>32</v>
      </c>
    </row>
    <row r="2" spans="1:26" x14ac:dyDescent="0.25">
      <c r="A2" t="s">
        <v>68</v>
      </c>
      <c r="B2" t="s">
        <v>67</v>
      </c>
      <c r="C2" t="s">
        <v>66</v>
      </c>
      <c r="D2" t="s">
        <v>65</v>
      </c>
      <c r="E2" t="s">
        <v>64</v>
      </c>
      <c r="F2" t="s">
        <v>61</v>
      </c>
      <c r="G2" t="s">
        <v>62</v>
      </c>
      <c r="H2" t="s">
        <v>63</v>
      </c>
      <c r="I2" t="s">
        <v>69</v>
      </c>
      <c r="J2" t="s">
        <v>70</v>
      </c>
      <c r="K2" t="s">
        <v>71</v>
      </c>
      <c r="L2" t="s">
        <v>73</v>
      </c>
      <c r="M2" t="s">
        <v>74</v>
      </c>
      <c r="N2" t="s">
        <v>72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</row>
    <row r="3" spans="1:26" s="33" customFormat="1" x14ac:dyDescent="0.25">
      <c r="A3" s="31" t="s">
        <v>58</v>
      </c>
      <c r="B3" s="31">
        <v>1</v>
      </c>
      <c r="C3" s="31">
        <v>8.75</v>
      </c>
      <c r="D3" s="31">
        <v>9.1199999999999992</v>
      </c>
      <c r="E3" s="32">
        <v>52.86</v>
      </c>
      <c r="F3" s="31">
        <v>9.1199999999999992</v>
      </c>
      <c r="G3" s="31">
        <v>9.4700000000000006</v>
      </c>
      <c r="H3" s="31">
        <v>50</v>
      </c>
      <c r="I3" s="31">
        <v>9.4700000000000006</v>
      </c>
      <c r="J3" s="31">
        <v>9.8699999999999992</v>
      </c>
      <c r="K3" s="31">
        <v>57.14</v>
      </c>
      <c r="L3" s="31">
        <v>9.8699999999999992</v>
      </c>
      <c r="M3" s="31">
        <v>10.4</v>
      </c>
      <c r="N3" s="31">
        <v>75.709999999999994</v>
      </c>
      <c r="O3" s="31">
        <v>10.4</v>
      </c>
      <c r="P3" s="31">
        <v>10.97</v>
      </c>
      <c r="Q3" s="31">
        <v>81.430000000000007</v>
      </c>
      <c r="R3" s="31">
        <v>10.97</v>
      </c>
      <c r="S3" s="31">
        <v>11.48</v>
      </c>
      <c r="T3" s="31">
        <v>72.86</v>
      </c>
      <c r="U3" s="31">
        <v>11.48</v>
      </c>
      <c r="V3" s="31">
        <v>11.97</v>
      </c>
      <c r="W3" s="31">
        <v>70</v>
      </c>
      <c r="X3" s="31">
        <v>11.97</v>
      </c>
      <c r="Y3" s="31">
        <v>12.53</v>
      </c>
      <c r="Z3" s="31">
        <v>80</v>
      </c>
    </row>
    <row r="4" spans="1:26" s="33" customFormat="1" x14ac:dyDescent="0.25">
      <c r="A4" s="31" t="s">
        <v>58</v>
      </c>
      <c r="B4" s="31">
        <v>2</v>
      </c>
      <c r="C4" s="31">
        <v>9.61</v>
      </c>
      <c r="D4" s="31">
        <v>10.119999999999999</v>
      </c>
      <c r="E4" s="31">
        <v>72.86</v>
      </c>
      <c r="F4" s="31">
        <v>10.119999999999999</v>
      </c>
      <c r="G4" s="31">
        <v>10.59</v>
      </c>
      <c r="H4" s="31">
        <v>67.14</v>
      </c>
      <c r="I4" s="31">
        <v>10.59</v>
      </c>
      <c r="J4" s="31">
        <v>11.13</v>
      </c>
      <c r="K4" s="31">
        <v>77.14</v>
      </c>
      <c r="L4" s="31">
        <v>11.13</v>
      </c>
      <c r="M4" s="31">
        <v>11.67</v>
      </c>
      <c r="N4" s="31">
        <v>77.14</v>
      </c>
      <c r="O4" s="31">
        <v>11.67</v>
      </c>
      <c r="P4" s="31">
        <v>12.19</v>
      </c>
      <c r="Q4" s="31">
        <v>74.290000000000006</v>
      </c>
      <c r="R4" s="31">
        <v>12.19</v>
      </c>
      <c r="S4" s="31">
        <v>12.69</v>
      </c>
      <c r="T4" s="31">
        <v>71.430000000000007</v>
      </c>
      <c r="U4" s="31">
        <v>12.69</v>
      </c>
      <c r="V4" s="31">
        <v>13.27</v>
      </c>
      <c r="W4" s="31">
        <v>82.86</v>
      </c>
      <c r="X4" s="31">
        <v>13.27</v>
      </c>
      <c r="Y4" s="31">
        <v>13.82</v>
      </c>
      <c r="Z4" s="31">
        <v>78.569999999999993</v>
      </c>
    </row>
    <row r="5" spans="1:26" s="33" customFormat="1" x14ac:dyDescent="0.25">
      <c r="A5" s="31" t="s">
        <v>58</v>
      </c>
      <c r="B5" s="31">
        <v>3</v>
      </c>
      <c r="C5" s="31">
        <v>7.35</v>
      </c>
      <c r="D5" s="31">
        <v>7.76</v>
      </c>
      <c r="E5" s="31">
        <v>58.57</v>
      </c>
      <c r="F5" s="31">
        <v>7.76</v>
      </c>
      <c r="G5" s="31">
        <v>8.19</v>
      </c>
      <c r="H5" s="31">
        <v>61.43</v>
      </c>
      <c r="I5" s="31">
        <v>8.19</v>
      </c>
      <c r="J5" s="31">
        <v>8.6999999999999993</v>
      </c>
      <c r="K5" s="31">
        <v>72.86</v>
      </c>
      <c r="L5" s="31">
        <v>8.6999999999999993</v>
      </c>
      <c r="M5" s="31">
        <v>9.23</v>
      </c>
      <c r="N5" s="31">
        <v>75.709999999999994</v>
      </c>
      <c r="O5" s="31">
        <v>9.23</v>
      </c>
      <c r="P5" s="31">
        <v>9.77</v>
      </c>
      <c r="Q5" s="31">
        <v>77.14</v>
      </c>
      <c r="R5" s="31">
        <v>9.77</v>
      </c>
      <c r="S5" s="31">
        <v>10.29</v>
      </c>
      <c r="T5" s="31">
        <v>74.290000000000006</v>
      </c>
      <c r="U5" s="31">
        <v>10.29</v>
      </c>
      <c r="V5" s="31">
        <v>10.83</v>
      </c>
      <c r="W5" s="31">
        <v>77.14</v>
      </c>
      <c r="X5" s="31">
        <v>10.83</v>
      </c>
      <c r="Y5" s="31">
        <v>11.32</v>
      </c>
      <c r="Z5" s="31">
        <v>70</v>
      </c>
    </row>
    <row r="6" spans="1:26" s="24" customFormat="1" x14ac:dyDescent="0.25">
      <c r="A6" s="48"/>
      <c r="B6" s="48" t="s">
        <v>102</v>
      </c>
      <c r="C6" s="49">
        <f>STDEVA(C3:C5)</f>
        <v>1.1407015385279333</v>
      </c>
      <c r="D6" s="49">
        <f t="shared" ref="D6:Z6" si="0">STDEVA(D3:D5)</f>
        <v>1.1845674315968671</v>
      </c>
      <c r="E6" s="49">
        <f t="shared" si="0"/>
        <v>10.302169674393905</v>
      </c>
      <c r="F6" s="49">
        <f t="shared" si="0"/>
        <v>1.1845674315968671</v>
      </c>
      <c r="G6" s="49">
        <f t="shared" si="0"/>
        <v>1.2008885599144266</v>
      </c>
      <c r="H6" s="49">
        <f t="shared" si="0"/>
        <v>8.7276247245933405</v>
      </c>
      <c r="I6" s="49">
        <f t="shared" si="0"/>
        <v>1.2008885599144266</v>
      </c>
      <c r="J6" s="49">
        <f t="shared" si="0"/>
        <v>1.2152777460317463</v>
      </c>
      <c r="K6" s="49">
        <f t="shared" si="0"/>
        <v>10.531198095816769</v>
      </c>
      <c r="L6" s="49">
        <f t="shared" si="0"/>
        <v>1.2152777460317463</v>
      </c>
      <c r="M6" s="49">
        <f t="shared" si="0"/>
        <v>1.2203414822636052</v>
      </c>
      <c r="N6" s="49">
        <f>STDEVA(N3:N5)</f>
        <v>0.82561088494116874</v>
      </c>
      <c r="O6" s="49">
        <f t="shared" si="0"/>
        <v>1.2203414822636052</v>
      </c>
      <c r="P6" s="49">
        <f t="shared" si="0"/>
        <v>1.2100137740262848</v>
      </c>
      <c r="Q6" s="49">
        <f t="shared" si="0"/>
        <v>3.5941201983239242</v>
      </c>
      <c r="R6" s="49">
        <f t="shared" si="0"/>
        <v>1.2100137740262848</v>
      </c>
      <c r="S6" s="49">
        <f t="shared" si="0"/>
        <v>1.2000138888085146</v>
      </c>
      <c r="T6" s="49">
        <f t="shared" si="0"/>
        <v>1.4299999999999997</v>
      </c>
      <c r="U6" s="49">
        <f t="shared" si="0"/>
        <v>1.2000138888085146</v>
      </c>
      <c r="V6" s="49">
        <f t="shared" si="0"/>
        <v>1.2208740038731813</v>
      </c>
      <c r="W6" s="49">
        <f t="shared" si="0"/>
        <v>6.4430531065119538</v>
      </c>
      <c r="X6" s="49">
        <f t="shared" si="0"/>
        <v>1.2208740038731813</v>
      </c>
      <c r="Y6" s="49">
        <f t="shared" si="0"/>
        <v>1.2502133151319952</v>
      </c>
      <c r="Z6" s="49">
        <f t="shared" si="0"/>
        <v>5.4081697458567239</v>
      </c>
    </row>
    <row r="7" spans="1:26" s="33" customFormat="1" ht="18.95" customHeight="1" x14ac:dyDescent="0.25">
      <c r="A7" s="31" t="s">
        <v>87</v>
      </c>
      <c r="B7" s="31"/>
      <c r="C7" s="31">
        <f t="shared" ref="C7:Z7" si="1">AVERAGE(C3:C5)</f>
        <v>8.57</v>
      </c>
      <c r="D7" s="31">
        <f t="shared" si="1"/>
        <v>9</v>
      </c>
      <c r="E7" s="34">
        <f t="shared" si="1"/>
        <v>61.43</v>
      </c>
      <c r="F7" s="31">
        <f t="shared" si="1"/>
        <v>9</v>
      </c>
      <c r="G7" s="32">
        <f t="shared" si="1"/>
        <v>9.4166666666666661</v>
      </c>
      <c r="H7" s="32">
        <f t="shared" si="1"/>
        <v>59.523333333333333</v>
      </c>
      <c r="I7" s="32">
        <f t="shared" si="1"/>
        <v>9.4166666666666661</v>
      </c>
      <c r="J7" s="31">
        <f t="shared" si="1"/>
        <v>9.9</v>
      </c>
      <c r="K7" s="32">
        <f t="shared" si="1"/>
        <v>69.046666666666667</v>
      </c>
      <c r="L7" s="31">
        <f t="shared" si="1"/>
        <v>9.9</v>
      </c>
      <c r="M7" s="32">
        <f t="shared" si="1"/>
        <v>10.433333333333334</v>
      </c>
      <c r="N7" s="32">
        <f t="shared" si="1"/>
        <v>76.186666666666667</v>
      </c>
      <c r="O7" s="32">
        <f t="shared" si="1"/>
        <v>10.433333333333334</v>
      </c>
      <c r="P7" s="32">
        <f t="shared" si="1"/>
        <v>10.976666666666667</v>
      </c>
      <c r="Q7" s="31">
        <f t="shared" si="1"/>
        <v>77.62</v>
      </c>
      <c r="R7" s="32">
        <f t="shared" si="1"/>
        <v>10.976666666666667</v>
      </c>
      <c r="S7" s="32">
        <f t="shared" si="1"/>
        <v>11.486666666666666</v>
      </c>
      <c r="T7" s="31">
        <f t="shared" si="1"/>
        <v>72.860000000000014</v>
      </c>
      <c r="U7" s="32">
        <f t="shared" si="1"/>
        <v>11.486666666666666</v>
      </c>
      <c r="V7" s="32">
        <f t="shared" si="1"/>
        <v>12.023333333333333</v>
      </c>
      <c r="W7" s="32">
        <f t="shared" si="1"/>
        <v>76.666666666666671</v>
      </c>
      <c r="X7" s="32">
        <f t="shared" si="1"/>
        <v>12.023333333333333</v>
      </c>
      <c r="Y7" s="32">
        <f t="shared" si="1"/>
        <v>12.556666666666667</v>
      </c>
      <c r="Z7" s="31">
        <f t="shared" si="1"/>
        <v>76.19</v>
      </c>
    </row>
    <row r="8" spans="1:26" s="35" customFormat="1" x14ac:dyDescent="0.25">
      <c r="A8" s="37" t="s">
        <v>59</v>
      </c>
      <c r="B8" s="37">
        <v>1</v>
      </c>
      <c r="C8" s="37">
        <v>10.3</v>
      </c>
      <c r="D8" s="37">
        <v>10.87</v>
      </c>
      <c r="E8" s="37">
        <v>81.430000000000007</v>
      </c>
      <c r="F8" s="37">
        <v>10.87</v>
      </c>
      <c r="G8" s="37">
        <v>11.33</v>
      </c>
      <c r="H8" s="37">
        <v>65.709999999999994</v>
      </c>
      <c r="I8" s="37">
        <v>11.33</v>
      </c>
      <c r="J8" s="37">
        <v>11.87</v>
      </c>
      <c r="K8" s="37">
        <v>77.14</v>
      </c>
      <c r="L8" s="37">
        <v>11.87</v>
      </c>
      <c r="M8" s="37">
        <v>12.39</v>
      </c>
      <c r="N8" s="37">
        <v>74.290000000000006</v>
      </c>
      <c r="O8" s="37">
        <v>12.39</v>
      </c>
      <c r="P8" s="37">
        <v>12.88</v>
      </c>
      <c r="Q8" s="37">
        <v>70</v>
      </c>
      <c r="R8" s="37">
        <v>12.88</v>
      </c>
      <c r="S8" s="37">
        <v>13.4</v>
      </c>
      <c r="T8" s="37">
        <v>74.290000000000006</v>
      </c>
      <c r="U8" s="37">
        <v>13.4</v>
      </c>
      <c r="V8" s="37">
        <v>13.92</v>
      </c>
      <c r="W8" s="37">
        <v>74.290000000000006</v>
      </c>
      <c r="X8" s="37">
        <v>13.92</v>
      </c>
      <c r="Y8" s="37">
        <v>14.43</v>
      </c>
      <c r="Z8" s="37">
        <v>72.86</v>
      </c>
    </row>
    <row r="9" spans="1:26" s="35" customFormat="1" x14ac:dyDescent="0.25">
      <c r="A9" s="37" t="s">
        <v>59</v>
      </c>
      <c r="B9" s="37">
        <v>2</v>
      </c>
      <c r="C9" s="37">
        <v>8.5500000000000007</v>
      </c>
      <c r="D9" s="37">
        <v>9.07</v>
      </c>
      <c r="E9" s="37">
        <v>74.290000000000006</v>
      </c>
      <c r="F9" s="37">
        <v>9.07</v>
      </c>
      <c r="G9" s="37">
        <v>9.5299999999999994</v>
      </c>
      <c r="H9" s="37">
        <v>65.709999999999994</v>
      </c>
      <c r="I9" s="37">
        <v>9.5299999999999994</v>
      </c>
      <c r="J9" s="37">
        <v>10.5</v>
      </c>
      <c r="K9" s="37">
        <v>74.290000000000006</v>
      </c>
      <c r="L9" s="37">
        <v>10.5</v>
      </c>
      <c r="M9" s="37">
        <v>10.57</v>
      </c>
      <c r="N9" s="37">
        <v>74.290000000000006</v>
      </c>
      <c r="O9" s="37">
        <v>10.57</v>
      </c>
      <c r="P9" s="37">
        <v>11.13</v>
      </c>
      <c r="Q9" s="37">
        <v>80</v>
      </c>
      <c r="R9" s="37">
        <v>11.13</v>
      </c>
      <c r="S9" s="37">
        <v>11.65</v>
      </c>
      <c r="T9" s="37">
        <v>74.290000000000006</v>
      </c>
      <c r="U9" s="37">
        <v>11.65</v>
      </c>
      <c r="V9" s="37">
        <v>12.23</v>
      </c>
      <c r="W9" s="37">
        <v>82.86</v>
      </c>
      <c r="X9" s="37">
        <v>12.23</v>
      </c>
      <c r="Y9" s="37">
        <v>12.77</v>
      </c>
      <c r="Z9" s="37">
        <v>77.14</v>
      </c>
    </row>
    <row r="10" spans="1:26" s="35" customFormat="1" x14ac:dyDescent="0.25">
      <c r="A10" s="37" t="s">
        <v>59</v>
      </c>
      <c r="B10" s="37">
        <v>3</v>
      </c>
      <c r="C10" s="37">
        <v>11.32</v>
      </c>
      <c r="D10" s="37">
        <v>11.87</v>
      </c>
      <c r="E10" s="37">
        <v>78.569999999999993</v>
      </c>
      <c r="F10" s="37">
        <v>11.87</v>
      </c>
      <c r="G10" s="37">
        <v>12.42</v>
      </c>
      <c r="H10" s="37">
        <v>78.569999999999993</v>
      </c>
      <c r="I10" s="37">
        <v>12.42</v>
      </c>
      <c r="J10" s="37">
        <v>12.96</v>
      </c>
      <c r="K10" s="37">
        <v>77.14</v>
      </c>
      <c r="L10" s="37">
        <v>12.96</v>
      </c>
      <c r="M10" s="37">
        <v>13.51</v>
      </c>
      <c r="N10" s="37">
        <v>78.569999999999993</v>
      </c>
      <c r="O10" s="37">
        <v>13.51</v>
      </c>
      <c r="P10" s="37">
        <v>14.12</v>
      </c>
      <c r="Q10" s="37">
        <v>87.14</v>
      </c>
      <c r="R10" s="37">
        <v>14.12</v>
      </c>
      <c r="S10" s="37">
        <v>14.68</v>
      </c>
      <c r="T10" s="37">
        <v>80</v>
      </c>
      <c r="U10" s="37">
        <v>14.68</v>
      </c>
      <c r="V10" s="37">
        <v>15.19</v>
      </c>
      <c r="W10" s="37">
        <v>72.86</v>
      </c>
      <c r="X10" s="37">
        <v>15.19</v>
      </c>
      <c r="Y10" s="37">
        <v>15.76</v>
      </c>
      <c r="Z10" s="37">
        <v>81.430000000000007</v>
      </c>
    </row>
    <row r="11" spans="1:26" s="24" customFormat="1" x14ac:dyDescent="0.25">
      <c r="A11" s="48"/>
      <c r="B11" s="48" t="s">
        <v>102</v>
      </c>
      <c r="C11" s="49">
        <f>STDEVA(C8:C10)</f>
        <v>1.4009401605112701</v>
      </c>
      <c r="D11" s="49">
        <f t="shared" ref="D11:Z11" si="2">STDEVA(D8:D10)</f>
        <v>1.4189197769195332</v>
      </c>
      <c r="E11" s="49">
        <f t="shared" si="2"/>
        <v>3.5934570170426876</v>
      </c>
      <c r="F11" s="49">
        <f t="shared" si="2"/>
        <v>1.4189197769195332</v>
      </c>
      <c r="G11" s="49">
        <f t="shared" si="2"/>
        <v>1.4594633716997838</v>
      </c>
      <c r="H11" s="49">
        <f t="shared" si="2"/>
        <v>7.4247244617785872</v>
      </c>
      <c r="I11" s="49">
        <f t="shared" si="2"/>
        <v>1.4594633716997838</v>
      </c>
      <c r="J11" s="49">
        <f t="shared" si="2"/>
        <v>1.2326529654908287</v>
      </c>
      <c r="K11" s="49">
        <f t="shared" si="2"/>
        <v>1.64544826719043</v>
      </c>
      <c r="L11" s="49">
        <f t="shared" si="2"/>
        <v>1.2326529654908287</v>
      </c>
      <c r="M11" s="49">
        <f t="shared" si="2"/>
        <v>1.4838238889212334</v>
      </c>
      <c r="N11" s="49">
        <f t="shared" si="2"/>
        <v>2.4710591521315908</v>
      </c>
      <c r="O11" s="49">
        <f t="shared" si="2"/>
        <v>1.4838238889212334</v>
      </c>
      <c r="P11" s="49">
        <f t="shared" si="2"/>
        <v>1.5022316732115581</v>
      </c>
      <c r="Q11" s="49">
        <f t="shared" si="2"/>
        <v>8.6096767264127472</v>
      </c>
      <c r="R11" s="49">
        <f t="shared" si="2"/>
        <v>1.5022316732115581</v>
      </c>
      <c r="S11" s="49">
        <f t="shared" si="2"/>
        <v>1.5210632246337865</v>
      </c>
      <c r="T11" s="49">
        <f t="shared" si="2"/>
        <v>3.2966700370727597</v>
      </c>
      <c r="U11" s="49">
        <f t="shared" si="2"/>
        <v>1.5210632246337865</v>
      </c>
      <c r="V11" s="49">
        <f t="shared" si="2"/>
        <v>1.4849579118614771</v>
      </c>
      <c r="W11" s="49">
        <f t="shared" si="2"/>
        <v>5.4081697458567239</v>
      </c>
      <c r="X11" s="49">
        <f t="shared" si="2"/>
        <v>1.4849579118614771</v>
      </c>
      <c r="Y11" s="49">
        <f t="shared" si="2"/>
        <v>1.4980320423809366</v>
      </c>
      <c r="Z11" s="49">
        <f t="shared" si="2"/>
        <v>4.2850009723841795</v>
      </c>
    </row>
    <row r="12" spans="1:26" s="35" customFormat="1" x14ac:dyDescent="0.25">
      <c r="A12" s="37" t="s">
        <v>87</v>
      </c>
      <c r="B12" s="37"/>
      <c r="C12" s="38">
        <f t="shared" ref="C12:Z12" si="3">AVERAGE(C8:C10)</f>
        <v>10.056666666666667</v>
      </c>
      <c r="D12" s="38">
        <f t="shared" si="3"/>
        <v>10.603333333333332</v>
      </c>
      <c r="E12" s="38">
        <f t="shared" si="3"/>
        <v>78.096666666666678</v>
      </c>
      <c r="F12" s="38">
        <f t="shared" si="3"/>
        <v>10.603333333333332</v>
      </c>
      <c r="G12" s="38">
        <f t="shared" si="3"/>
        <v>11.093333333333334</v>
      </c>
      <c r="H12" s="38">
        <f t="shared" si="3"/>
        <v>69.996666666666655</v>
      </c>
      <c r="I12" s="38">
        <f t="shared" si="3"/>
        <v>11.093333333333334</v>
      </c>
      <c r="J12" s="38">
        <f t="shared" si="3"/>
        <v>11.776666666666666</v>
      </c>
      <c r="K12" s="37">
        <f t="shared" si="3"/>
        <v>76.19</v>
      </c>
      <c r="L12" s="38">
        <f t="shared" si="3"/>
        <v>11.776666666666666</v>
      </c>
      <c r="M12" s="38">
        <f t="shared" si="3"/>
        <v>12.156666666666666</v>
      </c>
      <c r="N12" s="38">
        <f t="shared" si="3"/>
        <v>75.716666666666669</v>
      </c>
      <c r="O12" s="38">
        <f t="shared" si="3"/>
        <v>12.156666666666666</v>
      </c>
      <c r="P12" s="37">
        <f t="shared" si="3"/>
        <v>12.71</v>
      </c>
      <c r="Q12" s="38">
        <f t="shared" si="3"/>
        <v>79.046666666666667</v>
      </c>
      <c r="R12" s="37">
        <f t="shared" si="3"/>
        <v>12.71</v>
      </c>
      <c r="S12" s="38">
        <f t="shared" si="3"/>
        <v>13.243333333333334</v>
      </c>
      <c r="T12" s="38">
        <f t="shared" si="3"/>
        <v>76.193333333333342</v>
      </c>
      <c r="U12" s="38">
        <f t="shared" si="3"/>
        <v>13.243333333333334</v>
      </c>
      <c r="V12" s="37">
        <f t="shared" si="3"/>
        <v>13.78</v>
      </c>
      <c r="W12" s="37">
        <f t="shared" si="3"/>
        <v>76.67</v>
      </c>
      <c r="X12" s="37">
        <f t="shared" si="3"/>
        <v>13.78</v>
      </c>
      <c r="Y12" s="37">
        <f t="shared" si="3"/>
        <v>14.32</v>
      </c>
      <c r="Z12" s="38">
        <f t="shared" si="3"/>
        <v>77.143333333333331</v>
      </c>
    </row>
    <row r="13" spans="1:26" s="36" customFormat="1" x14ac:dyDescent="0.25">
      <c r="A13" s="39" t="s">
        <v>60</v>
      </c>
      <c r="B13" s="39">
        <v>1</v>
      </c>
      <c r="C13" s="39">
        <v>16.5</v>
      </c>
      <c r="D13" s="39">
        <v>17.12</v>
      </c>
      <c r="E13" s="39">
        <v>88.57</v>
      </c>
      <c r="F13" s="39">
        <v>17.12</v>
      </c>
      <c r="G13" s="39">
        <v>17.760000000000002</v>
      </c>
      <c r="H13" s="39">
        <v>91.43</v>
      </c>
      <c r="I13" s="39">
        <v>17.760000000000002</v>
      </c>
      <c r="J13" s="39">
        <v>18.350000000000001</v>
      </c>
      <c r="K13" s="39">
        <v>84.29</v>
      </c>
      <c r="L13" s="39">
        <v>18.350000000000001</v>
      </c>
      <c r="M13" s="39">
        <v>18.97</v>
      </c>
      <c r="N13" s="39">
        <v>88.57</v>
      </c>
      <c r="O13" s="39">
        <v>18.97</v>
      </c>
      <c r="P13" s="39">
        <v>19.559999999999999</v>
      </c>
      <c r="Q13" s="39">
        <v>84.29</v>
      </c>
      <c r="R13" s="39">
        <v>19.559999999999999</v>
      </c>
      <c r="S13" s="39">
        <v>20.12</v>
      </c>
      <c r="T13" s="39">
        <v>80</v>
      </c>
      <c r="U13" s="39">
        <v>20.12</v>
      </c>
      <c r="V13" s="39">
        <v>20.76</v>
      </c>
      <c r="W13" s="39">
        <v>91.43</v>
      </c>
      <c r="X13" s="39">
        <v>20.76</v>
      </c>
      <c r="Y13" s="39">
        <v>21.33</v>
      </c>
      <c r="Z13" s="39">
        <v>81.430000000000007</v>
      </c>
    </row>
    <row r="14" spans="1:26" s="36" customFormat="1" x14ac:dyDescent="0.25">
      <c r="A14" s="39" t="s">
        <v>60</v>
      </c>
      <c r="B14" s="39">
        <v>2</v>
      </c>
      <c r="C14" s="39">
        <v>18.7</v>
      </c>
      <c r="D14" s="39">
        <v>19.22</v>
      </c>
      <c r="E14" s="39">
        <v>74.290000000000006</v>
      </c>
      <c r="F14" s="39">
        <v>19.22</v>
      </c>
      <c r="G14" s="39">
        <v>19.71</v>
      </c>
      <c r="H14" s="39">
        <v>70</v>
      </c>
      <c r="I14" s="39">
        <v>19.71</v>
      </c>
      <c r="J14" s="39">
        <v>20.23</v>
      </c>
      <c r="K14" s="39">
        <v>74.290000000000006</v>
      </c>
      <c r="L14" s="39">
        <v>20.23</v>
      </c>
      <c r="M14" s="39">
        <v>20.77</v>
      </c>
      <c r="N14" s="39">
        <v>77.14</v>
      </c>
      <c r="O14" s="39">
        <v>20.77</v>
      </c>
      <c r="P14" s="39">
        <v>21.35</v>
      </c>
      <c r="Q14" s="39">
        <v>82.86</v>
      </c>
      <c r="R14" s="39">
        <v>21.35</v>
      </c>
      <c r="S14" s="39">
        <v>21.87</v>
      </c>
      <c r="T14" s="39">
        <v>74.290000000000006</v>
      </c>
      <c r="U14" s="39">
        <v>21.87</v>
      </c>
      <c r="V14" s="39">
        <v>22.35</v>
      </c>
      <c r="W14" s="39">
        <v>68.569999999999993</v>
      </c>
      <c r="X14" s="39">
        <v>22.35</v>
      </c>
      <c r="Y14" s="39">
        <v>22.83</v>
      </c>
      <c r="Z14" s="39">
        <v>68.569999999999993</v>
      </c>
    </row>
    <row r="15" spans="1:26" s="36" customFormat="1" x14ac:dyDescent="0.25">
      <c r="A15" s="39" t="s">
        <v>60</v>
      </c>
      <c r="B15" s="39">
        <v>3</v>
      </c>
      <c r="C15" s="39">
        <v>15.7</v>
      </c>
      <c r="D15" s="39">
        <v>16.170000000000002</v>
      </c>
      <c r="E15" s="39">
        <v>67.14</v>
      </c>
      <c r="F15" s="39">
        <v>16.170000000000002</v>
      </c>
      <c r="G15" s="39">
        <v>16.61</v>
      </c>
      <c r="H15" s="39">
        <v>62.86</v>
      </c>
      <c r="I15" s="39">
        <v>16.61</v>
      </c>
      <c r="J15" s="39">
        <v>17.13</v>
      </c>
      <c r="K15" s="39">
        <v>74.290000000000006</v>
      </c>
      <c r="L15" s="39">
        <v>17.13</v>
      </c>
      <c r="M15" s="39">
        <v>17.71</v>
      </c>
      <c r="N15" s="39">
        <v>82.86</v>
      </c>
      <c r="O15" s="39">
        <v>17.71</v>
      </c>
      <c r="P15" s="39">
        <v>18.25</v>
      </c>
      <c r="Q15" s="39">
        <v>77.14</v>
      </c>
      <c r="R15" s="39">
        <v>18.25</v>
      </c>
      <c r="S15" s="39">
        <v>18.8</v>
      </c>
      <c r="T15" s="39">
        <v>78.569999999999993</v>
      </c>
      <c r="U15" s="39">
        <v>18.8</v>
      </c>
      <c r="V15" s="39">
        <v>19.329999999999998</v>
      </c>
      <c r="W15" s="39">
        <v>75.709999999999994</v>
      </c>
      <c r="X15" s="39">
        <v>19.329999999999998</v>
      </c>
      <c r="Y15" s="39">
        <v>19.79</v>
      </c>
      <c r="Z15" s="39">
        <v>65.709999999999994</v>
      </c>
    </row>
    <row r="16" spans="1:26" s="24" customFormat="1" x14ac:dyDescent="0.25">
      <c r="A16" s="48"/>
      <c r="B16" s="48" t="s">
        <v>102</v>
      </c>
      <c r="C16" s="49">
        <f>STDEVA(C13:C15)</f>
        <v>1.5534906930308057</v>
      </c>
      <c r="D16" s="49">
        <f t="shared" ref="D16:Z16" si="4">STDEVA(D13:D15)</f>
        <v>1.5607156478145943</v>
      </c>
      <c r="E16" s="49">
        <f t="shared" si="4"/>
        <v>10.910895166453281</v>
      </c>
      <c r="F16" s="49">
        <f t="shared" si="4"/>
        <v>1.5607156478145943</v>
      </c>
      <c r="G16" s="49">
        <f t="shared" si="4"/>
        <v>1.5671098663888678</v>
      </c>
      <c r="H16" s="49">
        <f t="shared" si="4"/>
        <v>14.868699786239945</v>
      </c>
      <c r="I16" s="49">
        <f t="shared" si="4"/>
        <v>1.5671098663888678</v>
      </c>
      <c r="J16" s="49">
        <f t="shared" si="4"/>
        <v>1.5616657773031981</v>
      </c>
      <c r="K16" s="49">
        <f t="shared" si="4"/>
        <v>5.7735026918962573</v>
      </c>
      <c r="L16" s="49">
        <f t="shared" si="4"/>
        <v>1.5616657773031981</v>
      </c>
      <c r="M16" s="49">
        <f t="shared" si="4"/>
        <v>1.5379206741571552</v>
      </c>
      <c r="N16" s="49">
        <f t="shared" si="4"/>
        <v>5.7150007290754816</v>
      </c>
      <c r="O16" s="49">
        <f t="shared" si="4"/>
        <v>1.5379206741571552</v>
      </c>
      <c r="P16" s="49">
        <f t="shared" si="4"/>
        <v>1.5561812233798487</v>
      </c>
      <c r="Q16" s="49">
        <f t="shared" si="4"/>
        <v>3.7834243748223662</v>
      </c>
      <c r="R16" s="49">
        <f t="shared" si="4"/>
        <v>1.5561812233798487</v>
      </c>
      <c r="S16" s="49">
        <f t="shared" si="4"/>
        <v>1.5400108224727949</v>
      </c>
      <c r="T16" s="49">
        <f t="shared" si="4"/>
        <v>2.9711782174753458</v>
      </c>
      <c r="U16" s="49">
        <f t="shared" si="4"/>
        <v>1.5400108224727949</v>
      </c>
      <c r="V16" s="49">
        <f t="shared" si="4"/>
        <v>1.5107062366103272</v>
      </c>
      <c r="W16" s="49">
        <f t="shared" si="4"/>
        <v>11.695281099657238</v>
      </c>
      <c r="X16" s="49">
        <f t="shared" si="4"/>
        <v>1.5107062366103272</v>
      </c>
      <c r="Y16" s="49">
        <f t="shared" si="4"/>
        <v>1.5200438590163547</v>
      </c>
      <c r="Z16" s="49">
        <f t="shared" si="4"/>
        <v>8.3733466029618917</v>
      </c>
    </row>
    <row r="17" spans="1:26" s="36" customFormat="1" x14ac:dyDescent="0.25">
      <c r="A17" s="39" t="s">
        <v>87</v>
      </c>
      <c r="B17" s="39"/>
      <c r="C17" s="40">
        <f t="shared" ref="C17:Y17" si="5">AVERAGE(C13:C15)</f>
        <v>16.966666666666669</v>
      </c>
      <c r="D17" s="40">
        <f t="shared" si="5"/>
        <v>17.503333333333334</v>
      </c>
      <c r="E17" s="40">
        <f t="shared" si="5"/>
        <v>76.666666666666671</v>
      </c>
      <c r="F17" s="40">
        <f t="shared" si="5"/>
        <v>17.503333333333334</v>
      </c>
      <c r="G17" s="40">
        <f t="shared" si="5"/>
        <v>18.026666666666667</v>
      </c>
      <c r="H17" s="40">
        <f t="shared" si="5"/>
        <v>74.763333333333335</v>
      </c>
      <c r="I17" s="40">
        <f t="shared" si="5"/>
        <v>18.026666666666667</v>
      </c>
      <c r="J17" s="40">
        <f t="shared" si="5"/>
        <v>18.569999999999997</v>
      </c>
      <c r="K17" s="40">
        <f t="shared" si="5"/>
        <v>77.623333333333335</v>
      </c>
      <c r="L17" s="39">
        <f t="shared" si="5"/>
        <v>18.569999999999997</v>
      </c>
      <c r="M17" s="39">
        <f t="shared" si="5"/>
        <v>19.149999999999999</v>
      </c>
      <c r="N17" s="40">
        <f t="shared" si="5"/>
        <v>82.856666666666669</v>
      </c>
      <c r="O17" s="39">
        <f t="shared" si="5"/>
        <v>19.149999999999999</v>
      </c>
      <c r="P17" s="39">
        <f t="shared" si="5"/>
        <v>19.72</v>
      </c>
      <c r="Q17" s="39">
        <f t="shared" si="5"/>
        <v>81.430000000000007</v>
      </c>
      <c r="R17" s="39">
        <f t="shared" si="5"/>
        <v>19.72</v>
      </c>
      <c r="S17" s="40">
        <f t="shared" si="5"/>
        <v>20.263333333333335</v>
      </c>
      <c r="T17" s="39">
        <f t="shared" si="5"/>
        <v>77.62</v>
      </c>
      <c r="U17" s="40">
        <f t="shared" si="5"/>
        <v>20.263333333333335</v>
      </c>
      <c r="V17" s="40">
        <f t="shared" si="5"/>
        <v>20.813333333333333</v>
      </c>
      <c r="W17" s="39">
        <f t="shared" si="5"/>
        <v>78.569999999999993</v>
      </c>
      <c r="X17" s="40">
        <f t="shared" si="5"/>
        <v>20.813333333333333</v>
      </c>
      <c r="Y17" s="40">
        <f t="shared" si="5"/>
        <v>21.316666666666666</v>
      </c>
      <c r="Z17" s="40">
        <f>AVERAGE(Z13:Z15)</f>
        <v>71.903333333333322</v>
      </c>
    </row>
    <row r="19" spans="1:26" x14ac:dyDescent="0.25">
      <c r="C19" s="41" t="s">
        <v>109</v>
      </c>
      <c r="D19" s="41"/>
      <c r="E19" s="41"/>
      <c r="F19" s="41"/>
      <c r="G19" s="41"/>
      <c r="H19" s="41"/>
      <c r="I19" s="41"/>
      <c r="J19" s="41"/>
      <c r="K19" s="41"/>
    </row>
    <row r="20" spans="1:26" x14ac:dyDescent="0.25">
      <c r="C20" s="41" t="s">
        <v>130</v>
      </c>
      <c r="D20" s="41" t="s">
        <v>104</v>
      </c>
      <c r="E20" s="41" t="s">
        <v>103</v>
      </c>
      <c r="F20" s="41" t="s">
        <v>105</v>
      </c>
      <c r="G20" s="41" t="s">
        <v>110</v>
      </c>
      <c r="H20" s="41" t="s">
        <v>111</v>
      </c>
      <c r="I20" s="41" t="s">
        <v>112</v>
      </c>
      <c r="J20" s="41" t="s">
        <v>113</v>
      </c>
      <c r="K20" s="41" t="s">
        <v>114</v>
      </c>
      <c r="L20" s="2"/>
    </row>
    <row r="21" spans="1:26" x14ac:dyDescent="0.25">
      <c r="C21" s="41" t="s">
        <v>58</v>
      </c>
      <c r="D21" s="41">
        <v>61.43</v>
      </c>
      <c r="E21" s="41">
        <v>59.52</v>
      </c>
      <c r="F21" s="41">
        <v>69.05</v>
      </c>
      <c r="G21" s="41">
        <v>76.19</v>
      </c>
      <c r="H21" s="41">
        <v>77.62</v>
      </c>
      <c r="I21" s="41">
        <v>72.86</v>
      </c>
      <c r="J21" s="41">
        <v>76.67</v>
      </c>
      <c r="K21" s="41">
        <v>76.19</v>
      </c>
    </row>
    <row r="22" spans="1:26" x14ac:dyDescent="0.25">
      <c r="C22" s="41" t="s">
        <v>127</v>
      </c>
      <c r="D22" s="41">
        <v>10.3</v>
      </c>
      <c r="E22" s="41">
        <v>8.73</v>
      </c>
      <c r="F22" s="41">
        <v>10.53</v>
      </c>
      <c r="G22" s="41">
        <v>0.83</v>
      </c>
      <c r="H22" s="41">
        <v>3.59</v>
      </c>
      <c r="I22" s="41">
        <v>1.43</v>
      </c>
      <c r="J22" s="41">
        <v>6.44</v>
      </c>
      <c r="K22" s="41">
        <v>5.41</v>
      </c>
    </row>
    <row r="23" spans="1:26" x14ac:dyDescent="0.25">
      <c r="C23" s="41" t="s">
        <v>59</v>
      </c>
      <c r="D23" s="41">
        <v>73.099999999999994</v>
      </c>
      <c r="E23" s="41">
        <v>70</v>
      </c>
      <c r="F23" s="41">
        <v>76.19</v>
      </c>
      <c r="G23" s="41">
        <v>75.72</v>
      </c>
      <c r="H23" s="41">
        <v>79.05</v>
      </c>
      <c r="I23" s="41">
        <v>76.19</v>
      </c>
      <c r="J23" s="41">
        <v>76.67</v>
      </c>
      <c r="K23" s="41">
        <v>77.14</v>
      </c>
    </row>
    <row r="24" spans="1:26" x14ac:dyDescent="0.25">
      <c r="C24" s="41" t="s">
        <v>127</v>
      </c>
      <c r="D24" s="41">
        <v>3.59</v>
      </c>
      <c r="E24" s="41">
        <v>7.42</v>
      </c>
      <c r="F24" s="41">
        <v>1.65</v>
      </c>
      <c r="G24" s="41">
        <v>2.4700000000000002</v>
      </c>
      <c r="H24" s="41">
        <v>8.61</v>
      </c>
      <c r="I24" s="41">
        <v>3.3</v>
      </c>
      <c r="J24" s="41">
        <v>5.41</v>
      </c>
      <c r="K24" s="41">
        <v>4.29</v>
      </c>
    </row>
    <row r="25" spans="1:26" x14ac:dyDescent="0.25">
      <c r="C25" s="41" t="s">
        <v>60</v>
      </c>
      <c r="D25" s="41">
        <v>76.67</v>
      </c>
      <c r="E25" s="41">
        <v>74.760000000000005</v>
      </c>
      <c r="F25" s="41">
        <v>77.62</v>
      </c>
      <c r="G25" s="41">
        <v>82.86</v>
      </c>
      <c r="H25" s="41">
        <v>81.430000000000007</v>
      </c>
      <c r="I25" s="41">
        <v>77.62</v>
      </c>
      <c r="J25" s="41">
        <v>78.569999999999993</v>
      </c>
      <c r="K25" s="42">
        <v>81.900000000000006</v>
      </c>
    </row>
    <row r="26" spans="1:26" x14ac:dyDescent="0.25">
      <c r="C26" s="47" t="s">
        <v>127</v>
      </c>
      <c r="D26" s="47">
        <v>10.91</v>
      </c>
      <c r="E26" s="47">
        <v>14.87</v>
      </c>
      <c r="F26" s="47">
        <v>5.77</v>
      </c>
      <c r="G26" s="47">
        <v>5.72</v>
      </c>
      <c r="H26" s="47">
        <v>3.78</v>
      </c>
      <c r="I26" s="47">
        <v>2.97</v>
      </c>
      <c r="J26" s="47">
        <v>1.54</v>
      </c>
      <c r="K26" s="47">
        <v>8.3699999999999992</v>
      </c>
    </row>
    <row r="33" spans="12:12" x14ac:dyDescent="0.25">
      <c r="L33" s="1" t="s">
        <v>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C24"/>
  <sheetViews>
    <sheetView zoomScale="62" zoomScaleNormal="62" workbookViewId="0">
      <selection activeCell="B20" sqref="B20:E24"/>
    </sheetView>
  </sheetViews>
  <sheetFormatPr baseColWidth="10" defaultRowHeight="15" x14ac:dyDescent="0.25"/>
  <cols>
    <col min="2" max="2" width="18.85546875" customWidth="1"/>
    <col min="3" max="3" width="16.28515625" customWidth="1"/>
    <col min="4" max="4" width="16.5703125" customWidth="1"/>
    <col min="5" max="5" width="17" customWidth="1"/>
    <col min="6" max="6" width="16.85546875" customWidth="1"/>
    <col min="7" max="7" width="10.5703125" customWidth="1"/>
    <col min="8" max="18" width="12.5703125" bestFit="1" customWidth="1"/>
  </cols>
  <sheetData>
    <row r="3" spans="1:107" s="33" customFormat="1" x14ac:dyDescent="0.25">
      <c r="A3"/>
      <c r="B3" s="46" t="s">
        <v>119</v>
      </c>
      <c r="C3" s="46"/>
      <c r="D3" s="4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 s="33" customFormat="1" x14ac:dyDescent="0.25">
      <c r="A4"/>
      <c r="B4" s="19"/>
      <c r="C4" s="44" t="s">
        <v>115</v>
      </c>
      <c r="D4" s="44" t="s">
        <v>123</v>
      </c>
      <c r="E4" s="44" t="s">
        <v>129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 s="33" customFormat="1" x14ac:dyDescent="0.25">
      <c r="A5"/>
      <c r="B5" s="44" t="s">
        <v>128</v>
      </c>
      <c r="C5" s="19">
        <v>25</v>
      </c>
      <c r="D5" s="19">
        <v>600</v>
      </c>
      <c r="E5" s="19">
        <f>C5*D5/100</f>
        <v>150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 s="33" customFormat="1" x14ac:dyDescent="0.25">
      <c r="A6"/>
      <c r="B6" s="44" t="s">
        <v>9</v>
      </c>
      <c r="C6" s="19">
        <v>60</v>
      </c>
      <c r="D6" s="19">
        <v>1000</v>
      </c>
      <c r="E6" s="19">
        <f t="shared" ref="E6:E7" si="0">C6*D6/100</f>
        <v>600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 s="33" customFormat="1" ht="18.95" customHeight="1" x14ac:dyDescent="0.25">
      <c r="A7"/>
      <c r="B7" s="44" t="s">
        <v>8</v>
      </c>
      <c r="C7" s="19">
        <v>15</v>
      </c>
      <c r="D7" s="19">
        <v>1300</v>
      </c>
      <c r="E7" s="19">
        <f t="shared" si="0"/>
        <v>195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 s="35" customFormat="1" x14ac:dyDescent="0.25">
      <c r="A8"/>
      <c r="B8" s="44" t="s">
        <v>126</v>
      </c>
      <c r="C8" s="19">
        <f>SUM(C5:C7)</f>
        <v>100</v>
      </c>
      <c r="D8" s="19"/>
      <c r="E8" s="44">
        <f>SUM(E5:E7)</f>
        <v>945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 s="35" customForma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 s="35" customFormat="1" ht="195" customHeigh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 s="35" customFormat="1" x14ac:dyDescent="0.25">
      <c r="A11"/>
      <c r="B11" s="46" t="s">
        <v>116</v>
      </c>
      <c r="C11" s="46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 s="35" customFormat="1" x14ac:dyDescent="0.25">
      <c r="A12"/>
      <c r="B12" s="43" t="s">
        <v>3</v>
      </c>
      <c r="C12" s="43" t="s">
        <v>36</v>
      </c>
      <c r="D12" s="44" t="s">
        <v>121</v>
      </c>
      <c r="E12" s="44" t="s">
        <v>122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7" s="36" customFormat="1" x14ac:dyDescent="0.25">
      <c r="A13"/>
      <c r="B13" s="43" t="s">
        <v>27</v>
      </c>
      <c r="C13" s="45">
        <v>2</v>
      </c>
      <c r="D13" s="19">
        <v>2300</v>
      </c>
      <c r="E13" s="19">
        <f>C13*D13/100</f>
        <v>46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7" s="36" customFormat="1" x14ac:dyDescent="0.25">
      <c r="A14"/>
      <c r="B14" s="43" t="s">
        <v>8</v>
      </c>
      <c r="C14" s="45">
        <v>28</v>
      </c>
      <c r="D14" s="19">
        <v>1300</v>
      </c>
      <c r="E14" s="19">
        <f>C14*D14/100</f>
        <v>364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</row>
    <row r="15" spans="1:107" s="36" customFormat="1" x14ac:dyDescent="0.25">
      <c r="A15"/>
      <c r="B15" s="43" t="s">
        <v>9</v>
      </c>
      <c r="C15" s="45">
        <v>70</v>
      </c>
      <c r="D15" s="19">
        <v>1000</v>
      </c>
      <c r="E15" s="19">
        <f t="shared" ref="E15" si="1">C15*D15/100</f>
        <v>700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7" s="36" customFormat="1" x14ac:dyDescent="0.25">
      <c r="A16"/>
      <c r="B16" s="43" t="s">
        <v>30</v>
      </c>
      <c r="C16" s="45">
        <v>100</v>
      </c>
      <c r="D16" s="19"/>
      <c r="E16" s="44">
        <f>SUM(E13:E15)</f>
        <v>1110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2:104" s="36" customForma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2:104" ht="146.25" customHeight="1" x14ac:dyDescent="0.25"/>
    <row r="19" spans="2:104" x14ac:dyDescent="0.25">
      <c r="B19" s="46" t="s">
        <v>117</v>
      </c>
      <c r="C19" s="46"/>
    </row>
    <row r="20" spans="2:104" x14ac:dyDescent="0.25">
      <c r="B20" s="43" t="s">
        <v>3</v>
      </c>
      <c r="C20" s="43" t="s">
        <v>36</v>
      </c>
      <c r="D20" s="44" t="s">
        <v>121</v>
      </c>
      <c r="E20" s="44" t="s">
        <v>122</v>
      </c>
    </row>
    <row r="21" spans="2:104" x14ac:dyDescent="0.25">
      <c r="B21" s="43" t="s">
        <v>118</v>
      </c>
      <c r="C21" s="45">
        <v>30</v>
      </c>
      <c r="D21" s="19">
        <v>1500</v>
      </c>
      <c r="E21" s="19">
        <f>C21*D21/100</f>
        <v>450</v>
      </c>
    </row>
    <row r="22" spans="2:104" x14ac:dyDescent="0.25">
      <c r="B22" s="43" t="s">
        <v>8</v>
      </c>
      <c r="C22" s="45">
        <v>20</v>
      </c>
      <c r="D22" s="19">
        <v>1300</v>
      </c>
      <c r="E22" s="19">
        <f>C22*D22/100</f>
        <v>260</v>
      </c>
    </row>
    <row r="23" spans="2:104" x14ac:dyDescent="0.25">
      <c r="B23" s="43" t="s">
        <v>9</v>
      </c>
      <c r="C23" s="45">
        <v>50</v>
      </c>
      <c r="D23" s="19">
        <v>1000</v>
      </c>
      <c r="E23" s="19">
        <f t="shared" ref="E23" si="2">C23*D23/100</f>
        <v>500</v>
      </c>
    </row>
    <row r="24" spans="2:104" x14ac:dyDescent="0.25">
      <c r="B24" s="43"/>
      <c r="C24" s="45">
        <f>SUM(C21:C23)</f>
        <v>100</v>
      </c>
      <c r="D24" s="19"/>
      <c r="E24" s="44">
        <f>SUM(E21:E23)</f>
        <v>1210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92"/>
  <sheetViews>
    <sheetView tabSelected="1" topLeftCell="L42" zoomScale="55" zoomScaleNormal="55" workbookViewId="0">
      <selection activeCell="K29" sqref="K29"/>
    </sheetView>
  </sheetViews>
  <sheetFormatPr baseColWidth="10" defaultRowHeight="15" x14ac:dyDescent="0.25"/>
  <cols>
    <col min="1" max="1" width="18.85546875" customWidth="1"/>
    <col min="2" max="2" width="18.42578125" customWidth="1"/>
    <col min="3" max="3" width="15.85546875" customWidth="1"/>
    <col min="4" max="5" width="23.5703125" customWidth="1"/>
    <col min="6" max="6" width="18" customWidth="1"/>
    <col min="8" max="8" width="18.85546875" customWidth="1"/>
    <col min="9" max="9" width="16.140625" customWidth="1"/>
    <col min="10" max="10" width="17.5703125" customWidth="1"/>
    <col min="11" max="12" width="26.42578125" customWidth="1"/>
    <col min="13" max="13" width="20" customWidth="1"/>
    <col min="15" max="15" width="16.28515625" customWidth="1"/>
    <col min="16" max="16" width="21.42578125" customWidth="1"/>
    <col min="17" max="17" width="18.140625" customWidth="1"/>
    <col min="18" max="19" width="25.42578125" customWidth="1"/>
    <col min="20" max="20" width="22.5703125" customWidth="1"/>
  </cols>
  <sheetData>
    <row r="1" spans="1:27" x14ac:dyDescent="0.25">
      <c r="A1" s="50" t="s">
        <v>25</v>
      </c>
      <c r="B1" s="50"/>
      <c r="C1" s="50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 t="s">
        <v>0</v>
      </c>
      <c r="B2" s="1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 t="s">
        <v>33</v>
      </c>
      <c r="B3" s="1">
        <v>3</v>
      </c>
      <c r="C3" s="1"/>
      <c r="D3" s="3" t="s">
        <v>3</v>
      </c>
      <c r="E3" s="3"/>
      <c r="F3" s="3" t="s">
        <v>36</v>
      </c>
      <c r="G3" s="3" t="s">
        <v>4</v>
      </c>
      <c r="H3" s="3" t="s">
        <v>5</v>
      </c>
      <c r="I3" s="3" t="s">
        <v>6</v>
      </c>
      <c r="J3" s="3"/>
      <c r="K3" s="3" t="s">
        <v>106</v>
      </c>
      <c r="L3" s="3" t="s">
        <v>107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3" t="s">
        <v>120</v>
      </c>
      <c r="E4" s="3"/>
      <c r="F4" s="3">
        <v>25</v>
      </c>
      <c r="G4" s="3">
        <v>26</v>
      </c>
      <c r="H4" s="3">
        <f>F4*G4/100</f>
        <v>6.5</v>
      </c>
      <c r="I4" s="3">
        <v>2420</v>
      </c>
      <c r="J4" s="3">
        <f>F4*I4/100</f>
        <v>605</v>
      </c>
      <c r="K4" s="3">
        <v>600</v>
      </c>
      <c r="L4" s="3">
        <f>K4*F4/100</f>
        <v>150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3" t="s">
        <v>8</v>
      </c>
      <c r="E5" s="3"/>
      <c r="F5" s="3">
        <v>60</v>
      </c>
      <c r="G5" s="3">
        <v>14.5</v>
      </c>
      <c r="H5" s="3">
        <f>F5*G5/100</f>
        <v>8.6999999999999993</v>
      </c>
      <c r="I5" s="3">
        <v>2440</v>
      </c>
      <c r="J5" s="3">
        <f>F5*I5/100</f>
        <v>1464</v>
      </c>
      <c r="K5" s="3">
        <v>1300</v>
      </c>
      <c r="L5" s="3">
        <f t="shared" ref="L5:L6" si="0">K5*F5/100</f>
        <v>780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43</v>
      </c>
      <c r="B6" s="1"/>
      <c r="C6" s="1"/>
      <c r="D6" s="3" t="s">
        <v>9</v>
      </c>
      <c r="E6" s="3"/>
      <c r="F6" s="3">
        <v>15</v>
      </c>
      <c r="G6" s="3">
        <v>4.5</v>
      </c>
      <c r="H6" s="3">
        <f>F6*G6/100</f>
        <v>0.67500000000000004</v>
      </c>
      <c r="I6" s="3">
        <v>1450</v>
      </c>
      <c r="J6" s="3">
        <f>F6*I6/100</f>
        <v>217.5</v>
      </c>
      <c r="K6" s="3">
        <v>1000</v>
      </c>
      <c r="L6" s="3">
        <f t="shared" si="0"/>
        <v>150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3"/>
      <c r="E7" s="3"/>
      <c r="F7" s="3">
        <f>SUM(F4:F6)</f>
        <v>100</v>
      </c>
      <c r="G7" s="3"/>
      <c r="H7" s="3">
        <f>SUM(H4:H6)</f>
        <v>15.875</v>
      </c>
      <c r="I7" s="3"/>
      <c r="J7" s="3">
        <f>SUM(J4:J6)</f>
        <v>2286.5</v>
      </c>
      <c r="K7" s="3"/>
      <c r="L7" s="3">
        <f>SUM(L4:L6)</f>
        <v>1080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52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3" t="s">
        <v>11</v>
      </c>
      <c r="B9" s="10"/>
      <c r="C9" s="11"/>
      <c r="D9" s="11"/>
      <c r="E9" s="11"/>
      <c r="F9" s="12">
        <v>0.05</v>
      </c>
      <c r="G9" s="5"/>
      <c r="H9" s="3" t="s">
        <v>11</v>
      </c>
      <c r="I9" s="11" t="s">
        <v>32</v>
      </c>
      <c r="J9" s="11"/>
      <c r="K9" s="11"/>
      <c r="L9" s="11"/>
      <c r="M9" s="12">
        <v>0.05</v>
      </c>
      <c r="N9" s="1"/>
      <c r="O9" s="3" t="s">
        <v>11</v>
      </c>
      <c r="P9" s="10"/>
      <c r="Q9" s="11"/>
      <c r="R9" s="11"/>
      <c r="S9" s="11"/>
      <c r="T9" s="12">
        <v>0.05</v>
      </c>
      <c r="U9" s="1"/>
      <c r="V9" s="1"/>
      <c r="W9" s="1"/>
      <c r="X9" s="1"/>
      <c r="Y9" s="1"/>
      <c r="Z9" s="1"/>
      <c r="AA9" s="1"/>
    </row>
    <row r="10" spans="1:27" x14ac:dyDescent="0.25">
      <c r="A10" s="3" t="s">
        <v>34</v>
      </c>
      <c r="B10" s="7" t="s">
        <v>17</v>
      </c>
      <c r="C10" s="7" t="s">
        <v>18</v>
      </c>
      <c r="D10" s="7" t="s">
        <v>91</v>
      </c>
      <c r="E10" s="7" t="s">
        <v>88</v>
      </c>
      <c r="F10" s="3" t="s">
        <v>89</v>
      </c>
      <c r="G10" s="1"/>
      <c r="H10" s="3" t="s">
        <v>53</v>
      </c>
      <c r="I10" s="7" t="s">
        <v>17</v>
      </c>
      <c r="J10" s="7" t="s">
        <v>18</v>
      </c>
      <c r="K10" s="7" t="s">
        <v>90</v>
      </c>
      <c r="L10" s="7" t="s">
        <v>88</v>
      </c>
      <c r="M10" s="8" t="s">
        <v>92</v>
      </c>
      <c r="N10" s="1"/>
      <c r="O10" s="3" t="s">
        <v>35</v>
      </c>
      <c r="P10" s="7" t="s">
        <v>17</v>
      </c>
      <c r="Q10" s="7" t="s">
        <v>18</v>
      </c>
      <c r="R10" s="7" t="s">
        <v>90</v>
      </c>
      <c r="S10" s="7" t="s">
        <v>88</v>
      </c>
      <c r="T10" s="3" t="s">
        <v>31</v>
      </c>
      <c r="U10" s="1"/>
      <c r="V10" s="1"/>
      <c r="W10" s="1"/>
      <c r="X10" s="1"/>
      <c r="Y10" s="1"/>
      <c r="Z10" s="1"/>
      <c r="AA10" s="1"/>
    </row>
    <row r="11" spans="1:27" x14ac:dyDescent="0.25">
      <c r="A11" s="9" t="s">
        <v>12</v>
      </c>
      <c r="B11" s="3">
        <v>8.75</v>
      </c>
      <c r="C11" s="3">
        <v>9.1199999999999992</v>
      </c>
      <c r="D11" s="3">
        <f>(C11-B11)*1000</f>
        <v>369.9999999999992</v>
      </c>
      <c r="E11" s="29">
        <f>(D11/7)</f>
        <v>52.85714285714274</v>
      </c>
      <c r="F11" s="3">
        <f>B11*F9*100</f>
        <v>43.75</v>
      </c>
      <c r="G11" s="1"/>
      <c r="H11" s="9" t="s">
        <v>12</v>
      </c>
      <c r="I11" s="3">
        <v>9.61</v>
      </c>
      <c r="J11" s="3">
        <v>10.119999999999999</v>
      </c>
      <c r="K11" s="3">
        <f>(J11-I11)*1000</f>
        <v>509.99999999999977</v>
      </c>
      <c r="L11" s="29">
        <f>K11/7</f>
        <v>72.857142857142819</v>
      </c>
      <c r="M11" s="3">
        <f>I11*M9*100</f>
        <v>48.05</v>
      </c>
      <c r="N11" s="1"/>
      <c r="O11" s="9" t="s">
        <v>12</v>
      </c>
      <c r="P11" s="3">
        <v>7.35</v>
      </c>
      <c r="Q11" s="3">
        <v>7.76</v>
      </c>
      <c r="R11" s="3">
        <f>(Q11-P11)*1000</f>
        <v>410.00000000000011</v>
      </c>
      <c r="S11" s="29">
        <f>R11/7</f>
        <v>58.571428571428591</v>
      </c>
      <c r="T11" s="3">
        <f>P11*T9*100</f>
        <v>36.75</v>
      </c>
      <c r="U11" s="1"/>
      <c r="V11" s="1"/>
      <c r="W11" s="1"/>
      <c r="X11" s="1"/>
      <c r="Y11" s="1"/>
      <c r="Z11" s="1"/>
      <c r="AA11" s="1"/>
    </row>
    <row r="12" spans="1:27" x14ac:dyDescent="0.25">
      <c r="A12" s="3" t="s">
        <v>13</v>
      </c>
      <c r="B12" s="3">
        <v>9.1199999999999992</v>
      </c>
      <c r="C12" s="3">
        <v>9.4700000000000006</v>
      </c>
      <c r="D12" s="3">
        <f t="shared" ref="D12:D14" si="1">(C12-B12)*1000</f>
        <v>350.00000000000142</v>
      </c>
      <c r="E12" s="29">
        <f t="shared" ref="E12:E22" si="2">(D12/7)</f>
        <v>50.000000000000206</v>
      </c>
      <c r="F12" s="3">
        <f>B12*F9*100</f>
        <v>45.599999999999994</v>
      </c>
      <c r="G12" s="1"/>
      <c r="H12" s="3" t="s">
        <v>13</v>
      </c>
      <c r="I12" s="3">
        <v>10.119999999999999</v>
      </c>
      <c r="J12" s="3">
        <v>10.59</v>
      </c>
      <c r="K12" s="3">
        <f t="shared" ref="K12:K14" si="3">(J12-I12)*1000</f>
        <v>470.00000000000063</v>
      </c>
      <c r="L12" s="29">
        <f t="shared" ref="L12:L14" si="4">K12/7</f>
        <v>67.142857142857238</v>
      </c>
      <c r="M12" s="3">
        <f>I12*M9*100</f>
        <v>50.6</v>
      </c>
      <c r="N12" s="1"/>
      <c r="O12" s="3" t="s">
        <v>13</v>
      </c>
      <c r="P12" s="3">
        <v>7.76</v>
      </c>
      <c r="Q12" s="3">
        <v>8.19</v>
      </c>
      <c r="R12" s="3">
        <f t="shared" ref="R12:R14" si="5">(Q12-P12)*1000</f>
        <v>429.99999999999972</v>
      </c>
      <c r="S12" s="29">
        <f t="shared" ref="S12:S22" si="6">R12/7</f>
        <v>61.428571428571388</v>
      </c>
      <c r="T12" s="3">
        <f>P12*T9*100</f>
        <v>38.800000000000004</v>
      </c>
      <c r="U12" s="1"/>
      <c r="V12" s="1"/>
      <c r="W12" s="1"/>
      <c r="X12" s="1"/>
      <c r="Y12" s="1"/>
      <c r="Z12" s="1"/>
      <c r="AA12" s="1"/>
    </row>
    <row r="13" spans="1:27" x14ac:dyDescent="0.25">
      <c r="A13" s="3" t="s">
        <v>14</v>
      </c>
      <c r="B13" s="3">
        <v>9.4700000000000006</v>
      </c>
      <c r="C13" s="3">
        <v>9.8699999999999992</v>
      </c>
      <c r="D13" s="3">
        <f t="shared" si="1"/>
        <v>399.99999999999858</v>
      </c>
      <c r="E13" s="29">
        <f t="shared" si="2"/>
        <v>57.14285714285694</v>
      </c>
      <c r="F13" s="3">
        <f>B13*F9*100</f>
        <v>47.35</v>
      </c>
      <c r="G13" s="1"/>
      <c r="H13" s="3" t="s">
        <v>14</v>
      </c>
      <c r="I13" s="3">
        <v>10.59</v>
      </c>
      <c r="J13" s="3">
        <v>11.13</v>
      </c>
      <c r="K13" s="3">
        <f t="shared" si="3"/>
        <v>540.00000000000091</v>
      </c>
      <c r="L13" s="29">
        <f t="shared" si="4"/>
        <v>77.142857142857267</v>
      </c>
      <c r="M13" s="3">
        <f>I13*M9*100</f>
        <v>52.949999999999996</v>
      </c>
      <c r="N13" s="1"/>
      <c r="O13" s="3" t="s">
        <v>14</v>
      </c>
      <c r="P13" s="3">
        <v>8.19</v>
      </c>
      <c r="Q13" s="3">
        <v>8.6999999999999993</v>
      </c>
      <c r="R13" s="3">
        <f t="shared" si="5"/>
        <v>509.99999999999977</v>
      </c>
      <c r="S13" s="29">
        <f t="shared" si="6"/>
        <v>72.857142857142819</v>
      </c>
      <c r="T13" s="3">
        <f>P13*T9*100</f>
        <v>40.949999999999996</v>
      </c>
      <c r="U13" s="1"/>
      <c r="V13" s="1"/>
      <c r="W13" s="1"/>
      <c r="X13" s="1"/>
      <c r="Y13" s="1"/>
      <c r="Z13" s="1"/>
      <c r="AA13" s="1"/>
    </row>
    <row r="14" spans="1:27" x14ac:dyDescent="0.25">
      <c r="A14" s="3" t="s">
        <v>15</v>
      </c>
      <c r="B14" s="3">
        <v>9.8699999999999992</v>
      </c>
      <c r="C14" s="3">
        <v>10.4</v>
      </c>
      <c r="D14" s="3">
        <f t="shared" si="1"/>
        <v>530.00000000000114</v>
      </c>
      <c r="E14" s="29">
        <f t="shared" si="2"/>
        <v>75.714285714285879</v>
      </c>
      <c r="F14" s="3">
        <f>B14*F9*100</f>
        <v>49.35</v>
      </c>
      <c r="G14" s="1"/>
      <c r="H14" s="3" t="s">
        <v>15</v>
      </c>
      <c r="I14" s="3">
        <v>11.13</v>
      </c>
      <c r="J14" s="3">
        <v>11.67</v>
      </c>
      <c r="K14" s="3">
        <f t="shared" si="3"/>
        <v>539.99999999999909</v>
      </c>
      <c r="L14" s="29">
        <f t="shared" si="4"/>
        <v>77.142857142857011</v>
      </c>
      <c r="M14" s="3">
        <f>I14*M9*100</f>
        <v>55.650000000000013</v>
      </c>
      <c r="N14" s="1"/>
      <c r="O14" s="3" t="s">
        <v>15</v>
      </c>
      <c r="P14" s="3">
        <v>8.6999999999999993</v>
      </c>
      <c r="Q14" s="3">
        <v>9.23</v>
      </c>
      <c r="R14" s="3">
        <f t="shared" si="5"/>
        <v>530.00000000000114</v>
      </c>
      <c r="S14" s="29">
        <f>R14/7</f>
        <v>75.714285714285879</v>
      </c>
      <c r="T14" s="3">
        <f>P14*T9*100</f>
        <v>43.5</v>
      </c>
      <c r="U14" s="1"/>
      <c r="V14" s="1"/>
      <c r="W14" s="1"/>
      <c r="X14" s="1"/>
      <c r="Y14" s="1"/>
      <c r="Z14" s="1"/>
      <c r="AA14" s="1"/>
    </row>
    <row r="15" spans="1:27" x14ac:dyDescent="0.25">
      <c r="A15" s="3" t="s">
        <v>30</v>
      </c>
      <c r="B15" s="3"/>
      <c r="C15" s="3"/>
      <c r="D15" s="3">
        <f>SUM(D11:D14)</f>
        <v>1650.0000000000005</v>
      </c>
      <c r="E15" s="29"/>
      <c r="F15" s="3"/>
      <c r="G15" s="1"/>
      <c r="H15" s="3" t="s">
        <v>30</v>
      </c>
      <c r="I15" s="3"/>
      <c r="J15" s="3"/>
      <c r="K15" s="3">
        <f>SUM(K11:K14)</f>
        <v>2060.0000000000005</v>
      </c>
      <c r="L15" s="3"/>
      <c r="M15" s="3"/>
      <c r="N15" s="1"/>
      <c r="O15" s="3" t="s">
        <v>30</v>
      </c>
      <c r="P15" s="3"/>
      <c r="Q15" s="3"/>
      <c r="R15" s="3">
        <f>SUM(R11:R14)</f>
        <v>1880.0000000000007</v>
      </c>
      <c r="S15" s="29"/>
      <c r="T15" s="3"/>
      <c r="U15" s="1"/>
      <c r="V15" s="1"/>
      <c r="W15" s="1"/>
      <c r="X15" s="1"/>
      <c r="Y15" s="1"/>
      <c r="Z15" s="1"/>
      <c r="AA15" s="1"/>
    </row>
    <row r="16" spans="1:27" x14ac:dyDescent="0.25">
      <c r="A16" s="3"/>
      <c r="B16" s="3"/>
      <c r="C16" s="3"/>
      <c r="D16" s="3"/>
      <c r="E16" s="29"/>
      <c r="F16" s="3"/>
      <c r="G16" s="1"/>
      <c r="H16" s="3"/>
      <c r="I16" s="3"/>
      <c r="J16" s="3"/>
      <c r="K16" s="3"/>
      <c r="L16" s="3"/>
      <c r="M16" s="3"/>
      <c r="N16" s="1"/>
      <c r="O16" s="25"/>
      <c r="S16" s="29"/>
      <c r="T16" s="21"/>
      <c r="U16" s="1"/>
      <c r="V16" s="1"/>
      <c r="W16" s="1"/>
      <c r="X16" s="1"/>
      <c r="Y16" s="1"/>
      <c r="Z16" s="1"/>
      <c r="AA16" s="1"/>
    </row>
    <row r="17" spans="1:27" x14ac:dyDescent="0.25">
      <c r="A17" s="3" t="s">
        <v>42</v>
      </c>
      <c r="B17" s="3"/>
      <c r="C17" s="3"/>
      <c r="D17" s="3"/>
      <c r="E17" s="29"/>
      <c r="F17" s="3"/>
      <c r="G17" s="1"/>
      <c r="H17" s="3" t="s">
        <v>20</v>
      </c>
      <c r="I17" s="3"/>
      <c r="J17" s="3"/>
      <c r="K17" s="3"/>
      <c r="L17" s="3"/>
      <c r="M17" s="3"/>
      <c r="N17" s="1"/>
      <c r="O17" s="3" t="s">
        <v>20</v>
      </c>
      <c r="P17" s="3"/>
      <c r="Q17" s="3"/>
      <c r="R17" s="3"/>
      <c r="S17" s="29"/>
      <c r="T17" s="3"/>
      <c r="U17" s="1"/>
      <c r="V17" s="1"/>
      <c r="W17" s="1"/>
      <c r="X17" s="1"/>
      <c r="Y17" s="1"/>
      <c r="Z17" s="1"/>
      <c r="AA17" s="1"/>
    </row>
    <row r="18" spans="1:27" x14ac:dyDescent="0.25">
      <c r="A18" s="3"/>
      <c r="B18" s="3"/>
      <c r="C18" s="3"/>
      <c r="D18" s="3"/>
      <c r="E18" s="29"/>
      <c r="F18" s="3"/>
      <c r="G18" s="1"/>
      <c r="H18" s="3"/>
      <c r="I18" s="3"/>
      <c r="J18" s="3"/>
      <c r="K18" s="3"/>
      <c r="L18" s="3"/>
      <c r="M18" s="3"/>
      <c r="N18" s="1"/>
      <c r="O18" s="3"/>
      <c r="P18" s="3"/>
      <c r="Q18" s="3"/>
      <c r="R18" s="3"/>
      <c r="S18" s="29"/>
      <c r="T18" s="3"/>
      <c r="U18" s="1"/>
      <c r="V18" s="1"/>
      <c r="W18" s="1"/>
      <c r="X18" s="1"/>
      <c r="Y18" s="1"/>
      <c r="Z18" s="1"/>
      <c r="AA18" s="1"/>
    </row>
    <row r="19" spans="1:27" x14ac:dyDescent="0.25">
      <c r="A19" s="9" t="s">
        <v>21</v>
      </c>
      <c r="B19" s="3">
        <v>10.4</v>
      </c>
      <c r="C19" s="3">
        <v>10.97</v>
      </c>
      <c r="D19" s="3">
        <f>(C19-B19)*1000</f>
        <v>570.00000000000023</v>
      </c>
      <c r="E19" s="29">
        <f t="shared" si="2"/>
        <v>81.428571428571459</v>
      </c>
      <c r="F19" s="3">
        <f>B19*F9*100</f>
        <v>52</v>
      </c>
      <c r="G19" s="1"/>
      <c r="H19" s="9" t="s">
        <v>21</v>
      </c>
      <c r="I19" s="3">
        <v>11.67</v>
      </c>
      <c r="J19" s="3">
        <v>12.19</v>
      </c>
      <c r="K19" s="3">
        <f>(J19-I19)*1000</f>
        <v>519.99999999999955</v>
      </c>
      <c r="L19" s="29">
        <f>K19/7</f>
        <v>74.285714285714221</v>
      </c>
      <c r="M19" s="3">
        <f>I19*M9*100</f>
        <v>58.35</v>
      </c>
      <c r="N19" s="1"/>
      <c r="O19" s="9" t="s">
        <v>21</v>
      </c>
      <c r="P19" s="3">
        <v>9.23</v>
      </c>
      <c r="Q19" s="3">
        <v>9.77</v>
      </c>
      <c r="R19" s="3">
        <f>(Q19-P19)*1000</f>
        <v>539.99999999999909</v>
      </c>
      <c r="S19" s="29">
        <f t="shared" si="6"/>
        <v>77.142857142857011</v>
      </c>
      <c r="T19" s="3">
        <f>P19*T9*100</f>
        <v>46.150000000000006</v>
      </c>
      <c r="U19" s="1"/>
      <c r="V19" s="1"/>
      <c r="W19" s="1"/>
      <c r="X19" s="1"/>
      <c r="Y19" s="1"/>
      <c r="Z19" s="1"/>
      <c r="AA19" s="1"/>
    </row>
    <row r="20" spans="1:27" x14ac:dyDescent="0.25">
      <c r="A20" s="3" t="s">
        <v>22</v>
      </c>
      <c r="B20" s="3">
        <v>10.97</v>
      </c>
      <c r="C20" s="3">
        <v>11.48</v>
      </c>
      <c r="D20" s="3">
        <f t="shared" ref="D20:D22" si="7">(C20-B20)*1000</f>
        <v>509.99999999999977</v>
      </c>
      <c r="E20" s="29">
        <f t="shared" si="2"/>
        <v>72.857142857142819</v>
      </c>
      <c r="F20" s="3">
        <f>B20*F9*100</f>
        <v>54.850000000000009</v>
      </c>
      <c r="G20" s="1"/>
      <c r="H20" s="3" t="s">
        <v>22</v>
      </c>
      <c r="I20" s="3">
        <v>12.19</v>
      </c>
      <c r="J20" s="3">
        <v>12.69</v>
      </c>
      <c r="K20" s="3">
        <f t="shared" ref="K20:K22" si="8">(J20-I20)*1000</f>
        <v>500</v>
      </c>
      <c r="L20" s="29">
        <f t="shared" ref="L20:L22" si="9">K20/7</f>
        <v>71.428571428571431</v>
      </c>
      <c r="M20" s="3">
        <f>I20*M9*100</f>
        <v>60.95</v>
      </c>
      <c r="N20" s="1"/>
      <c r="O20" s="3" t="s">
        <v>22</v>
      </c>
      <c r="P20" s="3">
        <v>9.77</v>
      </c>
      <c r="Q20" s="3">
        <v>10.29</v>
      </c>
      <c r="R20" s="3">
        <f t="shared" ref="R20:R22" si="10">(Q20-P20)*1000</f>
        <v>519.99999999999955</v>
      </c>
      <c r="S20" s="29">
        <f t="shared" si="6"/>
        <v>74.285714285714221</v>
      </c>
      <c r="T20" s="3">
        <f>P20*T9*100</f>
        <v>48.85</v>
      </c>
      <c r="U20" s="1"/>
      <c r="V20" s="1"/>
      <c r="W20" s="1"/>
      <c r="X20" s="1"/>
      <c r="Y20" s="1"/>
      <c r="Z20" s="1"/>
      <c r="AA20" s="1"/>
    </row>
    <row r="21" spans="1:27" x14ac:dyDescent="0.25">
      <c r="A21" s="3" t="s">
        <v>23</v>
      </c>
      <c r="B21" s="3">
        <v>11.48</v>
      </c>
      <c r="C21" s="3">
        <v>11.97</v>
      </c>
      <c r="D21" s="3">
        <f t="shared" si="7"/>
        <v>490.00000000000023</v>
      </c>
      <c r="E21" s="29">
        <f t="shared" si="2"/>
        <v>70.000000000000028</v>
      </c>
      <c r="F21" s="3">
        <f>B21*F9*100</f>
        <v>57.400000000000006</v>
      </c>
      <c r="G21" s="1"/>
      <c r="H21" s="3" t="s">
        <v>23</v>
      </c>
      <c r="I21" s="3">
        <v>12.69</v>
      </c>
      <c r="J21" s="3">
        <v>13.27</v>
      </c>
      <c r="K21" s="3">
        <f t="shared" si="8"/>
        <v>580.00000000000011</v>
      </c>
      <c r="L21" s="29">
        <f t="shared" si="9"/>
        <v>82.857142857142875</v>
      </c>
      <c r="M21" s="3">
        <f>I21*M9*100</f>
        <v>63.45</v>
      </c>
      <c r="N21" s="1"/>
      <c r="O21" s="3" t="s">
        <v>23</v>
      </c>
      <c r="P21" s="3">
        <v>10.29</v>
      </c>
      <c r="Q21" s="3">
        <v>10.83</v>
      </c>
      <c r="R21" s="3">
        <f t="shared" si="10"/>
        <v>540.00000000000091</v>
      </c>
      <c r="S21" s="29">
        <f t="shared" si="6"/>
        <v>77.142857142857267</v>
      </c>
      <c r="T21" s="3">
        <f>P21*T9*100</f>
        <v>51.449999999999996</v>
      </c>
      <c r="U21" s="1"/>
      <c r="V21" s="1"/>
      <c r="W21" s="1"/>
      <c r="X21" s="1"/>
      <c r="Y21" s="1"/>
      <c r="Z21" s="1"/>
      <c r="AA21" s="1"/>
    </row>
    <row r="22" spans="1:27" x14ac:dyDescent="0.25">
      <c r="A22" s="13" t="s">
        <v>24</v>
      </c>
      <c r="B22" s="3">
        <v>11.97</v>
      </c>
      <c r="C22" s="3">
        <v>12.53</v>
      </c>
      <c r="D22" s="3">
        <f t="shared" si="7"/>
        <v>559.99999999999875</v>
      </c>
      <c r="E22" s="29">
        <f t="shared" si="2"/>
        <v>79.999999999999815</v>
      </c>
      <c r="F22" s="3">
        <f>B22*F9*100</f>
        <v>59.85</v>
      </c>
      <c r="G22" s="1"/>
      <c r="H22" s="13" t="s">
        <v>24</v>
      </c>
      <c r="I22" s="13">
        <v>13.27</v>
      </c>
      <c r="J22" s="3">
        <v>13.82</v>
      </c>
      <c r="K22" s="3">
        <f t="shared" si="8"/>
        <v>550.00000000000068</v>
      </c>
      <c r="L22" s="29">
        <f t="shared" si="9"/>
        <v>78.571428571428669</v>
      </c>
      <c r="M22" s="3">
        <f>I22*M9*100</f>
        <v>66.349999999999994</v>
      </c>
      <c r="N22" s="1"/>
      <c r="O22" s="3" t="s">
        <v>24</v>
      </c>
      <c r="P22" s="3">
        <v>10.83</v>
      </c>
      <c r="Q22" s="3">
        <v>11.32</v>
      </c>
      <c r="R22" s="3">
        <f t="shared" si="10"/>
        <v>490.00000000000023</v>
      </c>
      <c r="S22" s="29">
        <f t="shared" si="6"/>
        <v>70.000000000000028</v>
      </c>
      <c r="T22" s="3">
        <f>P22*T9*100</f>
        <v>54.15</v>
      </c>
      <c r="U22" s="1"/>
      <c r="V22" s="1"/>
      <c r="W22" s="1"/>
      <c r="X22" s="1"/>
      <c r="Y22" s="1"/>
      <c r="Z22" s="1"/>
      <c r="AA22" s="1"/>
    </row>
    <row r="23" spans="1:27" x14ac:dyDescent="0.25">
      <c r="A23" s="3" t="s">
        <v>30</v>
      </c>
      <c r="B23" s="3"/>
      <c r="C23" s="3"/>
      <c r="D23" s="3">
        <f>SUM(D19:D22)</f>
        <v>2129.9999999999991</v>
      </c>
      <c r="E23" s="29"/>
      <c r="F23" s="3"/>
      <c r="G23" s="1"/>
      <c r="H23" s="3" t="s">
        <v>30</v>
      </c>
      <c r="I23" s="3"/>
      <c r="J23" s="3"/>
      <c r="K23" s="3">
        <f>SUM(K19:K22)</f>
        <v>2150</v>
      </c>
      <c r="L23" s="3"/>
      <c r="M23" s="3"/>
      <c r="N23" s="1"/>
      <c r="O23" s="17" t="s">
        <v>30</v>
      </c>
      <c r="P23" s="17"/>
      <c r="Q23" s="14"/>
      <c r="R23" s="14">
        <f>SUM(R19:R22)</f>
        <v>2090</v>
      </c>
      <c r="S23" s="14"/>
      <c r="T23" s="13"/>
      <c r="U23" s="1"/>
      <c r="V23" s="1"/>
      <c r="W23" s="1"/>
      <c r="X23" s="1"/>
      <c r="Y23" s="1"/>
      <c r="Z23" s="1"/>
      <c r="AA23" s="1"/>
    </row>
    <row r="24" spans="1:27" x14ac:dyDescent="0.25">
      <c r="A24" s="3" t="s">
        <v>37</v>
      </c>
      <c r="B24" s="3"/>
      <c r="C24" s="3"/>
      <c r="D24" s="3">
        <f>SUM(D15,D23)</f>
        <v>3779.9999999999995</v>
      </c>
      <c r="E24" s="3"/>
      <c r="F24" s="3"/>
      <c r="G24" s="1"/>
      <c r="H24" s="3" t="s">
        <v>38</v>
      </c>
      <c r="I24" s="19"/>
      <c r="J24" s="19"/>
      <c r="K24" s="2">
        <f>SUM(K15,K23)</f>
        <v>4210</v>
      </c>
      <c r="L24" s="3"/>
      <c r="M24" s="20"/>
      <c r="N24" s="1"/>
      <c r="O24" s="13" t="s">
        <v>38</v>
      </c>
      <c r="P24" s="17"/>
      <c r="Q24" s="11"/>
      <c r="R24" s="15">
        <f>SUM(R15,R23)</f>
        <v>3970.0000000000009</v>
      </c>
      <c r="S24" s="15"/>
      <c r="T24" s="13"/>
      <c r="U24" s="1"/>
      <c r="V24" s="1"/>
      <c r="W24" s="1"/>
      <c r="X24" s="1"/>
      <c r="Y24" s="1"/>
      <c r="Z24" s="1"/>
      <c r="AA24" s="1"/>
    </row>
    <row r="25" spans="1:27" ht="47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4"/>
      <c r="L25" s="1"/>
      <c r="M25" s="1"/>
      <c r="N25" s="1"/>
      <c r="O25" s="14"/>
      <c r="P25" s="14"/>
      <c r="Q25" s="1"/>
      <c r="R25" s="14"/>
      <c r="S25" s="14"/>
      <c r="T25" s="14"/>
      <c r="U25" s="1"/>
      <c r="V25" s="1"/>
      <c r="W25" s="1"/>
      <c r="X25" s="1"/>
      <c r="Y25" s="1"/>
      <c r="Z25" s="1"/>
      <c r="AA25" s="1"/>
    </row>
    <row r="26" spans="1:27" x14ac:dyDescent="0.25">
      <c r="A26" s="14" t="s">
        <v>26</v>
      </c>
      <c r="B26" s="14" t="s">
        <v>48</v>
      </c>
      <c r="C26" s="14"/>
      <c r="D26" s="3" t="s">
        <v>3</v>
      </c>
      <c r="E26" s="3"/>
      <c r="F26" s="3" t="s">
        <v>36</v>
      </c>
      <c r="G26" s="3" t="s">
        <v>4</v>
      </c>
      <c r="H26" s="3" t="s">
        <v>5</v>
      </c>
      <c r="I26" s="3" t="s">
        <v>6</v>
      </c>
      <c r="J26" s="3"/>
      <c r="K26" s="3" t="s">
        <v>123</v>
      </c>
      <c r="L26" s="3" t="s">
        <v>107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s="1" customFormat="1" x14ac:dyDescent="0.25">
      <c r="A27" s="1" t="s">
        <v>1</v>
      </c>
      <c r="D27" s="3" t="s">
        <v>57</v>
      </c>
      <c r="E27" s="3"/>
      <c r="F27" s="3">
        <v>30</v>
      </c>
      <c r="G27" s="3">
        <v>18.399999999999999</v>
      </c>
      <c r="H27" s="3">
        <f>F27*G27/100</f>
        <v>5.52</v>
      </c>
      <c r="I27" s="3">
        <v>2211</v>
      </c>
      <c r="J27" s="3">
        <f>F27*I27/100</f>
        <v>663.3</v>
      </c>
      <c r="K27" s="3">
        <v>790</v>
      </c>
      <c r="L27" s="3">
        <f>K27*F27/100</f>
        <v>237</v>
      </c>
    </row>
    <row r="28" spans="1:27" s="1" customFormat="1" ht="20.45" customHeight="1" x14ac:dyDescent="0.25">
      <c r="A28" s="1" t="s">
        <v>2</v>
      </c>
      <c r="D28" s="3" t="s">
        <v>8</v>
      </c>
      <c r="E28" s="3"/>
      <c r="F28" s="3">
        <v>20</v>
      </c>
      <c r="G28" s="3">
        <v>14.5</v>
      </c>
      <c r="H28" s="3">
        <f>F28*G28/100</f>
        <v>2.9</v>
      </c>
      <c r="I28" s="3">
        <v>2440</v>
      </c>
      <c r="J28" s="3">
        <f>F28*I28/100</f>
        <v>488</v>
      </c>
      <c r="K28" s="3">
        <v>1300</v>
      </c>
      <c r="L28" s="3">
        <f t="shared" ref="L28:L29" si="11">K28*F28/100</f>
        <v>260</v>
      </c>
    </row>
    <row r="29" spans="1:27" ht="24.95" customHeight="1" x14ac:dyDescent="0.25">
      <c r="A29" s="1" t="s">
        <v>51</v>
      </c>
      <c r="B29" s="1"/>
      <c r="C29" s="1"/>
      <c r="D29" s="3" t="s">
        <v>9</v>
      </c>
      <c r="E29" s="3"/>
      <c r="F29" s="3">
        <v>50</v>
      </c>
      <c r="G29" s="3">
        <v>4.5</v>
      </c>
      <c r="H29" s="3">
        <f>F29*G29/100</f>
        <v>2.25</v>
      </c>
      <c r="I29" s="3">
        <v>1450</v>
      </c>
      <c r="J29" s="3">
        <f>F29*I29/100</f>
        <v>725</v>
      </c>
      <c r="K29" s="3">
        <v>1000</v>
      </c>
      <c r="L29" s="3">
        <f t="shared" si="11"/>
        <v>500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3"/>
      <c r="E30" s="13"/>
      <c r="F30" s="13">
        <f>SUM(F27:F29)</f>
        <v>100</v>
      </c>
      <c r="G30" s="27"/>
      <c r="H30" s="13">
        <f>SUM(H27:H29)</f>
        <v>10.67</v>
      </c>
      <c r="I30" s="13"/>
      <c r="J30" s="13">
        <f>SUM(J27:J29)</f>
        <v>1876.3</v>
      </c>
      <c r="K30" s="3"/>
      <c r="L30" s="3">
        <f>SUM(L27:L29)</f>
        <v>997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s="24" customFormat="1" ht="18.600000000000001" customHeight="1" x14ac:dyDescent="0.25">
      <c r="D31" s="26"/>
      <c r="E31" s="26"/>
      <c r="F31" s="26"/>
      <c r="G31" s="26"/>
      <c r="H31" s="26"/>
      <c r="I31" s="26"/>
      <c r="J31" s="26"/>
    </row>
    <row r="32" spans="1:27" ht="32.1" customHeight="1" x14ac:dyDescent="0.25">
      <c r="A32" s="16" t="s">
        <v>52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 t="s">
        <v>11</v>
      </c>
      <c r="B33" s="1"/>
      <c r="C33" s="1"/>
      <c r="D33" s="1"/>
      <c r="E33" s="1"/>
      <c r="F33" s="11" t="s">
        <v>93</v>
      </c>
      <c r="G33" s="2"/>
      <c r="H33" s="6" t="s">
        <v>11</v>
      </c>
      <c r="I33" s="3"/>
      <c r="J33" s="3"/>
      <c r="K33" s="3"/>
      <c r="L33" s="3"/>
      <c r="M33" s="3" t="s">
        <v>89</v>
      </c>
      <c r="N33" s="1"/>
      <c r="O33" s="3" t="s">
        <v>11</v>
      </c>
      <c r="P33" s="3"/>
      <c r="Q33" s="3"/>
      <c r="R33" s="3"/>
      <c r="S33" s="3"/>
      <c r="T33" s="3" t="s">
        <v>89</v>
      </c>
      <c r="U33" s="1"/>
      <c r="V33" s="1"/>
      <c r="W33" s="1"/>
      <c r="X33" s="1"/>
      <c r="Y33" s="1"/>
      <c r="Z33" s="1"/>
      <c r="AA33" s="1"/>
    </row>
    <row r="34" spans="1:27" x14ac:dyDescent="0.25">
      <c r="A34" s="3" t="s">
        <v>34</v>
      </c>
      <c r="B34" s="3" t="s">
        <v>17</v>
      </c>
      <c r="C34" s="3" t="s">
        <v>18</v>
      </c>
      <c r="D34" s="3" t="s">
        <v>90</v>
      </c>
      <c r="E34" s="3" t="s">
        <v>88</v>
      </c>
      <c r="F34" s="12">
        <v>0.05</v>
      </c>
      <c r="G34" s="2"/>
      <c r="H34" s="7" t="s">
        <v>53</v>
      </c>
      <c r="I34" s="7" t="s">
        <v>17</v>
      </c>
      <c r="J34" s="7" t="s">
        <v>18</v>
      </c>
      <c r="K34" s="7" t="s">
        <v>90</v>
      </c>
      <c r="L34" s="3" t="s">
        <v>88</v>
      </c>
      <c r="M34" s="8">
        <v>0.05</v>
      </c>
      <c r="N34" s="1"/>
      <c r="O34" s="3" t="s">
        <v>35</v>
      </c>
      <c r="P34" s="7" t="s">
        <v>17</v>
      </c>
      <c r="Q34" s="7" t="s">
        <v>18</v>
      </c>
      <c r="R34" s="7" t="s">
        <v>90</v>
      </c>
      <c r="S34" s="7" t="s">
        <v>88</v>
      </c>
      <c r="T34" s="12">
        <v>0.05</v>
      </c>
      <c r="U34" s="1"/>
      <c r="V34" s="1"/>
      <c r="W34" s="1"/>
      <c r="X34" s="1"/>
      <c r="Y34" s="1"/>
      <c r="Z34" s="1"/>
      <c r="AA34" s="1"/>
    </row>
    <row r="35" spans="1:27" x14ac:dyDescent="0.25">
      <c r="A35" s="9" t="s">
        <v>12</v>
      </c>
      <c r="B35" s="3">
        <v>10.3</v>
      </c>
      <c r="C35" s="3">
        <v>10.87</v>
      </c>
      <c r="D35" s="3">
        <f>(C35-B35)*1000</f>
        <v>569.99999999999852</v>
      </c>
      <c r="E35" s="30">
        <f>D35/7</f>
        <v>81.428571428571217</v>
      </c>
      <c r="F35" s="10">
        <f>B35*F34*100</f>
        <v>51.5</v>
      </c>
      <c r="G35" s="2"/>
      <c r="H35" s="28" t="s">
        <v>12</v>
      </c>
      <c r="I35" s="3">
        <v>8.5500000000000007</v>
      </c>
      <c r="J35" s="3">
        <v>9.07</v>
      </c>
      <c r="K35" s="3">
        <f>(J35-I35)*1000</f>
        <v>519.99999999999955</v>
      </c>
      <c r="L35" s="29">
        <f>K35/7</f>
        <v>74.285714285714221</v>
      </c>
      <c r="M35" s="3">
        <f>I35*M34*100</f>
        <v>42.750000000000007</v>
      </c>
      <c r="O35" s="9" t="s">
        <v>12</v>
      </c>
      <c r="P35" s="3">
        <v>11.32</v>
      </c>
      <c r="Q35" s="3">
        <v>11.87</v>
      </c>
      <c r="R35" s="3">
        <f>(Q35-P35)*1000</f>
        <v>549.99999999999898</v>
      </c>
      <c r="S35" s="29">
        <f>R35/7</f>
        <v>78.571428571428427</v>
      </c>
      <c r="T35" s="3">
        <f>P35*T34*100</f>
        <v>56.600000000000009</v>
      </c>
      <c r="U35" s="1"/>
      <c r="W35" s="1"/>
      <c r="X35" s="1"/>
      <c r="Y35" s="1"/>
      <c r="Z35" s="1"/>
      <c r="AA35" s="1"/>
    </row>
    <row r="36" spans="1:27" x14ac:dyDescent="0.25">
      <c r="A36" s="3" t="s">
        <v>13</v>
      </c>
      <c r="B36" s="3">
        <v>10.87</v>
      </c>
      <c r="C36" s="3">
        <v>11.33</v>
      </c>
      <c r="D36" s="3">
        <f t="shared" ref="D36:D46" si="12">(C36-B36)*1000</f>
        <v>460.00000000000085</v>
      </c>
      <c r="E36" s="30">
        <f t="shared" ref="E36:E46" si="13">D36/7</f>
        <v>65.714285714285836</v>
      </c>
      <c r="F36" s="3">
        <f>B36*F34*100</f>
        <v>54.35</v>
      </c>
      <c r="G36" s="1"/>
      <c r="H36" s="3" t="s">
        <v>13</v>
      </c>
      <c r="I36" s="3">
        <v>9.07</v>
      </c>
      <c r="J36" s="3">
        <v>9.5299999999999994</v>
      </c>
      <c r="K36" s="3">
        <f t="shared" ref="K36:K46" si="14">(J36-I36)*1000</f>
        <v>459.99999999999909</v>
      </c>
      <c r="L36" s="29">
        <f t="shared" ref="L36:L46" si="15">K36/7</f>
        <v>65.71428571428558</v>
      </c>
      <c r="M36" s="3">
        <f>I36*M34*100</f>
        <v>45.35</v>
      </c>
      <c r="O36" s="3" t="s">
        <v>13</v>
      </c>
      <c r="P36" s="3">
        <v>11.87</v>
      </c>
      <c r="Q36" s="3">
        <v>12.42</v>
      </c>
      <c r="R36" s="3">
        <f t="shared" ref="R36:R46" si="16">(Q36-P36)*1000</f>
        <v>550.00000000000068</v>
      </c>
      <c r="S36" s="29">
        <f t="shared" ref="S36:S46" si="17">R36/7</f>
        <v>78.571428571428669</v>
      </c>
      <c r="T36" s="3">
        <f>P36*T34*100</f>
        <v>59.35</v>
      </c>
      <c r="U36" s="1"/>
      <c r="W36" s="1"/>
      <c r="X36" s="1"/>
      <c r="Y36" s="1"/>
      <c r="Z36" s="1"/>
      <c r="AA36" s="1"/>
    </row>
    <row r="37" spans="1:27" x14ac:dyDescent="0.25">
      <c r="A37" s="3" t="s">
        <v>14</v>
      </c>
      <c r="B37" s="3">
        <v>11.33</v>
      </c>
      <c r="C37" s="3">
        <v>11.87</v>
      </c>
      <c r="D37" s="3">
        <f t="shared" si="12"/>
        <v>539.99999999999909</v>
      </c>
      <c r="E37" s="30">
        <f t="shared" si="13"/>
        <v>77.142857142857011</v>
      </c>
      <c r="F37" s="3">
        <f>B37*F34*100</f>
        <v>56.65</v>
      </c>
      <c r="G37" s="1"/>
      <c r="H37" s="3" t="s">
        <v>14</v>
      </c>
      <c r="I37" s="3">
        <v>9.5299999999999994</v>
      </c>
      <c r="J37" s="3">
        <v>10.050000000000001</v>
      </c>
      <c r="K37" s="3">
        <f t="shared" si="14"/>
        <v>520.00000000000136</v>
      </c>
      <c r="L37" s="29">
        <f t="shared" si="15"/>
        <v>74.285714285714477</v>
      </c>
      <c r="M37" s="3">
        <f>I37*M34*100</f>
        <v>47.65</v>
      </c>
      <c r="O37" s="3" t="s">
        <v>14</v>
      </c>
      <c r="P37" s="3">
        <v>12.42</v>
      </c>
      <c r="Q37" s="3">
        <v>12.96</v>
      </c>
      <c r="R37" s="3">
        <f t="shared" si="16"/>
        <v>540.00000000000091</v>
      </c>
      <c r="S37" s="29">
        <f t="shared" si="17"/>
        <v>77.142857142857267</v>
      </c>
      <c r="T37" s="3">
        <f>P37*T34*100</f>
        <v>62.1</v>
      </c>
      <c r="U37" s="1"/>
      <c r="W37" s="1"/>
      <c r="X37" s="1"/>
      <c r="Y37" s="1"/>
      <c r="Z37" s="1"/>
      <c r="AA37" s="1"/>
    </row>
    <row r="38" spans="1:27" x14ac:dyDescent="0.25">
      <c r="A38" s="3" t="s">
        <v>15</v>
      </c>
      <c r="B38" s="3">
        <v>11.87</v>
      </c>
      <c r="C38" s="3">
        <v>12.39</v>
      </c>
      <c r="D38" s="3">
        <f t="shared" si="12"/>
        <v>520.00000000000136</v>
      </c>
      <c r="E38" s="30">
        <f t="shared" si="13"/>
        <v>74.285714285714477</v>
      </c>
      <c r="F38" s="3">
        <f>B38*F34*100</f>
        <v>59.35</v>
      </c>
      <c r="G38" s="1"/>
      <c r="H38" s="3" t="s">
        <v>15</v>
      </c>
      <c r="I38" s="3">
        <v>10.050000000000001</v>
      </c>
      <c r="J38" s="3">
        <v>10.57</v>
      </c>
      <c r="K38" s="3">
        <f t="shared" si="14"/>
        <v>519.99999999999955</v>
      </c>
      <c r="L38" s="29">
        <f t="shared" si="15"/>
        <v>74.285714285714221</v>
      </c>
      <c r="M38" s="3">
        <f>I38*M34*100</f>
        <v>50.250000000000007</v>
      </c>
      <c r="O38" s="3" t="s">
        <v>15</v>
      </c>
      <c r="P38" s="3">
        <v>12.96</v>
      </c>
      <c r="Q38" s="3">
        <v>13.51</v>
      </c>
      <c r="R38" s="3">
        <f t="shared" si="16"/>
        <v>549.99999999999898</v>
      </c>
      <c r="S38" s="29">
        <f t="shared" si="17"/>
        <v>78.571428571428427</v>
      </c>
      <c r="T38" s="3">
        <f>P38*T34*100</f>
        <v>64.800000000000011</v>
      </c>
      <c r="U38" s="1"/>
      <c r="W38" s="1"/>
      <c r="X38" s="1"/>
      <c r="Y38" s="1"/>
      <c r="Z38" s="1"/>
      <c r="AA38" s="1"/>
    </row>
    <row r="39" spans="1:27" x14ac:dyDescent="0.25">
      <c r="A39" s="3" t="s">
        <v>30</v>
      </c>
      <c r="B39" s="3"/>
      <c r="C39" s="3"/>
      <c r="D39" s="3">
        <f>SUM(D35:D38)</f>
        <v>2090</v>
      </c>
      <c r="E39" s="30"/>
      <c r="F39" s="3"/>
      <c r="G39" s="1"/>
      <c r="H39" s="3" t="s">
        <v>30</v>
      </c>
      <c r="I39" s="3"/>
      <c r="J39" s="3"/>
      <c r="K39" s="3">
        <f>SUM(K35:K38)</f>
        <v>2019.9999999999995</v>
      </c>
      <c r="L39" s="29"/>
      <c r="M39" s="3"/>
      <c r="O39" s="3" t="s">
        <v>30</v>
      </c>
      <c r="P39" s="3"/>
      <c r="Q39" s="3"/>
      <c r="R39" s="3">
        <f>SUM(R35:R38)</f>
        <v>2189.9999999999995</v>
      </c>
      <c r="S39" s="29">
        <f t="shared" si="17"/>
        <v>312.85714285714278</v>
      </c>
      <c r="T39" s="3"/>
      <c r="U39" s="1"/>
      <c r="W39" s="1"/>
      <c r="X39" s="1"/>
      <c r="Y39" s="1"/>
      <c r="Z39" s="1"/>
      <c r="AA39" s="1"/>
    </row>
    <row r="40" spans="1:27" x14ac:dyDescent="0.25">
      <c r="A40" s="3"/>
      <c r="B40" s="3"/>
      <c r="C40" s="3"/>
      <c r="D40" s="3"/>
      <c r="E40" s="30"/>
      <c r="F40" s="3"/>
      <c r="G40" s="1"/>
      <c r="H40" s="3"/>
      <c r="I40" s="3"/>
      <c r="J40" s="3"/>
      <c r="K40" s="3"/>
      <c r="L40" s="29"/>
      <c r="M40" s="3"/>
      <c r="O40" s="3"/>
      <c r="P40" s="3"/>
      <c r="Q40" s="3"/>
      <c r="R40" s="3"/>
      <c r="S40" s="29"/>
      <c r="T40" s="3"/>
      <c r="U40" s="1"/>
      <c r="W40" s="1"/>
      <c r="X40" s="1"/>
      <c r="Y40" s="1"/>
      <c r="Z40" s="1"/>
      <c r="AA40" s="1"/>
    </row>
    <row r="41" spans="1:27" x14ac:dyDescent="0.25">
      <c r="A41" s="3" t="s">
        <v>20</v>
      </c>
      <c r="B41" s="3"/>
      <c r="C41" s="3"/>
      <c r="D41" s="3"/>
      <c r="E41" s="30"/>
      <c r="F41" s="3"/>
      <c r="G41" s="1"/>
      <c r="H41" s="3" t="s">
        <v>20</v>
      </c>
      <c r="I41" s="3"/>
      <c r="J41" s="3"/>
      <c r="K41" s="3"/>
      <c r="L41" s="29"/>
      <c r="M41" s="3"/>
      <c r="O41" s="3" t="s">
        <v>20</v>
      </c>
      <c r="P41" s="3"/>
      <c r="Q41" s="3"/>
      <c r="R41" s="3"/>
      <c r="S41" s="29"/>
      <c r="T41" s="3"/>
      <c r="U41" s="1"/>
      <c r="W41" s="1"/>
      <c r="X41" s="1"/>
      <c r="Y41" s="1"/>
      <c r="Z41" s="1"/>
      <c r="AA41" s="1"/>
    </row>
    <row r="42" spans="1:27" x14ac:dyDescent="0.25">
      <c r="A42" s="3"/>
      <c r="B42" s="3"/>
      <c r="C42" s="3"/>
      <c r="D42" s="3"/>
      <c r="E42" s="30"/>
      <c r="F42" s="3"/>
      <c r="G42" s="1"/>
      <c r="H42" s="3"/>
      <c r="I42" s="3"/>
      <c r="J42" s="3"/>
      <c r="K42" s="3"/>
      <c r="L42" s="29"/>
      <c r="M42" s="3"/>
      <c r="O42" s="3"/>
      <c r="P42" s="3"/>
      <c r="Q42" s="3"/>
      <c r="R42" s="3"/>
      <c r="S42" s="29"/>
      <c r="T42" s="3"/>
      <c r="U42" s="1"/>
      <c r="W42" s="1"/>
      <c r="X42" s="1"/>
      <c r="Y42" s="1"/>
      <c r="Z42" s="1"/>
      <c r="AA42" s="1"/>
    </row>
    <row r="43" spans="1:27" x14ac:dyDescent="0.25">
      <c r="A43" s="9" t="s">
        <v>41</v>
      </c>
      <c r="B43" s="3">
        <v>12.39</v>
      </c>
      <c r="C43" s="3">
        <v>12.88</v>
      </c>
      <c r="D43" s="3">
        <f t="shared" si="12"/>
        <v>490.00000000000023</v>
      </c>
      <c r="E43" s="30">
        <f>D43/7</f>
        <v>70.000000000000028</v>
      </c>
      <c r="F43" s="3">
        <f>B43*F34*100</f>
        <v>61.95</v>
      </c>
      <c r="G43" s="1"/>
      <c r="H43" s="9" t="s">
        <v>21</v>
      </c>
      <c r="I43" s="3">
        <v>10.57</v>
      </c>
      <c r="J43" s="3">
        <v>11.13</v>
      </c>
      <c r="K43" s="3">
        <f t="shared" si="14"/>
        <v>560.00000000000045</v>
      </c>
      <c r="L43" s="29">
        <f t="shared" si="15"/>
        <v>80.000000000000071</v>
      </c>
      <c r="M43" s="3">
        <f>I43*M34*100</f>
        <v>52.850000000000009</v>
      </c>
      <c r="O43" s="9" t="s">
        <v>21</v>
      </c>
      <c r="P43" s="3">
        <v>13.51</v>
      </c>
      <c r="Q43" s="3">
        <v>14.12</v>
      </c>
      <c r="R43" s="3">
        <f t="shared" si="16"/>
        <v>609.99999999999943</v>
      </c>
      <c r="S43" s="29">
        <f t="shared" si="17"/>
        <v>87.142857142857068</v>
      </c>
      <c r="T43" s="3">
        <f>P43*T34*100</f>
        <v>67.55</v>
      </c>
      <c r="U43" s="1"/>
      <c r="W43" s="1"/>
      <c r="X43" s="1"/>
      <c r="Y43" s="1"/>
      <c r="Z43" s="1"/>
      <c r="AA43" s="1"/>
    </row>
    <row r="44" spans="1:27" x14ac:dyDescent="0.25">
      <c r="A44" s="3" t="s">
        <v>22</v>
      </c>
      <c r="B44" s="3">
        <v>12.88</v>
      </c>
      <c r="C44" s="3">
        <v>13.4</v>
      </c>
      <c r="D44" s="3">
        <f t="shared" si="12"/>
        <v>519.99999999999955</v>
      </c>
      <c r="E44" s="30">
        <f t="shared" si="13"/>
        <v>74.285714285714221</v>
      </c>
      <c r="F44" s="3">
        <f>B44*F34*100</f>
        <v>64.400000000000006</v>
      </c>
      <c r="G44" s="1"/>
      <c r="H44" s="3" t="s">
        <v>22</v>
      </c>
      <c r="I44" s="3">
        <v>11.13</v>
      </c>
      <c r="J44" s="3">
        <v>11.65</v>
      </c>
      <c r="K44" s="3">
        <f t="shared" si="14"/>
        <v>519.99999999999955</v>
      </c>
      <c r="L44" s="29">
        <f t="shared" si="15"/>
        <v>74.285714285714221</v>
      </c>
      <c r="M44" s="3">
        <f>I44*M34*100</f>
        <v>55.650000000000013</v>
      </c>
      <c r="O44" s="3" t="s">
        <v>22</v>
      </c>
      <c r="P44" s="3">
        <v>14.12</v>
      </c>
      <c r="Q44" s="3">
        <v>14.68</v>
      </c>
      <c r="R44" s="3">
        <f t="shared" si="16"/>
        <v>560.00000000000045</v>
      </c>
      <c r="S44" s="29">
        <f t="shared" si="17"/>
        <v>80.000000000000071</v>
      </c>
      <c r="T44" s="3">
        <f>P44*T34*100</f>
        <v>70.599999999999994</v>
      </c>
      <c r="U44" s="1"/>
      <c r="W44" s="1"/>
      <c r="X44" s="1"/>
      <c r="Y44" s="1"/>
      <c r="Z44" s="1"/>
      <c r="AA44" s="1"/>
    </row>
    <row r="45" spans="1:27" x14ac:dyDescent="0.25">
      <c r="A45" s="3" t="s">
        <v>23</v>
      </c>
      <c r="B45" s="3">
        <v>13.4</v>
      </c>
      <c r="C45" s="3">
        <v>13.92</v>
      </c>
      <c r="D45" s="3">
        <f t="shared" si="12"/>
        <v>519.99999999999955</v>
      </c>
      <c r="E45" s="30">
        <f t="shared" si="13"/>
        <v>74.285714285714221</v>
      </c>
      <c r="F45" s="3">
        <f>B45*F34*100</f>
        <v>67</v>
      </c>
      <c r="G45" s="1"/>
      <c r="H45" s="3" t="s">
        <v>23</v>
      </c>
      <c r="I45" s="3">
        <v>11.65</v>
      </c>
      <c r="J45" s="3">
        <v>12.23</v>
      </c>
      <c r="K45" s="3">
        <f t="shared" si="14"/>
        <v>580.00000000000011</v>
      </c>
      <c r="L45" s="29">
        <f t="shared" si="15"/>
        <v>82.857142857142875</v>
      </c>
      <c r="M45" s="3">
        <f>I45*M34*100</f>
        <v>58.25</v>
      </c>
      <c r="O45" s="3" t="s">
        <v>23</v>
      </c>
      <c r="P45" s="3">
        <v>14.68</v>
      </c>
      <c r="Q45" s="3">
        <v>15.19</v>
      </c>
      <c r="R45" s="3">
        <f t="shared" si="16"/>
        <v>509.99999999999977</v>
      </c>
      <c r="S45" s="29">
        <f t="shared" si="17"/>
        <v>72.857142857142819</v>
      </c>
      <c r="T45" s="3">
        <f>P45*T34*100</f>
        <v>73.400000000000006</v>
      </c>
      <c r="U45" s="1"/>
      <c r="W45" s="1"/>
      <c r="X45" s="1"/>
      <c r="Y45" s="1"/>
      <c r="Z45" s="1"/>
      <c r="AA45" s="1"/>
    </row>
    <row r="46" spans="1:27" x14ac:dyDescent="0.25">
      <c r="A46" s="13" t="s">
        <v>24</v>
      </c>
      <c r="B46" s="13">
        <v>13.92</v>
      </c>
      <c r="C46" s="13">
        <v>14.43</v>
      </c>
      <c r="D46" s="3">
        <f t="shared" si="12"/>
        <v>509.99999999999977</v>
      </c>
      <c r="E46" s="30">
        <f t="shared" si="13"/>
        <v>72.857142857142819</v>
      </c>
      <c r="F46" s="13">
        <f>B46*F34*100</f>
        <v>69.600000000000009</v>
      </c>
      <c r="G46" s="1"/>
      <c r="H46" s="13" t="s">
        <v>24</v>
      </c>
      <c r="I46" s="13">
        <v>12.23</v>
      </c>
      <c r="J46" s="13">
        <v>12.77</v>
      </c>
      <c r="K46" s="3">
        <f t="shared" si="14"/>
        <v>539.99999999999909</v>
      </c>
      <c r="L46" s="29">
        <f t="shared" si="15"/>
        <v>77.142857142857011</v>
      </c>
      <c r="M46" s="13">
        <f>I46*M34*100</f>
        <v>61.150000000000006</v>
      </c>
      <c r="O46" s="13" t="s">
        <v>24</v>
      </c>
      <c r="P46" s="13">
        <v>15.19</v>
      </c>
      <c r="Q46" s="13">
        <v>15.76</v>
      </c>
      <c r="R46" s="3">
        <f t="shared" si="16"/>
        <v>570.00000000000023</v>
      </c>
      <c r="S46" s="29">
        <f t="shared" si="17"/>
        <v>81.428571428571459</v>
      </c>
      <c r="T46" s="13">
        <f>P46*T34*100</f>
        <v>75.95</v>
      </c>
      <c r="U46" s="1"/>
      <c r="W46" s="1"/>
      <c r="X46" s="1"/>
      <c r="Y46" s="1"/>
      <c r="Z46" s="1"/>
      <c r="AA46" s="1"/>
    </row>
    <row r="47" spans="1:27" x14ac:dyDescent="0.25">
      <c r="A47" s="13" t="s">
        <v>30</v>
      </c>
      <c r="B47" s="14"/>
      <c r="C47" s="14"/>
      <c r="D47" s="14">
        <f>SUM(D43:D46)</f>
        <v>2039.9999999999991</v>
      </c>
      <c r="E47" s="14"/>
      <c r="F47" s="13"/>
      <c r="G47" s="1"/>
      <c r="H47" s="13" t="s">
        <v>30</v>
      </c>
      <c r="I47" s="17"/>
      <c r="J47" s="14"/>
      <c r="K47" s="14">
        <f>SUM(K44:K46)</f>
        <v>1639.9999999999986</v>
      </c>
      <c r="L47" s="14"/>
      <c r="M47" s="13"/>
      <c r="O47" s="17" t="s">
        <v>30</v>
      </c>
      <c r="P47" s="14"/>
      <c r="Q47" s="14"/>
      <c r="R47" s="14">
        <f>SUM(R43:R46)</f>
        <v>2250</v>
      </c>
      <c r="S47" s="14"/>
      <c r="T47" s="13"/>
      <c r="U47" s="1"/>
      <c r="W47" s="1"/>
      <c r="X47" s="1"/>
      <c r="Y47" s="1"/>
      <c r="Z47" s="1"/>
      <c r="AA47" s="1"/>
    </row>
    <row r="48" spans="1:27" x14ac:dyDescent="0.25">
      <c r="A48" s="16" t="s">
        <v>37</v>
      </c>
      <c r="B48" s="16"/>
      <c r="C48" s="4"/>
      <c r="D48" s="4">
        <f>SUM(D39,D47)</f>
        <v>4129.9999999999991</v>
      </c>
      <c r="E48" s="4"/>
      <c r="F48" s="7"/>
      <c r="G48" s="1"/>
      <c r="H48" s="7" t="s">
        <v>39</v>
      </c>
      <c r="I48" s="16"/>
      <c r="J48" s="4"/>
      <c r="K48" s="4">
        <f>SUM(K39,K47)</f>
        <v>3659.9999999999982</v>
      </c>
      <c r="L48" s="4"/>
      <c r="M48" s="7"/>
      <c r="O48" s="16" t="s">
        <v>37</v>
      </c>
      <c r="P48" s="4"/>
      <c r="Q48" s="4"/>
      <c r="R48" s="4">
        <f>SUM(R39,R47)</f>
        <v>4440</v>
      </c>
      <c r="S48" s="4"/>
      <c r="T48" s="7"/>
      <c r="U48" s="1"/>
      <c r="W48" s="1"/>
      <c r="X48" s="1"/>
      <c r="Y48" s="1"/>
      <c r="Z48" s="1"/>
      <c r="AA48" s="1"/>
    </row>
    <row r="49" spans="1:27" s="24" customFormat="1" x14ac:dyDescent="0.25">
      <c r="G49" s="26"/>
    </row>
    <row r="50" spans="1:27" x14ac:dyDescent="0.25">
      <c r="A50" s="1"/>
      <c r="B50" s="1"/>
      <c r="C50" s="1"/>
      <c r="D50" s="1"/>
      <c r="E50" s="1"/>
      <c r="F50" s="1"/>
      <c r="G50" s="4"/>
      <c r="K50" s="1"/>
      <c r="L50" s="1"/>
      <c r="M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 t="s">
        <v>28</v>
      </c>
      <c r="B51" s="1" t="s">
        <v>29</v>
      </c>
      <c r="C51" s="1"/>
      <c r="D51" s="3" t="s">
        <v>3</v>
      </c>
      <c r="E51" s="3"/>
      <c r="F51" s="3" t="s">
        <v>36</v>
      </c>
      <c r="G51" s="3" t="s">
        <v>4</v>
      </c>
      <c r="H51" s="3" t="s">
        <v>5</v>
      </c>
      <c r="I51" s="3" t="s">
        <v>6</v>
      </c>
      <c r="J51" s="3"/>
      <c r="K51" s="3" t="s">
        <v>124</v>
      </c>
      <c r="L51" s="3" t="s">
        <v>125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 t="s">
        <v>1</v>
      </c>
      <c r="B52" s="1"/>
      <c r="C52" s="1"/>
      <c r="D52" s="3" t="s">
        <v>27</v>
      </c>
      <c r="E52" s="3"/>
      <c r="F52" s="3">
        <v>2</v>
      </c>
      <c r="G52" s="3">
        <f>46*6.25</f>
        <v>287.5</v>
      </c>
      <c r="H52" s="3">
        <f>F52*G52/100</f>
        <v>5.75</v>
      </c>
      <c r="I52" s="3">
        <v>2520</v>
      </c>
      <c r="J52" s="3">
        <f>F52*I52/100</f>
        <v>50.4</v>
      </c>
      <c r="K52" s="3">
        <v>2300</v>
      </c>
      <c r="L52" s="3">
        <f>K52*F52/100</f>
        <v>46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6.25" customHeight="1" x14ac:dyDescent="0.25">
      <c r="A53" s="1" t="s">
        <v>2</v>
      </c>
      <c r="B53" s="1"/>
      <c r="C53" s="1"/>
      <c r="D53" s="3" t="s">
        <v>8</v>
      </c>
      <c r="E53" s="3"/>
      <c r="F53" s="3">
        <v>28</v>
      </c>
      <c r="G53" s="3">
        <v>14.5</v>
      </c>
      <c r="H53" s="3">
        <f>F53*G53/100</f>
        <v>4.0599999999999996</v>
      </c>
      <c r="I53" s="3">
        <v>2440</v>
      </c>
      <c r="J53" s="3">
        <f>F53*I53/100</f>
        <v>683.2</v>
      </c>
      <c r="K53" s="3">
        <v>1300</v>
      </c>
      <c r="L53" s="3">
        <f t="shared" ref="L53:L54" si="18">K53*F53/100</f>
        <v>364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 t="s">
        <v>54</v>
      </c>
      <c r="B54" s="1"/>
      <c r="C54" s="1"/>
      <c r="D54" s="3" t="s">
        <v>9</v>
      </c>
      <c r="E54" s="3"/>
      <c r="F54" s="3">
        <v>70</v>
      </c>
      <c r="G54" s="3">
        <v>4.5</v>
      </c>
      <c r="H54" s="3">
        <f>F54*G54/100</f>
        <v>3.15</v>
      </c>
      <c r="I54" s="3">
        <v>1450</v>
      </c>
      <c r="J54" s="3">
        <f>F54*I54/100</f>
        <v>1015</v>
      </c>
      <c r="K54" s="3">
        <v>1000</v>
      </c>
      <c r="L54" s="3">
        <f t="shared" si="18"/>
        <v>700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3"/>
      <c r="E55" s="3"/>
      <c r="F55" s="3">
        <f>SUM(F52:F54)</f>
        <v>100</v>
      </c>
      <c r="G55" s="19"/>
      <c r="H55" s="3">
        <f>SUM(H52:H54)</f>
        <v>12.959999999999999</v>
      </c>
      <c r="I55" s="3"/>
      <c r="J55" s="3">
        <f>SUM(J52:J54)</f>
        <v>1748.6</v>
      </c>
      <c r="K55" s="3"/>
      <c r="L55" s="3">
        <f>SUM(L52:L54)</f>
        <v>1110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 t="s">
        <v>52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 t="s">
        <v>16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4" t="s">
        <v>11</v>
      </c>
      <c r="B58" s="14"/>
      <c r="C58" s="14"/>
      <c r="D58" s="14"/>
      <c r="E58" s="14"/>
      <c r="F58" s="6" t="s">
        <v>93</v>
      </c>
      <c r="G58" s="1"/>
      <c r="H58" s="10" t="s">
        <v>11</v>
      </c>
      <c r="I58" s="14"/>
      <c r="J58" s="14"/>
      <c r="K58" s="14"/>
      <c r="L58" s="14"/>
      <c r="M58" s="6" t="s">
        <v>93</v>
      </c>
      <c r="N58" s="1"/>
      <c r="O58" s="1" t="s">
        <v>11</v>
      </c>
      <c r="P58" s="1"/>
      <c r="Q58" s="1"/>
      <c r="R58" s="1"/>
      <c r="S58" s="1"/>
      <c r="T58" s="1" t="s">
        <v>93</v>
      </c>
      <c r="U58" s="1"/>
      <c r="V58" s="1"/>
      <c r="W58" s="1"/>
      <c r="X58" s="1"/>
      <c r="Y58" s="1"/>
      <c r="Z58" s="1"/>
      <c r="AA58" s="1"/>
    </row>
    <row r="59" spans="1:27" x14ac:dyDescent="0.25">
      <c r="A59" s="3" t="s">
        <v>55</v>
      </c>
      <c r="B59" s="3" t="s">
        <v>17</v>
      </c>
      <c r="C59" s="3" t="s">
        <v>18</v>
      </c>
      <c r="D59" s="3" t="s">
        <v>90</v>
      </c>
      <c r="E59" s="3" t="s">
        <v>88</v>
      </c>
      <c r="F59" s="12">
        <v>0.05</v>
      </c>
      <c r="G59" s="1"/>
      <c r="H59" s="3" t="s">
        <v>56</v>
      </c>
      <c r="I59" s="3" t="s">
        <v>17</v>
      </c>
      <c r="J59" s="3" t="s">
        <v>18</v>
      </c>
      <c r="K59" s="3" t="s">
        <v>90</v>
      </c>
      <c r="L59" s="3" t="s">
        <v>88</v>
      </c>
      <c r="M59" s="12">
        <v>0.05</v>
      </c>
      <c r="N59" s="1"/>
      <c r="O59" s="3" t="s">
        <v>40</v>
      </c>
      <c r="P59" s="3" t="s">
        <v>17</v>
      </c>
      <c r="Q59" s="3" t="s">
        <v>18</v>
      </c>
      <c r="R59" s="3" t="s">
        <v>90</v>
      </c>
      <c r="S59" s="3" t="s">
        <v>88</v>
      </c>
      <c r="T59" s="12">
        <v>0.05</v>
      </c>
      <c r="U59" s="1"/>
      <c r="V59" s="1"/>
      <c r="W59" s="1"/>
      <c r="X59" s="1"/>
      <c r="Y59" s="1"/>
      <c r="Z59" s="1"/>
      <c r="AA59" s="1"/>
    </row>
    <row r="60" spans="1:27" x14ac:dyDescent="0.25">
      <c r="A60" s="9" t="s">
        <v>12</v>
      </c>
      <c r="B60" s="3">
        <v>16.5</v>
      </c>
      <c r="C60" s="3">
        <v>17.12</v>
      </c>
      <c r="D60" s="3">
        <f>(C60-B60)*1000</f>
        <v>620.00000000000102</v>
      </c>
      <c r="E60" s="29">
        <f>D60/7</f>
        <v>88.571428571428712</v>
      </c>
      <c r="F60" s="3">
        <f>B60*F59*100</f>
        <v>82.5</v>
      </c>
      <c r="G60" s="1"/>
      <c r="H60" s="9" t="s">
        <v>12</v>
      </c>
      <c r="I60" s="3">
        <v>18.7</v>
      </c>
      <c r="J60" s="3">
        <v>19.22</v>
      </c>
      <c r="K60" s="3">
        <f>(J60-I60)*1000</f>
        <v>519.99999999999955</v>
      </c>
      <c r="L60" s="29">
        <f>K60/7</f>
        <v>74.285714285714221</v>
      </c>
      <c r="M60" s="3">
        <f>I60*M59*100</f>
        <v>93.5</v>
      </c>
      <c r="N60" s="1"/>
      <c r="O60" s="9" t="s">
        <v>12</v>
      </c>
      <c r="P60" s="3">
        <v>15.7</v>
      </c>
      <c r="Q60" s="3">
        <v>16.170000000000002</v>
      </c>
      <c r="R60" s="3">
        <f>(Q60-P60)*1000</f>
        <v>470.00000000000239</v>
      </c>
      <c r="S60" s="29">
        <f>R60/7</f>
        <v>67.14285714285748</v>
      </c>
      <c r="T60" s="3">
        <f>P60*T59*100</f>
        <v>78.5</v>
      </c>
      <c r="U60" s="1"/>
      <c r="V60" s="1"/>
      <c r="W60" s="1"/>
      <c r="X60" s="1"/>
      <c r="Y60" s="1"/>
      <c r="Z60" s="1"/>
      <c r="AA60" s="1"/>
    </row>
    <row r="61" spans="1:27" x14ac:dyDescent="0.25">
      <c r="A61" s="3" t="s">
        <v>13</v>
      </c>
      <c r="B61" s="3">
        <v>17.12</v>
      </c>
      <c r="C61" s="3">
        <v>17.760000000000002</v>
      </c>
      <c r="D61" s="3">
        <f t="shared" ref="D61:D71" si="19">(C61-B61)*1000</f>
        <v>640.00000000000057</v>
      </c>
      <c r="E61" s="29">
        <f t="shared" ref="E61:E71" si="20">D61/7</f>
        <v>91.428571428571516</v>
      </c>
      <c r="F61" s="3">
        <f>B61*F59*100</f>
        <v>85.600000000000009</v>
      </c>
      <c r="G61" s="5"/>
      <c r="H61" s="3" t="s">
        <v>13</v>
      </c>
      <c r="I61" s="3">
        <v>19.22</v>
      </c>
      <c r="J61" s="3">
        <v>19.71</v>
      </c>
      <c r="K61" s="3">
        <f t="shared" ref="K61:K71" si="21">(J61-I61)*1000</f>
        <v>490.00000000000199</v>
      </c>
      <c r="L61" s="29">
        <f t="shared" ref="L61:L71" si="22">K61/7</f>
        <v>70.000000000000284</v>
      </c>
      <c r="M61" s="3">
        <f>I61*M59*100</f>
        <v>96.1</v>
      </c>
      <c r="N61" s="1"/>
      <c r="O61" s="3" t="s">
        <v>13</v>
      </c>
      <c r="P61" s="3">
        <v>16.170000000000002</v>
      </c>
      <c r="Q61" s="3">
        <v>16.61</v>
      </c>
      <c r="R61" s="3">
        <f t="shared" ref="R61:R71" si="23">(Q61-P61)*1000</f>
        <v>439.99999999999773</v>
      </c>
      <c r="S61" s="29">
        <f t="shared" ref="S61:S71" si="24">R61/7</f>
        <v>62.857142857142534</v>
      </c>
      <c r="T61" s="3">
        <f>P61*T59*100</f>
        <v>80.850000000000009</v>
      </c>
      <c r="U61" s="1"/>
      <c r="V61" s="1"/>
      <c r="W61" s="1"/>
      <c r="X61" s="1"/>
      <c r="Y61" s="1"/>
      <c r="Z61" s="1"/>
      <c r="AA61" s="1"/>
    </row>
    <row r="62" spans="1:27" x14ac:dyDescent="0.25">
      <c r="A62" s="3" t="s">
        <v>14</v>
      </c>
      <c r="B62" s="3">
        <v>17.760000000000002</v>
      </c>
      <c r="C62" s="3">
        <v>18.350000000000001</v>
      </c>
      <c r="D62" s="3">
        <f t="shared" si="19"/>
        <v>589.99999999999989</v>
      </c>
      <c r="E62" s="29">
        <f t="shared" si="20"/>
        <v>84.285714285714263</v>
      </c>
      <c r="F62" s="3">
        <f>B62*F59*100</f>
        <v>88.800000000000011</v>
      </c>
      <c r="G62" s="1"/>
      <c r="H62" s="3" t="s">
        <v>14</v>
      </c>
      <c r="I62" s="3">
        <v>19.71</v>
      </c>
      <c r="J62" s="3">
        <v>20.23</v>
      </c>
      <c r="K62" s="3">
        <f t="shared" si="21"/>
        <v>519.99999999999955</v>
      </c>
      <c r="L62" s="29">
        <f t="shared" si="22"/>
        <v>74.285714285714221</v>
      </c>
      <c r="M62" s="3">
        <f>I62*M59*100</f>
        <v>98.550000000000011</v>
      </c>
      <c r="N62" s="1"/>
      <c r="O62" s="3" t="s">
        <v>14</v>
      </c>
      <c r="P62" s="3">
        <v>16.61</v>
      </c>
      <c r="Q62" s="3">
        <v>17.13</v>
      </c>
      <c r="R62" s="3">
        <f t="shared" si="23"/>
        <v>519.99999999999955</v>
      </c>
      <c r="S62" s="29">
        <f t="shared" si="24"/>
        <v>74.285714285714221</v>
      </c>
      <c r="T62" s="3">
        <f>P62*T59*100</f>
        <v>83.05</v>
      </c>
      <c r="U62" s="18"/>
      <c r="V62" s="1"/>
      <c r="W62" s="1"/>
      <c r="X62" s="1"/>
      <c r="Y62" s="1"/>
      <c r="Z62" s="1"/>
      <c r="AA62" s="1"/>
    </row>
    <row r="63" spans="1:27" x14ac:dyDescent="0.25">
      <c r="A63" s="3" t="s">
        <v>15</v>
      </c>
      <c r="B63" s="3">
        <v>18.350000000000001</v>
      </c>
      <c r="C63" s="3">
        <v>18.97</v>
      </c>
      <c r="D63" s="3">
        <f t="shared" si="19"/>
        <v>619.9999999999975</v>
      </c>
      <c r="E63" s="29">
        <f t="shared" si="20"/>
        <v>88.571428571428214</v>
      </c>
      <c r="F63" s="3">
        <f>B63*F59*100</f>
        <v>91.750000000000014</v>
      </c>
      <c r="G63" s="1"/>
      <c r="H63" s="3" t="s">
        <v>15</v>
      </c>
      <c r="I63" s="3">
        <v>20.23</v>
      </c>
      <c r="J63" s="3">
        <v>20.77</v>
      </c>
      <c r="K63" s="3">
        <f t="shared" si="21"/>
        <v>539.99999999999909</v>
      </c>
      <c r="L63" s="29">
        <f t="shared" si="22"/>
        <v>77.142857142857011</v>
      </c>
      <c r="M63" s="3">
        <f>I63*M59*100</f>
        <v>101.15</v>
      </c>
      <c r="N63" s="18"/>
      <c r="O63" s="3" t="s">
        <v>15</v>
      </c>
      <c r="P63" s="3">
        <v>17.13</v>
      </c>
      <c r="Q63" s="3">
        <v>17.71</v>
      </c>
      <c r="R63" s="3">
        <f t="shared" si="23"/>
        <v>580.00000000000182</v>
      </c>
      <c r="S63" s="29">
        <f t="shared" si="24"/>
        <v>82.857142857143117</v>
      </c>
      <c r="T63" s="3">
        <f>P63*T59*100</f>
        <v>85.65</v>
      </c>
      <c r="U63" s="1"/>
      <c r="V63" s="1"/>
      <c r="W63" s="1"/>
      <c r="X63" s="1"/>
      <c r="Y63" s="1"/>
      <c r="Z63" s="1"/>
      <c r="AA63" s="1"/>
    </row>
    <row r="64" spans="1:27" x14ac:dyDescent="0.25">
      <c r="A64" s="3" t="s">
        <v>30</v>
      </c>
      <c r="B64" s="3"/>
      <c r="C64" s="3"/>
      <c r="D64" s="3">
        <f>SUM(D60:D63)</f>
        <v>2469.9999999999991</v>
      </c>
      <c r="E64" s="29"/>
      <c r="F64" s="3"/>
      <c r="G64" s="1"/>
      <c r="H64" s="3" t="s">
        <v>30</v>
      </c>
      <c r="I64" s="3"/>
      <c r="J64" s="3"/>
      <c r="K64" s="3">
        <f>SUM(K60:K63)</f>
        <v>2070</v>
      </c>
      <c r="L64" s="29"/>
      <c r="M64" s="3"/>
      <c r="N64" s="1"/>
      <c r="O64" s="3" t="s">
        <v>30</v>
      </c>
      <c r="P64" s="3"/>
      <c r="Q64" s="3"/>
      <c r="R64" s="3">
        <f>SUM(R60:R63)</f>
        <v>2010.0000000000014</v>
      </c>
      <c r="S64" s="29"/>
      <c r="T64" s="3"/>
      <c r="U64" s="1"/>
      <c r="V64" s="1"/>
      <c r="W64" s="1"/>
      <c r="X64" s="1"/>
      <c r="Y64" s="1"/>
      <c r="Z64" s="1"/>
      <c r="AA64" s="1"/>
    </row>
    <row r="65" spans="1:27" x14ac:dyDescent="0.25">
      <c r="A65" s="3"/>
      <c r="B65" s="3"/>
      <c r="C65" s="3"/>
      <c r="D65" s="3"/>
      <c r="E65" s="29"/>
      <c r="F65" s="3"/>
      <c r="G65" s="1"/>
      <c r="H65" s="3"/>
      <c r="I65" s="3"/>
      <c r="J65" s="3"/>
      <c r="K65" s="3"/>
      <c r="L65" s="29"/>
      <c r="M65" s="3"/>
      <c r="N65" s="1"/>
      <c r="O65" s="3"/>
      <c r="P65" s="3"/>
      <c r="Q65" s="3"/>
      <c r="R65" s="3"/>
      <c r="S65" s="29"/>
      <c r="T65" s="3"/>
      <c r="U65" s="1"/>
      <c r="V65" s="1"/>
      <c r="W65" s="1"/>
      <c r="X65" s="1"/>
      <c r="Y65" s="1"/>
      <c r="Z65" s="1"/>
      <c r="AA65" s="1"/>
    </row>
    <row r="66" spans="1:27" x14ac:dyDescent="0.25">
      <c r="A66" s="3" t="s">
        <v>20</v>
      </c>
      <c r="B66" s="3"/>
      <c r="C66" s="3"/>
      <c r="D66" s="3"/>
      <c r="E66" s="29"/>
      <c r="F66" s="3"/>
      <c r="G66" s="1"/>
      <c r="H66" s="3" t="s">
        <v>20</v>
      </c>
      <c r="I66" s="3"/>
      <c r="J66" s="3"/>
      <c r="K66" s="3"/>
      <c r="L66" s="29"/>
      <c r="M66" s="3"/>
      <c r="N66" s="1"/>
      <c r="O66" s="3" t="s">
        <v>20</v>
      </c>
      <c r="P66" s="3"/>
      <c r="Q66" s="3"/>
      <c r="R66" s="3"/>
      <c r="S66" s="29"/>
      <c r="T66" s="3"/>
      <c r="U66" s="1"/>
      <c r="V66" s="1"/>
      <c r="W66" s="1"/>
      <c r="X66" s="1"/>
      <c r="Y66" s="1"/>
      <c r="Z66" s="1"/>
      <c r="AA66" s="1"/>
    </row>
    <row r="67" spans="1:27" x14ac:dyDescent="0.25">
      <c r="A67" s="3"/>
      <c r="B67" s="3"/>
      <c r="C67" s="3"/>
      <c r="D67" s="3"/>
      <c r="E67" s="29"/>
      <c r="F67" s="3"/>
      <c r="G67" s="1"/>
      <c r="H67" s="3"/>
      <c r="I67" s="3"/>
      <c r="J67" s="3"/>
      <c r="K67" s="3"/>
      <c r="L67" s="29"/>
      <c r="M67" s="3"/>
      <c r="N67" s="1"/>
      <c r="O67" s="3" t="s">
        <v>10</v>
      </c>
      <c r="P67" s="3"/>
      <c r="Q67" s="3"/>
      <c r="R67" s="3"/>
      <c r="S67" s="29"/>
      <c r="T67" s="3"/>
      <c r="U67" s="1"/>
      <c r="V67" s="1"/>
      <c r="W67" s="1"/>
      <c r="X67" s="1"/>
      <c r="Y67" s="1"/>
      <c r="Z67" s="1"/>
      <c r="AA67" s="1"/>
    </row>
    <row r="68" spans="1:27" x14ac:dyDescent="0.25">
      <c r="A68" s="9" t="s">
        <v>21</v>
      </c>
      <c r="B68" s="3">
        <v>18.97</v>
      </c>
      <c r="C68" s="3">
        <v>19.559999999999999</v>
      </c>
      <c r="D68" s="3">
        <f t="shared" si="19"/>
        <v>589.99999999999989</v>
      </c>
      <c r="E68" s="29">
        <f t="shared" si="20"/>
        <v>84.285714285714263</v>
      </c>
      <c r="F68" s="3">
        <f>B68*F59*100</f>
        <v>94.85</v>
      </c>
      <c r="G68" s="1"/>
      <c r="H68" s="9" t="s">
        <v>21</v>
      </c>
      <c r="I68" s="3">
        <v>20.77</v>
      </c>
      <c r="J68" s="3">
        <v>21.35</v>
      </c>
      <c r="K68" s="3">
        <f t="shared" si="21"/>
        <v>580.00000000000182</v>
      </c>
      <c r="L68" s="29">
        <f t="shared" si="22"/>
        <v>82.857142857143117</v>
      </c>
      <c r="M68" s="3">
        <f>I68*M59*100</f>
        <v>103.85</v>
      </c>
      <c r="N68" s="1"/>
      <c r="O68" s="9" t="s">
        <v>21</v>
      </c>
      <c r="P68" s="3">
        <v>17.71</v>
      </c>
      <c r="Q68" s="3">
        <v>18.25</v>
      </c>
      <c r="R68" s="3">
        <f t="shared" si="23"/>
        <v>539.99999999999909</v>
      </c>
      <c r="S68" s="29">
        <f t="shared" si="24"/>
        <v>77.142857142857011</v>
      </c>
      <c r="T68" s="3">
        <f>P68*T59*100</f>
        <v>88.550000000000011</v>
      </c>
      <c r="U68" s="1"/>
      <c r="V68" s="1"/>
      <c r="W68" s="1"/>
      <c r="X68" s="1"/>
      <c r="Y68" s="1"/>
      <c r="Z68" s="1"/>
      <c r="AA68" s="1"/>
    </row>
    <row r="69" spans="1:27" x14ac:dyDescent="0.25">
      <c r="A69" s="3" t="s">
        <v>22</v>
      </c>
      <c r="B69" s="3">
        <v>19.559999999999999</v>
      </c>
      <c r="C69" s="3">
        <v>20.12</v>
      </c>
      <c r="D69" s="3">
        <f t="shared" si="19"/>
        <v>560.00000000000227</v>
      </c>
      <c r="E69" s="29">
        <f t="shared" si="20"/>
        <v>80.000000000000327</v>
      </c>
      <c r="F69" s="3">
        <f>B69*F59*100</f>
        <v>97.8</v>
      </c>
      <c r="G69" s="1"/>
      <c r="H69" s="3" t="s">
        <v>22</v>
      </c>
      <c r="I69" s="3">
        <v>21.35</v>
      </c>
      <c r="J69" s="3">
        <v>21.87</v>
      </c>
      <c r="K69" s="3">
        <f t="shared" si="21"/>
        <v>519.99999999999955</v>
      </c>
      <c r="L69" s="29">
        <f t="shared" si="22"/>
        <v>74.285714285714221</v>
      </c>
      <c r="M69" s="3">
        <f>I69*M59*100</f>
        <v>106.75000000000001</v>
      </c>
      <c r="N69" s="1"/>
      <c r="O69" s="3" t="s">
        <v>22</v>
      </c>
      <c r="P69" s="3">
        <v>18.25</v>
      </c>
      <c r="Q69" s="3">
        <v>18.8</v>
      </c>
      <c r="R69" s="3">
        <f t="shared" si="23"/>
        <v>550.00000000000068</v>
      </c>
      <c r="S69" s="29">
        <f t="shared" si="24"/>
        <v>78.571428571428669</v>
      </c>
      <c r="T69" s="3">
        <f>P69*T59*100</f>
        <v>91.250000000000014</v>
      </c>
      <c r="U69" s="1"/>
      <c r="V69" s="1"/>
      <c r="W69" s="1"/>
      <c r="X69" s="1"/>
      <c r="Y69" s="1"/>
      <c r="Z69" s="1"/>
      <c r="AA69" s="1"/>
    </row>
    <row r="70" spans="1:27" x14ac:dyDescent="0.25">
      <c r="A70" s="3" t="s">
        <v>23</v>
      </c>
      <c r="B70" s="3">
        <v>20.12</v>
      </c>
      <c r="C70" s="3">
        <v>20.76</v>
      </c>
      <c r="D70" s="3">
        <f t="shared" si="19"/>
        <v>640.00000000000057</v>
      </c>
      <c r="E70" s="29">
        <f t="shared" si="20"/>
        <v>91.428571428571516</v>
      </c>
      <c r="F70" s="3">
        <f>B70*F59*100</f>
        <v>100.6</v>
      </c>
      <c r="G70" s="1"/>
      <c r="H70" s="3" t="s">
        <v>23</v>
      </c>
      <c r="I70" s="3">
        <v>21.87</v>
      </c>
      <c r="J70" s="3">
        <v>22.35</v>
      </c>
      <c r="K70" s="3">
        <f t="shared" si="21"/>
        <v>480.00000000000045</v>
      </c>
      <c r="L70" s="29">
        <f t="shared" si="22"/>
        <v>68.57142857142864</v>
      </c>
      <c r="M70" s="3">
        <f>I70*M59*100</f>
        <v>109.35000000000001</v>
      </c>
      <c r="N70" s="1"/>
      <c r="O70" s="3" t="s">
        <v>23</v>
      </c>
      <c r="P70" s="3">
        <v>18.8</v>
      </c>
      <c r="Q70" s="3">
        <v>19.329999999999998</v>
      </c>
      <c r="R70" s="3">
        <f t="shared" si="23"/>
        <v>529.99999999999761</v>
      </c>
      <c r="S70" s="29">
        <f t="shared" si="24"/>
        <v>75.714285714285367</v>
      </c>
      <c r="T70" s="3">
        <f>P70*T59*100</f>
        <v>94</v>
      </c>
      <c r="U70" s="1"/>
      <c r="V70" s="1"/>
      <c r="W70" s="1"/>
      <c r="X70" s="1"/>
      <c r="Y70" s="1"/>
      <c r="Z70" s="1"/>
      <c r="AA70" s="1"/>
    </row>
    <row r="71" spans="1:27" x14ac:dyDescent="0.25">
      <c r="A71" s="3" t="s">
        <v>24</v>
      </c>
      <c r="B71" s="3">
        <v>20.76</v>
      </c>
      <c r="C71" s="3">
        <v>21.33</v>
      </c>
      <c r="D71" s="3">
        <f t="shared" si="19"/>
        <v>569.9999999999967</v>
      </c>
      <c r="E71" s="29">
        <f t="shared" si="20"/>
        <v>81.428571428570962</v>
      </c>
      <c r="F71" s="3">
        <f>B71*F59*100</f>
        <v>103.8</v>
      </c>
      <c r="G71" s="1"/>
      <c r="H71" s="3" t="s">
        <v>24</v>
      </c>
      <c r="I71" s="3">
        <v>22.35</v>
      </c>
      <c r="J71" s="3">
        <v>22.83</v>
      </c>
      <c r="K71" s="3">
        <f t="shared" si="21"/>
        <v>479.99999999999687</v>
      </c>
      <c r="L71" s="29">
        <f t="shared" si="22"/>
        <v>68.571428571428129</v>
      </c>
      <c r="M71" s="3">
        <f>I71*M59*100</f>
        <v>111.75000000000001</v>
      </c>
      <c r="N71" s="1"/>
      <c r="O71" s="3" t="s">
        <v>24</v>
      </c>
      <c r="P71" s="3">
        <v>19.329999999999998</v>
      </c>
      <c r="Q71" s="3">
        <v>19.79</v>
      </c>
      <c r="R71" s="3">
        <f t="shared" si="23"/>
        <v>460.00000000000085</v>
      </c>
      <c r="S71" s="29">
        <f t="shared" si="24"/>
        <v>65.714285714285836</v>
      </c>
      <c r="T71" s="3">
        <f>P71*T59*100</f>
        <v>96.649999999999991</v>
      </c>
      <c r="U71" s="1"/>
      <c r="V71" s="1"/>
      <c r="W71" s="1"/>
      <c r="X71" s="1"/>
      <c r="Y71" s="1"/>
      <c r="Z71" s="1"/>
      <c r="AA71" s="1"/>
    </row>
    <row r="72" spans="1:27" x14ac:dyDescent="0.25">
      <c r="A72" s="13" t="s">
        <v>30</v>
      </c>
      <c r="B72" s="14"/>
      <c r="C72" s="14"/>
      <c r="D72" s="3">
        <f>SUM(D68:D71)</f>
        <v>2359.9999999999995</v>
      </c>
      <c r="E72" s="14"/>
      <c r="F72" s="13"/>
      <c r="G72" s="1"/>
      <c r="H72" s="13" t="s">
        <v>30</v>
      </c>
      <c r="I72" s="14"/>
      <c r="J72" s="14"/>
      <c r="K72" s="14">
        <f>SUM(K68:K71)</f>
        <v>2059.9999999999986</v>
      </c>
      <c r="L72" s="14"/>
      <c r="M72" s="13"/>
      <c r="N72" s="1"/>
      <c r="O72" s="13" t="s">
        <v>30</v>
      </c>
      <c r="P72" s="14"/>
      <c r="Q72" s="14"/>
      <c r="R72" s="14">
        <f>SUM(R68:R71)</f>
        <v>2079.9999999999982</v>
      </c>
      <c r="S72" s="14"/>
      <c r="T72" s="13"/>
      <c r="U72" s="1"/>
      <c r="V72" s="1"/>
      <c r="W72" s="1"/>
      <c r="X72" s="1"/>
      <c r="Y72" s="1"/>
      <c r="Z72" s="1"/>
      <c r="AA72" s="1"/>
    </row>
    <row r="73" spans="1:27" x14ac:dyDescent="0.25">
      <c r="A73" s="16" t="s">
        <v>37</v>
      </c>
      <c r="B73" s="16"/>
      <c r="C73" s="4"/>
      <c r="D73" s="3">
        <f>SUM(D64,D72)</f>
        <v>4829.9999999999982</v>
      </c>
      <c r="E73" s="4"/>
      <c r="F73" s="7"/>
      <c r="G73" s="1"/>
      <c r="H73" s="16" t="s">
        <v>37</v>
      </c>
      <c r="I73" s="16"/>
      <c r="J73" s="4"/>
      <c r="K73" s="4">
        <f>SUM(K64,K72)</f>
        <v>4129.9999999999982</v>
      </c>
      <c r="L73" s="4"/>
      <c r="M73" s="7"/>
      <c r="N73" s="1"/>
      <c r="O73" s="16" t="s">
        <v>37</v>
      </c>
      <c r="P73" s="16"/>
      <c r="Q73" s="4"/>
      <c r="R73" s="4">
        <f>SUM(R72,R64)</f>
        <v>4089.9999999999995</v>
      </c>
      <c r="S73" s="4"/>
      <c r="T73" s="7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G189" s="1"/>
      <c r="N189" s="1"/>
      <c r="U189" s="1"/>
      <c r="V189" s="1"/>
      <c r="W189" s="1"/>
      <c r="X189" s="1"/>
      <c r="Y189" s="1"/>
      <c r="Z189" s="1"/>
      <c r="AA189" s="1"/>
    </row>
    <row r="190" spans="1:27" x14ac:dyDescent="0.25">
      <c r="G190" s="1"/>
      <c r="N190" s="1"/>
      <c r="U190" s="1"/>
      <c r="V190" s="1"/>
      <c r="W190" s="1"/>
      <c r="X190" s="1"/>
      <c r="Y190" s="1"/>
      <c r="Z190" s="1"/>
      <c r="AA190" s="1"/>
    </row>
    <row r="191" spans="1:27" x14ac:dyDescent="0.25">
      <c r="N191" s="1"/>
      <c r="U191" s="1"/>
      <c r="V191" s="1"/>
      <c r="W191" s="1"/>
      <c r="X191" s="1"/>
      <c r="Y191" s="1"/>
      <c r="Z191" s="1"/>
      <c r="AA191" s="1"/>
    </row>
    <row r="192" spans="1:27" x14ac:dyDescent="0.25">
      <c r="N192" s="1"/>
    </row>
  </sheetData>
  <mergeCells count="1">
    <mergeCell ref="A1:I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"/>
  <sheetViews>
    <sheetView workbookViewId="0">
      <selection activeCell="E19" sqref="E19"/>
    </sheetView>
  </sheetViews>
  <sheetFormatPr baseColWidth="10" defaultRowHeight="15" x14ac:dyDescent="0.25"/>
  <cols>
    <col min="3" max="3" width="18.28515625" customWidth="1"/>
    <col min="4" max="4" width="11.42578125" customWidth="1"/>
  </cols>
  <sheetData>
    <row r="1" spans="1:10" x14ac:dyDescent="0.25">
      <c r="A1" t="s">
        <v>32</v>
      </c>
    </row>
    <row r="2" spans="1:10" x14ac:dyDescent="0.25">
      <c r="A2" t="s">
        <v>68</v>
      </c>
      <c r="B2" t="s">
        <v>67</v>
      </c>
      <c r="C2" t="s">
        <v>94</v>
      </c>
      <c r="D2" t="s">
        <v>95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</row>
    <row r="3" spans="1:10" s="33" customFormat="1" x14ac:dyDescent="0.25">
      <c r="A3" s="31" t="s">
        <v>58</v>
      </c>
      <c r="B3" s="31">
        <v>1</v>
      </c>
      <c r="C3" s="32">
        <v>52.86</v>
      </c>
      <c r="D3" s="31">
        <v>50</v>
      </c>
      <c r="E3" s="31">
        <v>57.14</v>
      </c>
      <c r="F3" s="31">
        <v>75.709999999999994</v>
      </c>
      <c r="G3" s="31">
        <v>81.430000000000007</v>
      </c>
      <c r="H3" s="31">
        <v>72.86</v>
      </c>
      <c r="I3" s="31">
        <v>70</v>
      </c>
      <c r="J3" s="31">
        <v>80</v>
      </c>
    </row>
    <row r="4" spans="1:10" s="33" customFormat="1" x14ac:dyDescent="0.25">
      <c r="A4" s="31" t="s">
        <v>58</v>
      </c>
      <c r="B4" s="31">
        <v>2</v>
      </c>
      <c r="C4" s="31">
        <v>72.86</v>
      </c>
      <c r="D4" s="31">
        <v>67.14</v>
      </c>
      <c r="E4" s="31">
        <v>77.14</v>
      </c>
      <c r="F4" s="31">
        <v>77.14</v>
      </c>
      <c r="G4" s="31">
        <v>74.290000000000006</v>
      </c>
      <c r="H4" s="31">
        <v>71.430000000000007</v>
      </c>
      <c r="I4" s="31">
        <v>82.86</v>
      </c>
      <c r="J4" s="31">
        <v>78.569999999999993</v>
      </c>
    </row>
    <row r="5" spans="1:10" s="33" customFormat="1" x14ac:dyDescent="0.25">
      <c r="A5" s="31" t="s">
        <v>58</v>
      </c>
      <c r="B5" s="31">
        <v>3</v>
      </c>
      <c r="C5" s="31">
        <v>58.57</v>
      </c>
      <c r="D5" s="31">
        <v>61.43</v>
      </c>
      <c r="E5" s="31">
        <v>72.86</v>
      </c>
      <c r="F5" s="31">
        <v>75.709999999999994</v>
      </c>
      <c r="G5" s="31">
        <v>77.14</v>
      </c>
      <c r="H5" s="31">
        <v>74.290000000000006</v>
      </c>
      <c r="I5" s="31">
        <v>77.14</v>
      </c>
      <c r="J5" s="31">
        <v>70</v>
      </c>
    </row>
    <row r="6" spans="1:10" s="35" customFormat="1" x14ac:dyDescent="0.25">
      <c r="A6" s="37" t="s">
        <v>59</v>
      </c>
      <c r="B6" s="37">
        <v>1</v>
      </c>
      <c r="C6" s="37">
        <v>81.430000000000007</v>
      </c>
      <c r="D6" s="37">
        <v>65.709999999999994</v>
      </c>
      <c r="E6" s="37">
        <v>77.14</v>
      </c>
      <c r="F6" s="37">
        <v>74.290000000000006</v>
      </c>
      <c r="G6" s="37">
        <v>70</v>
      </c>
      <c r="H6" s="37">
        <v>74.290000000000006</v>
      </c>
      <c r="I6" s="37">
        <v>74.290000000000006</v>
      </c>
      <c r="J6" s="37">
        <v>72.86</v>
      </c>
    </row>
    <row r="7" spans="1:10" s="35" customFormat="1" x14ac:dyDescent="0.25">
      <c r="A7" s="37" t="s">
        <v>59</v>
      </c>
      <c r="B7" s="37">
        <v>2</v>
      </c>
      <c r="C7" s="37">
        <v>74.290000000000006</v>
      </c>
      <c r="D7" s="37">
        <v>65.709999999999994</v>
      </c>
      <c r="E7" s="37">
        <v>74.290000000000006</v>
      </c>
      <c r="F7" s="37">
        <v>74.290000000000006</v>
      </c>
      <c r="G7" s="37">
        <v>80</v>
      </c>
      <c r="H7" s="37">
        <v>74.290000000000006</v>
      </c>
      <c r="I7" s="37">
        <v>82.86</v>
      </c>
      <c r="J7" s="37">
        <v>77.14</v>
      </c>
    </row>
    <row r="8" spans="1:10" s="35" customFormat="1" x14ac:dyDescent="0.25">
      <c r="A8" s="37" t="s">
        <v>59</v>
      </c>
      <c r="B8" s="37">
        <v>3</v>
      </c>
      <c r="C8" s="37">
        <v>78.569999999999993</v>
      </c>
      <c r="D8" s="37">
        <v>78.569999999999993</v>
      </c>
      <c r="E8" s="37">
        <v>77.14</v>
      </c>
      <c r="F8" s="37">
        <v>78.569999999999993</v>
      </c>
      <c r="G8" s="37">
        <v>87.14</v>
      </c>
      <c r="H8" s="37">
        <v>80</v>
      </c>
      <c r="I8" s="37">
        <v>72.86</v>
      </c>
      <c r="J8" s="37">
        <v>81.430000000000007</v>
      </c>
    </row>
    <row r="9" spans="1:10" s="36" customFormat="1" x14ac:dyDescent="0.25">
      <c r="A9" s="39" t="s">
        <v>60</v>
      </c>
      <c r="B9" s="39">
        <v>1</v>
      </c>
      <c r="C9" s="39">
        <v>88.57</v>
      </c>
      <c r="D9" s="39">
        <v>91.43</v>
      </c>
      <c r="E9" s="39">
        <v>84.29</v>
      </c>
      <c r="F9" s="39">
        <v>88.57</v>
      </c>
      <c r="G9" s="39">
        <v>84.29</v>
      </c>
      <c r="H9" s="39">
        <v>80</v>
      </c>
      <c r="I9" s="39">
        <v>91.43</v>
      </c>
      <c r="J9" s="39">
        <v>81.430000000000007</v>
      </c>
    </row>
    <row r="10" spans="1:10" s="36" customFormat="1" x14ac:dyDescent="0.25">
      <c r="A10" s="39" t="s">
        <v>60</v>
      </c>
      <c r="B10" s="39">
        <v>2</v>
      </c>
      <c r="C10" s="39">
        <v>74.290000000000006</v>
      </c>
      <c r="D10" s="39">
        <v>70</v>
      </c>
      <c r="E10" s="39">
        <v>74.290000000000006</v>
      </c>
      <c r="F10" s="39">
        <v>77.14</v>
      </c>
      <c r="G10" s="39">
        <v>82.86</v>
      </c>
      <c r="H10" s="39">
        <v>74.290000000000006</v>
      </c>
      <c r="I10" s="39">
        <v>68.569999999999993</v>
      </c>
      <c r="J10" s="39">
        <v>68.569999999999993</v>
      </c>
    </row>
    <row r="11" spans="1:10" s="36" customFormat="1" x14ac:dyDescent="0.25">
      <c r="A11" s="39" t="s">
        <v>60</v>
      </c>
      <c r="B11" s="39">
        <v>3</v>
      </c>
      <c r="C11" s="39">
        <v>67.14</v>
      </c>
      <c r="D11" s="39">
        <v>62.86</v>
      </c>
      <c r="E11" s="39">
        <v>74.290000000000006</v>
      </c>
      <c r="F11" s="39">
        <v>82.86</v>
      </c>
      <c r="G11" s="39">
        <v>77.14</v>
      </c>
      <c r="H11" s="39">
        <v>78.569999999999993</v>
      </c>
      <c r="I11" s="39">
        <v>75.709999999999994</v>
      </c>
      <c r="J11" s="39">
        <v>65.709999999999994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38"/>
  <sheetViews>
    <sheetView zoomScale="57" zoomScaleNormal="57" workbookViewId="0">
      <selection activeCell="O130" sqref="O130"/>
    </sheetView>
  </sheetViews>
  <sheetFormatPr baseColWidth="10" defaultRowHeight="15" x14ac:dyDescent="0.25"/>
  <cols>
    <col min="1" max="1" width="14.7109375" customWidth="1"/>
    <col min="4" max="4" width="16.7109375" customWidth="1"/>
  </cols>
  <sheetData>
    <row r="1" spans="1:14" x14ac:dyDescent="0.25">
      <c r="A1" s="50" t="s">
        <v>25</v>
      </c>
      <c r="B1" s="50"/>
      <c r="C1" s="50"/>
      <c r="D1" s="50"/>
      <c r="E1" s="50"/>
      <c r="F1" s="50"/>
      <c r="G1" s="50"/>
      <c r="H1" s="50"/>
      <c r="I1" s="1"/>
      <c r="J1" s="1"/>
    </row>
    <row r="2" spans="1:14" x14ac:dyDescent="0.25">
      <c r="A2" s="1" t="s">
        <v>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14" x14ac:dyDescent="0.25">
      <c r="A3" s="1" t="s">
        <v>45</v>
      </c>
      <c r="B3" s="1">
        <v>3</v>
      </c>
      <c r="C3" s="1"/>
      <c r="D3" s="3" t="s">
        <v>3</v>
      </c>
      <c r="E3" s="3" t="s">
        <v>36</v>
      </c>
      <c r="F3" s="3" t="s">
        <v>4</v>
      </c>
      <c r="G3" s="3" t="s">
        <v>5</v>
      </c>
      <c r="H3" s="3" t="s">
        <v>6</v>
      </c>
      <c r="I3" s="3"/>
      <c r="J3" s="1"/>
    </row>
    <row r="4" spans="1:14" x14ac:dyDescent="0.25">
      <c r="A4" s="1" t="s">
        <v>1</v>
      </c>
      <c r="B4" s="1"/>
      <c r="C4" s="1"/>
      <c r="D4" s="3" t="s">
        <v>7</v>
      </c>
      <c r="E4" s="3">
        <v>30</v>
      </c>
      <c r="F4" s="3">
        <v>26</v>
      </c>
      <c r="G4" s="3">
        <f>E4*F4/100</f>
        <v>7.8</v>
      </c>
      <c r="H4" s="3">
        <v>2420</v>
      </c>
      <c r="I4" s="3">
        <f>E4*H4/100</f>
        <v>726</v>
      </c>
      <c r="J4" s="1"/>
    </row>
    <row r="5" spans="1:14" x14ac:dyDescent="0.25">
      <c r="A5" s="1" t="s">
        <v>2</v>
      </c>
      <c r="B5" s="1"/>
      <c r="C5" s="1"/>
      <c r="D5" s="3" t="s">
        <v>8</v>
      </c>
      <c r="E5" s="3">
        <v>20</v>
      </c>
      <c r="F5" s="3">
        <v>14.5</v>
      </c>
      <c r="G5" s="3">
        <f>E5*F5/100</f>
        <v>2.9</v>
      </c>
      <c r="H5" s="3">
        <v>2440</v>
      </c>
      <c r="I5" s="3">
        <f>E5*H5/100</f>
        <v>488</v>
      </c>
      <c r="J5" s="1"/>
    </row>
    <row r="6" spans="1:14" x14ac:dyDescent="0.25">
      <c r="A6" s="1" t="s">
        <v>43</v>
      </c>
      <c r="B6" s="1"/>
      <c r="C6" s="1"/>
      <c r="D6" s="3" t="s">
        <v>9</v>
      </c>
      <c r="E6" s="3">
        <v>50</v>
      </c>
      <c r="F6" s="3">
        <v>4.5</v>
      </c>
      <c r="G6" s="3">
        <f>E6*F6/100</f>
        <v>2.25</v>
      </c>
      <c r="H6" s="3">
        <v>1450</v>
      </c>
      <c r="I6" s="3">
        <f>E6*H6/100</f>
        <v>725</v>
      </c>
      <c r="J6" s="1"/>
    </row>
    <row r="7" spans="1:14" x14ac:dyDescent="0.25">
      <c r="A7" s="1"/>
      <c r="B7" s="1"/>
      <c r="C7" s="1"/>
      <c r="D7" s="3"/>
      <c r="E7" s="3">
        <f>SUM(E4:E6)</f>
        <v>100</v>
      </c>
      <c r="F7" s="3"/>
      <c r="G7" s="3">
        <f>SUM(G4:G6)</f>
        <v>12.95</v>
      </c>
      <c r="H7" s="3"/>
      <c r="I7" s="3">
        <f>SUM(I4:I6)</f>
        <v>1939</v>
      </c>
      <c r="J7" s="1"/>
    </row>
    <row r="8" spans="1:14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1" spans="1:14" x14ac:dyDescent="0.25">
      <c r="L11" t="s">
        <v>32</v>
      </c>
      <c r="N11" t="s">
        <v>108</v>
      </c>
    </row>
    <row r="114" spans="1:9" s="24" customFormat="1" ht="42.6" customHeight="1" x14ac:dyDescent="0.25"/>
    <row r="115" spans="1:9" x14ac:dyDescent="0.25">
      <c r="A115" s="1" t="s">
        <v>26</v>
      </c>
      <c r="B115" s="1" t="s">
        <v>48</v>
      </c>
      <c r="C115" s="22"/>
      <c r="D115" s="3" t="s">
        <v>3</v>
      </c>
      <c r="E115" s="3" t="s">
        <v>36</v>
      </c>
      <c r="F115" s="3" t="s">
        <v>4</v>
      </c>
      <c r="G115" s="3" t="s">
        <v>5</v>
      </c>
      <c r="H115" s="3" t="s">
        <v>6</v>
      </c>
      <c r="I115" s="3"/>
    </row>
    <row r="116" spans="1:9" x14ac:dyDescent="0.25">
      <c r="A116" s="1" t="s">
        <v>1</v>
      </c>
      <c r="B116" s="1"/>
      <c r="C116" s="22"/>
      <c r="D116" s="3" t="s">
        <v>19</v>
      </c>
      <c r="E116" s="3">
        <v>30</v>
      </c>
      <c r="F116" s="3">
        <v>18.399999999999999</v>
      </c>
      <c r="G116" s="3">
        <f>E116*F116/100</f>
        <v>5.52</v>
      </c>
      <c r="H116" s="3">
        <v>2211</v>
      </c>
      <c r="I116" s="3">
        <f>E116*H116/100</f>
        <v>663.3</v>
      </c>
    </row>
    <row r="117" spans="1:9" x14ac:dyDescent="0.25">
      <c r="A117" s="1" t="s">
        <v>2</v>
      </c>
      <c r="B117" s="1"/>
      <c r="C117" s="22"/>
      <c r="D117" s="3" t="s">
        <v>8</v>
      </c>
      <c r="E117" s="3">
        <v>20</v>
      </c>
      <c r="F117" s="3">
        <v>14.5</v>
      </c>
      <c r="G117" s="3">
        <f>E117*F117/100</f>
        <v>2.9</v>
      </c>
      <c r="H117" s="3">
        <v>2440</v>
      </c>
      <c r="I117" s="3">
        <f>E117*H117/100</f>
        <v>488</v>
      </c>
    </row>
    <row r="118" spans="1:9" x14ac:dyDescent="0.25">
      <c r="A118" s="1" t="s">
        <v>47</v>
      </c>
      <c r="B118" s="1"/>
      <c r="C118" s="22"/>
      <c r="D118" s="3" t="s">
        <v>9</v>
      </c>
      <c r="E118" s="3">
        <v>50</v>
      </c>
      <c r="F118" s="3">
        <v>4.5</v>
      </c>
      <c r="G118" s="3">
        <f>E118*F118/100</f>
        <v>2.25</v>
      </c>
      <c r="H118" s="3">
        <v>1450</v>
      </c>
      <c r="I118" s="3">
        <f>E118*H118/100</f>
        <v>725</v>
      </c>
    </row>
    <row r="119" spans="1:9" x14ac:dyDescent="0.25">
      <c r="A119" s="1"/>
      <c r="B119" s="1"/>
      <c r="C119" s="22"/>
      <c r="D119" s="3"/>
      <c r="E119" s="3">
        <f>SUM(E116:E118)</f>
        <v>100</v>
      </c>
      <c r="F119" s="19"/>
      <c r="G119" s="3">
        <f>SUM(G116:G118)</f>
        <v>10.67</v>
      </c>
      <c r="H119" s="3"/>
      <c r="I119" s="3">
        <f>SUM(I116:I118)</f>
        <v>1876.3</v>
      </c>
    </row>
    <row r="120" spans="1:9" x14ac:dyDescent="0.25">
      <c r="A120" s="1"/>
      <c r="B120" s="1"/>
      <c r="C120" s="22"/>
      <c r="D120" s="3"/>
      <c r="E120" s="3"/>
      <c r="F120" s="19"/>
      <c r="G120" s="19"/>
      <c r="H120" s="19"/>
      <c r="I120" s="19"/>
    </row>
    <row r="121" spans="1:9" x14ac:dyDescent="0.25">
      <c r="C121" s="23"/>
      <c r="D121" s="21"/>
      <c r="E121" s="19"/>
      <c r="F121" s="19"/>
    </row>
    <row r="122" spans="1:9" x14ac:dyDescent="0.25">
      <c r="A122" t="s">
        <v>46</v>
      </c>
    </row>
    <row r="232" spans="1:9" x14ac:dyDescent="0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25">
      <c r="A233" s="1" t="s">
        <v>28</v>
      </c>
      <c r="B233" s="1" t="s">
        <v>50</v>
      </c>
      <c r="C233" s="1"/>
      <c r="D233" s="3" t="s">
        <v>3</v>
      </c>
      <c r="E233" s="3" t="s">
        <v>36</v>
      </c>
      <c r="F233" s="3" t="s">
        <v>4</v>
      </c>
      <c r="G233" s="3" t="s">
        <v>5</v>
      </c>
      <c r="H233" s="3" t="s">
        <v>6</v>
      </c>
      <c r="I233" s="3"/>
    </row>
    <row r="234" spans="1:9" x14ac:dyDescent="0.25">
      <c r="A234" s="1" t="s">
        <v>1</v>
      </c>
      <c r="B234" s="1"/>
      <c r="C234" s="1"/>
      <c r="D234" s="3" t="s">
        <v>27</v>
      </c>
      <c r="E234" s="3">
        <v>2</v>
      </c>
      <c r="F234" s="3">
        <f>46*6.25</f>
        <v>287.5</v>
      </c>
      <c r="G234" s="3">
        <f>E234*F234/100</f>
        <v>5.75</v>
      </c>
      <c r="H234" s="3">
        <v>2520</v>
      </c>
      <c r="I234" s="3">
        <f>E234*H234/100</f>
        <v>50.4</v>
      </c>
    </row>
    <row r="235" spans="1:9" x14ac:dyDescent="0.25">
      <c r="A235" s="1" t="s">
        <v>2</v>
      </c>
      <c r="B235" s="1"/>
      <c r="C235" s="1"/>
      <c r="D235" s="3" t="s">
        <v>8</v>
      </c>
      <c r="E235" s="3">
        <v>28</v>
      </c>
      <c r="F235" s="3">
        <v>14.5</v>
      </c>
      <c r="G235" s="3">
        <f>E235*F235/100</f>
        <v>4.0599999999999996</v>
      </c>
      <c r="H235" s="3">
        <v>2440</v>
      </c>
      <c r="I235" s="3">
        <f>E235*H235/100</f>
        <v>683.2</v>
      </c>
    </row>
    <row r="236" spans="1:9" x14ac:dyDescent="0.25">
      <c r="A236" s="1" t="s">
        <v>49</v>
      </c>
      <c r="B236" s="1"/>
      <c r="C236" s="1"/>
      <c r="D236" s="3" t="s">
        <v>9</v>
      </c>
      <c r="E236" s="3">
        <v>70</v>
      </c>
      <c r="F236" s="3">
        <v>4.5</v>
      </c>
      <c r="G236" s="3">
        <f>E236*F236/100</f>
        <v>3.15</v>
      </c>
      <c r="H236" s="3">
        <v>1450</v>
      </c>
      <c r="I236" s="3">
        <f>E236*H236/100</f>
        <v>1015</v>
      </c>
    </row>
    <row r="237" spans="1:9" x14ac:dyDescent="0.25">
      <c r="A237" s="1"/>
      <c r="B237" s="1"/>
      <c r="C237" s="1"/>
      <c r="D237" s="3"/>
      <c r="E237" s="3">
        <f>SUM(E234:E236)</f>
        <v>100</v>
      </c>
      <c r="F237" s="19"/>
      <c r="G237" s="3">
        <f>SUM(G234:G236)</f>
        <v>12.959999999999999</v>
      </c>
      <c r="H237" s="3"/>
      <c r="I237" s="3">
        <f>SUM(I234:I236)</f>
        <v>1748.6</v>
      </c>
    </row>
    <row r="238" spans="1:9" x14ac:dyDescent="0.25">
      <c r="A238" s="1"/>
      <c r="B238" s="1"/>
      <c r="C238" s="1"/>
      <c r="D238" s="3"/>
      <c r="E238" s="3"/>
      <c r="F238" s="19"/>
      <c r="G238" s="19"/>
      <c r="H238" s="19"/>
      <c r="I238" s="19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ESTADISTICA PROMEDIOS</vt:lpstr>
      <vt:lpstr>COSTOS X DIETA </vt:lpstr>
      <vt:lpstr>Dietas y suministro</vt:lpstr>
      <vt:lpstr>Ganancia de peso x semana </vt:lpstr>
      <vt:lpstr>graficas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YOSI</dc:creator>
  <cp:lastModifiedBy>YOSI</cp:lastModifiedBy>
  <dcterms:created xsi:type="dcterms:W3CDTF">2024-10-24T20:19:38Z</dcterms:created>
  <dcterms:modified xsi:type="dcterms:W3CDTF">2025-03-25T00:36:58Z</dcterms:modified>
</cp:coreProperties>
</file>