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HP\Documents\TRABAJO DE GRADO\APÉNDICES\"/>
    </mc:Choice>
  </mc:AlternateContent>
  <xr:revisionPtr revIDLastSave="0" documentId="13_ncr:1_{9CF02887-775D-4803-99D8-C08E66B2241B}" xr6:coauthVersionLast="47" xr6:coauthVersionMax="47" xr10:uidLastSave="{00000000-0000-0000-0000-000000000000}"/>
  <bookViews>
    <workbookView xWindow="-110" yWindow="-110" windowWidth="19420" windowHeight="10300" firstSheet="1" activeTab="6" xr2:uid="{00000000-000D-0000-FFFF-FFFF00000000}"/>
  </bookViews>
  <sheets>
    <sheet name="Respuestas Forms" sheetId="1" r:id="rId1"/>
    <sheet name="Pre-test" sheetId="3" r:id="rId2"/>
    <sheet name="Escala SUS" sheetId="9" r:id="rId3"/>
    <sheet name="VisAWI" sheetId="5" r:id="rId4"/>
    <sheet name="Recorrido Cognitivo" sheetId="6" r:id="rId5"/>
    <sheet name="ANOVA" sheetId="7" r:id="rId6"/>
    <sheet name="Prueba t" sheetId="8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0" i="9" l="1"/>
  <c r="B16" i="9"/>
  <c r="B17" i="9" s="1"/>
  <c r="J5" i="3"/>
  <c r="J4" i="3"/>
  <c r="J3" i="3"/>
  <c r="B4" i="3" l="1"/>
  <c r="B3" i="3"/>
  <c r="I6" i="8" l="1"/>
  <c r="I5" i="8"/>
  <c r="I4" i="8"/>
  <c r="G6" i="8"/>
  <c r="G5" i="8"/>
  <c r="G4" i="8"/>
  <c r="E27" i="6" l="1"/>
  <c r="C27" i="6"/>
  <c r="D27" i="6"/>
  <c r="B27" i="6"/>
  <c r="E19" i="6"/>
  <c r="E20" i="6"/>
  <c r="E21" i="6"/>
  <c r="E22" i="6"/>
  <c r="E23" i="6"/>
  <c r="E24" i="6"/>
  <c r="E25" i="6"/>
  <c r="E26" i="6"/>
  <c r="E18" i="6"/>
  <c r="C19" i="6"/>
  <c r="D19" i="6"/>
  <c r="C20" i="6"/>
  <c r="D20" i="6"/>
  <c r="C21" i="6"/>
  <c r="D21" i="6"/>
  <c r="C22" i="6"/>
  <c r="D22" i="6"/>
  <c r="C23" i="6"/>
  <c r="D23" i="6"/>
  <c r="C24" i="6"/>
  <c r="D24" i="6"/>
  <c r="C25" i="6"/>
  <c r="D25" i="6"/>
  <c r="C26" i="6"/>
  <c r="D26" i="6"/>
  <c r="D18" i="6"/>
  <c r="C18" i="6"/>
  <c r="B19" i="6"/>
  <c r="B20" i="6"/>
  <c r="B21" i="6"/>
  <c r="B22" i="6"/>
  <c r="B23" i="6"/>
  <c r="B24" i="6"/>
  <c r="B25" i="6"/>
  <c r="B26" i="6"/>
  <c r="B18" i="6"/>
  <c r="O5" i="6"/>
  <c r="O6" i="6"/>
  <c r="O7" i="6"/>
  <c r="O8" i="6"/>
  <c r="O9" i="6"/>
  <c r="O10" i="6"/>
  <c r="O4" i="6"/>
  <c r="N6" i="6"/>
  <c r="N4" i="6"/>
  <c r="M5" i="6"/>
  <c r="M6" i="6"/>
  <c r="M7" i="6"/>
  <c r="M8" i="6"/>
  <c r="M9" i="6"/>
  <c r="M10" i="6"/>
  <c r="N10" i="6" s="1"/>
  <c r="M11" i="6"/>
  <c r="O11" i="6" s="1"/>
  <c r="M12" i="6"/>
  <c r="O12" i="6" s="1"/>
  <c r="M4" i="6"/>
</calcChain>
</file>

<file path=xl/sharedStrings.xml><?xml version="1.0" encoding="utf-8"?>
<sst xmlns="http://schemas.openxmlformats.org/spreadsheetml/2006/main" count="557" uniqueCount="171">
  <si>
    <t>Nombres y apellidos</t>
  </si>
  <si>
    <t>Por favor seleccione su rango de edad:</t>
  </si>
  <si>
    <t>Correo electrónico</t>
  </si>
  <si>
    <t>Por favor indique su nivel de experiencia utilizando aplicaciones móviles. (Las opciones están dadas en el uso de horas al día)</t>
  </si>
  <si>
    <t>¿Ha usado antes aplicaciones similares a Motivatic?</t>
  </si>
  <si>
    <t xml:space="preserve"> [Creo que me gustaría usar con más frecuencia la APP Estudiantes Motivatic]</t>
  </si>
  <si>
    <t xml:space="preserve"> [Encontré la APP Estudiantes Motivatic muy difícil de usar sin necesidad]</t>
  </si>
  <si>
    <t xml:space="preserve"> [Pienso que la APP Estudiantes Motivatic es fácil de usar]</t>
  </si>
  <si>
    <t xml:space="preserve"> [Creo que necesitaría utilizar más de una vez la APP Estudiantes Motivatic para usarla correctamente]</t>
  </si>
  <si>
    <t xml:space="preserve"> [Encontré los elementos de la APP Estudiantes Motivatic bien integrados]</t>
  </si>
  <si>
    <t xml:space="preserve"> [Pienso que hay demasiados componentes que hacen la APP Estudiantes Motivatic inconsistente]</t>
  </si>
  <si>
    <t xml:space="preserve"> [Pienso que la mayoría de las personas aprenderían muy rápidamente a usar la APP Estudiantes Motivatic]</t>
  </si>
  <si>
    <t xml:space="preserve"> [Encontré que usar la APP Estudiantes Motivatic es muy complicado]</t>
  </si>
  <si>
    <t xml:space="preserve"> [Me surgieron muchas dudas de como usar la APP Estudiantes Motivatic]</t>
  </si>
  <si>
    <t xml:space="preserve"> [Necesito aprender muchas cosas antes de manejar la APP Estudiantes Motivatic]</t>
  </si>
  <si>
    <t xml:space="preserve"> [El diseño de la APP Estudiantes Motivatic se vé demasiado apretado]</t>
  </si>
  <si>
    <t xml:space="preserve"> [El diseño de la APP Estudiantes Motivatic es fácil de entender]</t>
  </si>
  <si>
    <t xml:space="preserve"> [El diseño de la APP Estudiantes Motivatic  está bien organizado]</t>
  </si>
  <si>
    <t xml:space="preserve"> [El diseño de la APP Estudiantes Motivatic  no está planificado]</t>
  </si>
  <si>
    <t xml:space="preserve"> [Todo es coherente en la APP Estudiantes Motivatic .]</t>
  </si>
  <si>
    <t xml:space="preserve"> [El diseño de  la APP Estudiantes Motivatic  no es interesante.]</t>
  </si>
  <si>
    <t xml:space="preserve"> [El diseño de  la APP Estudiantes Motivatic  es creativo]</t>
  </si>
  <si>
    <t xml:space="preserve"> [El diseño  la APP Estudiantes Motivatic  es improvisado.]</t>
  </si>
  <si>
    <t xml:space="preserve"> [El diseño de  la APP Estudiantes Motivatic  es dinámico.]</t>
  </si>
  <si>
    <t xml:space="preserve"> [La organización en  la APP Estudiantes Motivatic  es agradable.]</t>
  </si>
  <si>
    <t xml:space="preserve"> [La composición de colores en  la APP Estudiantes Motivatic  es atractiva.]</t>
  </si>
  <si>
    <t xml:space="preserve"> [La elección de los colores para  la APP Estudiantes Motivatic  es improvisada.]</t>
  </si>
  <si>
    <t xml:space="preserve"> [Los colores en la APP Estudiantes Motivatic  no combinan.]</t>
  </si>
  <si>
    <t xml:space="preserve"> [Los colores de la APP Estudiantes Motivatic  son atractivos.]</t>
  </si>
  <si>
    <t xml:space="preserve"> [El diseño de la APP Estudiantes Motivatic esta hecho por un profesional]</t>
  </si>
  <si>
    <t xml:space="preserve"> [El diseño de la APP Estudiantes Motivatic no está actualizado]</t>
  </si>
  <si>
    <t xml:space="preserve"> [La APP Estudiantes Motivatic está diseñado cuidadosamente.]</t>
  </si>
  <si>
    <t xml:space="preserve"> [La APP Estudiantes Motivatic carece de un concepto claro]</t>
  </si>
  <si>
    <t>Grabación de pantalla del teléfono móvil</t>
  </si>
  <si>
    <t>Principiante (1-2 Horas/Día)</t>
  </si>
  <si>
    <t>Si</t>
  </si>
  <si>
    <t>Ni en acuerdo, ni en desacuerdo</t>
  </si>
  <si>
    <t>Completamente de acuerdo</t>
  </si>
  <si>
    <t>De acuerdo</t>
  </si>
  <si>
    <t>Muy en desacuerdo</t>
  </si>
  <si>
    <t>Ni de acuerdo ni en desacuerdo</t>
  </si>
  <si>
    <t>Desacuerdo</t>
  </si>
  <si>
    <t>Matias Exequiel Bustamante</t>
  </si>
  <si>
    <t>18 a 24 años</t>
  </si>
  <si>
    <t>matexequiel.2012@gmail.com</t>
  </si>
  <si>
    <t>Experto (3-4 Horas/Día)</t>
  </si>
  <si>
    <t>En completo desacuerdo</t>
  </si>
  <si>
    <t>En desacuerdo</t>
  </si>
  <si>
    <t>Totalmente de acuerdo</t>
  </si>
  <si>
    <t>https://drive.google.com/open?id=15ipZfke4vC4fZzicata9GFoA2sVKPHHC</t>
  </si>
  <si>
    <t>Daniela Wicki Emmenegger</t>
  </si>
  <si>
    <t>daniwicki82@gmail.com</t>
  </si>
  <si>
    <t>Intermedio (2-3 Horas/Día)</t>
  </si>
  <si>
    <t>No</t>
  </si>
  <si>
    <t>https://drive.google.com/open?id=1H5dDJb0ExPEBJ3ACtDwwcrbmbHQgr9-q</t>
  </si>
  <si>
    <t>Camila Antonella Andrada</t>
  </si>
  <si>
    <t>camiandrada06@gmail.com</t>
  </si>
  <si>
    <t>https://drive.google.com/open?id=1Rg1x0X5LmYYHtR6LBo1jvLmUB9145tbg</t>
  </si>
  <si>
    <t xml:space="preserve">Britnney </t>
  </si>
  <si>
    <t>britnney04@hotmail.com</t>
  </si>
  <si>
    <t>Santiago Fernando Achával Balceda</t>
  </si>
  <si>
    <t>sachavalbalceda@gmail.com</t>
  </si>
  <si>
    <t>https://drive.google.com/open?id=1cB90uQRYS2pzpRMZqdukwr6KLqHPuX-U</t>
  </si>
  <si>
    <t>Juan Gabriel Galvan</t>
  </si>
  <si>
    <t>juangalvan210317@gmail.com</t>
  </si>
  <si>
    <t>Camila Esperguin</t>
  </si>
  <si>
    <t>camilaesperguin@gmail.com</t>
  </si>
  <si>
    <t>https://drive.google.com/open?id=1Fblil-sorQCMEnUZTwmDLeNxOofYe-Pc</t>
  </si>
  <si>
    <t>Camila Torres</t>
  </si>
  <si>
    <t>mariactorresr21@gmail.com</t>
  </si>
  <si>
    <t xml:space="preserve">Róger Campos Mora </t>
  </si>
  <si>
    <t xml:space="preserve">rogercampos1010@gmail.com </t>
  </si>
  <si>
    <t>Brandon Rodríguez Quesada</t>
  </si>
  <si>
    <t>25 a 30 años</t>
  </si>
  <si>
    <t>danteiq19@gmail.com</t>
  </si>
  <si>
    <t>https://drive.google.com/open?id=1ZPmqpBRPQ4T4MO68n2aJLaLwf1IxlcxP</t>
  </si>
  <si>
    <t xml:space="preserve">Valeria Medrano Alvarez </t>
  </si>
  <si>
    <t xml:space="preserve">Valema21@gmail.com </t>
  </si>
  <si>
    <t>https://drive.google.com/open?id=1qMhdrFopycrm9QZLgt0eaKbvE8Ajv3Tj</t>
  </si>
  <si>
    <t>ITEM</t>
  </si>
  <si>
    <t>PUNTAJE</t>
  </si>
  <si>
    <t>ESCALA PRESENTADA</t>
  </si>
  <si>
    <t>En Desacuerdo</t>
  </si>
  <si>
    <t>Ni de acuerdo, ni en desacuerdo</t>
  </si>
  <si>
    <t>Sumatoria</t>
  </si>
  <si>
    <t>Resultado Final</t>
  </si>
  <si>
    <t>ESCALA SUS GENERAL</t>
  </si>
  <si>
    <t>Usuario</t>
  </si>
  <si>
    <t>Resultado</t>
  </si>
  <si>
    <t>Rango</t>
  </si>
  <si>
    <t>Valores</t>
  </si>
  <si>
    <t>Buena</t>
  </si>
  <si>
    <t>0-25</t>
  </si>
  <si>
    <t>No aceptable</t>
  </si>
  <si>
    <t>Aceptable</t>
  </si>
  <si>
    <t>26-38</t>
  </si>
  <si>
    <t>Pobre</t>
  </si>
  <si>
    <t>Min. Aceptable</t>
  </si>
  <si>
    <t>39-52</t>
  </si>
  <si>
    <t>53-73</t>
  </si>
  <si>
    <t>74-85</t>
  </si>
  <si>
    <t>86-100</t>
  </si>
  <si>
    <t>Excelente</t>
  </si>
  <si>
    <t>Participante</t>
  </si>
  <si>
    <t>T1</t>
  </si>
  <si>
    <t>T2</t>
  </si>
  <si>
    <t>T3</t>
  </si>
  <si>
    <t>T4</t>
  </si>
  <si>
    <t>T5</t>
  </si>
  <si>
    <t>T6</t>
  </si>
  <si>
    <t>T7</t>
  </si>
  <si>
    <t>T8</t>
  </si>
  <si>
    <t>T9</t>
  </si>
  <si>
    <t>Nivel de dificultad</t>
  </si>
  <si>
    <t>Análisis de varianza de un factor</t>
  </si>
  <si>
    <t>RESUMEN</t>
  </si>
  <si>
    <t>Grupos</t>
  </si>
  <si>
    <t>Cuenta</t>
  </si>
  <si>
    <t>Suma</t>
  </si>
  <si>
    <t>Promedio</t>
  </si>
  <si>
    <t>Varianza</t>
  </si>
  <si>
    <t>ANÁLISIS DE VARIANZA</t>
  </si>
  <si>
    <t>Origen de las variaciones</t>
  </si>
  <si>
    <t>Suma de cuadrados</t>
  </si>
  <si>
    <t>Grados de libertad</t>
  </si>
  <si>
    <t>Promedio de los cuadrados</t>
  </si>
  <si>
    <t>F</t>
  </si>
  <si>
    <t>Probabilidad</t>
  </si>
  <si>
    <t>Valor crítico para F</t>
  </si>
  <si>
    <t>Entre grupos</t>
  </si>
  <si>
    <t>Dentro de los grupos</t>
  </si>
  <si>
    <t>Total</t>
  </si>
  <si>
    <t>Prueba t para dos muestras suponiendo varianzas iguales</t>
  </si>
  <si>
    <t>Media</t>
  </si>
  <si>
    <t>Observaciones</t>
  </si>
  <si>
    <t>Varianza agrupada</t>
  </si>
  <si>
    <t>Diferencia hipotética de las medias</t>
  </si>
  <si>
    <t>Estadístico t</t>
  </si>
  <si>
    <t>P(T&lt;=t) una cola</t>
  </si>
  <si>
    <t>Valor crítico de t (una cola)</t>
  </si>
  <si>
    <t>P(T&lt;=t) dos colas</t>
  </si>
  <si>
    <t>Valor crítico de t (dos colas)</t>
  </si>
  <si>
    <t>Grupos comparados</t>
  </si>
  <si>
    <t>D0-D1</t>
  </si>
  <si>
    <t>D1-D2</t>
  </si>
  <si>
    <t>D0-D2</t>
  </si>
  <si>
    <t>Valor p</t>
  </si>
  <si>
    <t>Intervalo de confianca [95%]</t>
  </si>
  <si>
    <t>Diferencia de medias</t>
  </si>
  <si>
    <t>[2.29,5.26]</t>
  </si>
  <si>
    <t>[-0.36,4.58]</t>
  </si>
  <si>
    <t>[4.37,7.4]</t>
  </si>
  <si>
    <t>Conocimientos Previos</t>
  </si>
  <si>
    <t>Experiencia</t>
  </si>
  <si>
    <t>Exp/tiempo</t>
  </si>
  <si>
    <t>Prueba de Usabilidad</t>
  </si>
  <si>
    <t>1. Creo que me gustaría usar la plataforma MOTIVATIC WEB frecuentemente.</t>
  </si>
  <si>
    <t>2. Encuentro la plataforma MOTIVATIC WEB innecesariamente complejo.</t>
  </si>
  <si>
    <t>3. Creo que la plataforma MOTIVATIC WEB fue fácil de usar.</t>
  </si>
  <si>
    <t>4. Creo que necesitaría ayuda de una persona con conocimientos técnicos para usar la plataforma MOTIVATIC WEB.</t>
  </si>
  <si>
    <t>5. Las funciones de la plataforma MOTIVATIC WEB están bien integradas.</t>
  </si>
  <si>
    <t>1 - Muy en desacuerdo</t>
  </si>
  <si>
    <t>2 - En desacuerdo</t>
  </si>
  <si>
    <t>6. Creo que la plataforma MOTIVATIC WEB es muy inconsistente.</t>
  </si>
  <si>
    <t>7. Considero que la mayoría de las personas aprendería a usar la plataforma MOTIVATIC WEB de forma rápida.</t>
  </si>
  <si>
    <t>8. Encuentro que la plataforma MOTIVATIC WEB es complicado de usar.</t>
  </si>
  <si>
    <t>9. Me siento confiado al usar la plataforma MOTIVATIC WEB.</t>
  </si>
  <si>
    <t>10. Necesitaré aprender muchas cosas antes de usar la plataforma MOTIVATIC WEB.</t>
  </si>
  <si>
    <t>5 - Completamente de acuerdo</t>
  </si>
  <si>
    <t>3 - Ni de acuerdo, ni en desacuerdo</t>
  </si>
  <si>
    <t>VisAWI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</si>
</sst>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0.0%"/>
    <numFmt numFmtId="166" formatCode="0.00000"/>
    <numFmt numFmtId="167" formatCode="0.0000"/>
    <numFmt numFmtId="174" formatCode="0.0"/>
  </numFmts>
  <fonts count="23" x14ac:knownFonts="1">
    <font>
      <sz val="10"/>
      <color rgb="FF000000"/>
      <name val="Arial"/>
    </font>
    <font>
      <sz val="10"/>
      <color theme="1"/>
      <name val="Arial"/>
      <family val="2"/>
    </font>
    <font>
      <u/>
      <sz val="10"/>
      <color rgb="FF0000FF"/>
      <name val="Arial"/>
      <family val="2"/>
    </font>
    <font>
      <b/>
      <sz val="11"/>
      <color theme="0"/>
      <name val="Arial"/>
      <family val="2"/>
      <scheme val="minor"/>
    </font>
    <font>
      <sz val="10"/>
      <color theme="1"/>
      <name val="Arial"/>
      <family val="2"/>
    </font>
    <font>
      <b/>
      <sz val="11"/>
      <color rgb="FF000000"/>
      <name val="Arial"/>
      <family val="2"/>
    </font>
    <font>
      <sz val="10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rgb="FF000000"/>
      <name val="Arial"/>
      <family val="2"/>
    </font>
    <font>
      <u/>
      <sz val="10"/>
      <color theme="10"/>
      <name val="Arial"/>
      <family val="2"/>
    </font>
    <font>
      <sz val="10"/>
      <color rgb="FF000000"/>
      <name val="Arial"/>
      <family val="2"/>
    </font>
    <font>
      <sz val="8"/>
      <name val="Arial"/>
      <family val="2"/>
    </font>
    <font>
      <i/>
      <sz val="10"/>
      <color rgb="FF000000"/>
      <name val="Arial"/>
      <family val="2"/>
    </font>
    <font>
      <sz val="10"/>
      <color rgb="FF000000"/>
      <name val="Arial"/>
      <family val="2"/>
      <scheme val="minor"/>
    </font>
    <font>
      <sz val="12"/>
      <color rgb="FF00000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sz val="11"/>
      <color rgb="FF202124"/>
      <name val="Arial"/>
      <family val="2"/>
    </font>
    <font>
      <sz val="11"/>
      <color theme="0"/>
      <name val="Arial"/>
      <family val="2"/>
    </font>
    <font>
      <b/>
      <sz val="12"/>
      <color theme="1"/>
      <name val="Arial"/>
      <family val="2"/>
    </font>
    <font>
      <sz val="11"/>
      <color rgb="FF000000"/>
      <name val="Arial"/>
      <family val="2"/>
    </font>
    <font>
      <sz val="9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4.9989318521683403E-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21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9" fillId="0" borderId="0" applyNumberFormat="0" applyFill="0" applyBorder="0" applyAlignment="0" applyProtection="0"/>
    <xf numFmtId="9" fontId="10" fillId="0" borderId="0" applyFont="0" applyFill="0" applyBorder="0" applyAlignment="0" applyProtection="0"/>
    <xf numFmtId="0" fontId="6" fillId="0" borderId="0"/>
  </cellStyleXfs>
  <cellXfs count="85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6" fillId="0" borderId="0" xfId="0" applyFont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" xfId="0" applyBorder="1" applyAlignment="1">
      <alignment horizontal="center"/>
    </xf>
    <xf numFmtId="0" fontId="6" fillId="0" borderId="9" xfId="0" applyFont="1" applyBorder="1"/>
    <xf numFmtId="0" fontId="6" fillId="0" borderId="1" xfId="0" applyFont="1" applyBorder="1"/>
    <xf numFmtId="0" fontId="0" fillId="0" borderId="0" xfId="0" applyAlignment="1">
      <alignment horizontal="center"/>
    </xf>
    <xf numFmtId="0" fontId="1" fillId="0" borderId="12" xfId="0" applyFont="1" applyBorder="1"/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horizontal="right"/>
    </xf>
    <xf numFmtId="0" fontId="9" fillId="0" borderId="0" xfId="1"/>
    <xf numFmtId="165" fontId="0" fillId="0" borderId="0" xfId="2" applyNumberFormat="1" applyFont="1" applyAlignment="1">
      <alignment horizontal="center"/>
    </xf>
    <xf numFmtId="0" fontId="0" fillId="0" borderId="14" xfId="0" applyBorder="1" applyAlignment="1">
      <alignment horizontal="center" vertical="center"/>
    </xf>
    <xf numFmtId="0" fontId="6" fillId="0" borderId="15" xfId="0" applyFont="1" applyBorder="1" applyAlignment="1">
      <alignment horizontal="right"/>
    </xf>
    <xf numFmtId="0" fontId="0" fillId="0" borderId="13" xfId="0" applyBorder="1" applyAlignment="1">
      <alignment horizontal="center" vertical="center"/>
    </xf>
    <xf numFmtId="164" fontId="0" fillId="0" borderId="13" xfId="0" applyNumberFormat="1" applyBorder="1" applyAlignment="1">
      <alignment horizontal="center"/>
    </xf>
    <xf numFmtId="0" fontId="6" fillId="0" borderId="16" xfId="0" applyFont="1" applyBorder="1" applyAlignment="1">
      <alignment horizontal="right"/>
    </xf>
    <xf numFmtId="164" fontId="0" fillId="0" borderId="14" xfId="0" applyNumberFormat="1" applyBorder="1" applyAlignment="1">
      <alignment horizontal="center"/>
    </xf>
    <xf numFmtId="0" fontId="0" fillId="0" borderId="2" xfId="0" applyBorder="1"/>
    <xf numFmtId="0" fontId="12" fillId="0" borderId="17" xfId="0" applyFont="1" applyBorder="1" applyAlignment="1">
      <alignment horizontal="center"/>
    </xf>
    <xf numFmtId="166" fontId="0" fillId="0" borderId="0" xfId="0" applyNumberFormat="1"/>
    <xf numFmtId="166" fontId="12" fillId="0" borderId="17" xfId="0" applyNumberFormat="1" applyFont="1" applyBorder="1" applyAlignment="1">
      <alignment horizontal="center"/>
    </xf>
    <xf numFmtId="166" fontId="0" fillId="0" borderId="2" xfId="0" applyNumberFormat="1" applyBorder="1"/>
    <xf numFmtId="166" fontId="12" fillId="0" borderId="17" xfId="0" applyNumberFormat="1" applyFont="1" applyBorder="1" applyAlignment="1">
      <alignment horizontal="center" vertical="center" wrapText="1"/>
    </xf>
    <xf numFmtId="166" fontId="0" fillId="0" borderId="0" xfId="0" applyNumberFormat="1" applyAlignment="1">
      <alignment vertical="center" wrapText="1"/>
    </xf>
    <xf numFmtId="1" fontId="0" fillId="0" borderId="0" xfId="0" applyNumberFormat="1"/>
    <xf numFmtId="1" fontId="0" fillId="0" borderId="2" xfId="0" applyNumberFormat="1" applyBorder="1"/>
    <xf numFmtId="167" fontId="0" fillId="0" borderId="0" xfId="0" applyNumberFormat="1"/>
    <xf numFmtId="167" fontId="0" fillId="0" borderId="0" xfId="0" applyNumberFormat="1" applyAlignment="1">
      <alignment horizontal="center"/>
    </xf>
    <xf numFmtId="167" fontId="6" fillId="0" borderId="0" xfId="0" applyNumberFormat="1" applyFont="1" applyAlignment="1">
      <alignment horizontal="center"/>
    </xf>
    <xf numFmtId="0" fontId="6" fillId="0" borderId="13" xfId="0" applyFont="1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3" fillId="3" borderId="0" xfId="3" applyFont="1" applyFill="1" applyAlignment="1">
      <alignment horizontal="center"/>
    </xf>
    <xf numFmtId="0" fontId="13" fillId="0" borderId="3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3" fillId="0" borderId="1" xfId="0" applyFont="1" applyBorder="1"/>
    <xf numFmtId="0" fontId="13" fillId="0" borderId="18" xfId="0" applyFont="1" applyBorder="1" applyAlignment="1">
      <alignment horizontal="center"/>
    </xf>
    <xf numFmtId="0" fontId="13" fillId="0" borderId="19" xfId="0" applyFont="1" applyBorder="1" applyAlignment="1">
      <alignment horizontal="center"/>
    </xf>
    <xf numFmtId="0" fontId="13" fillId="0" borderId="9" xfId="0" applyFont="1" applyBorder="1"/>
    <xf numFmtId="0" fontId="14" fillId="0" borderId="0" xfId="3" applyFont="1" applyAlignment="1">
      <alignment horizontal="center" vertical="center"/>
    </xf>
    <xf numFmtId="0" fontId="14" fillId="0" borderId="0" xfId="3" applyFont="1"/>
    <xf numFmtId="0" fontId="5" fillId="0" borderId="1" xfId="3" applyFont="1" applyBorder="1" applyAlignment="1">
      <alignment horizontal="center" wrapText="1"/>
    </xf>
    <xf numFmtId="0" fontId="5" fillId="0" borderId="1" xfId="3" applyFont="1" applyBorder="1" applyAlignment="1">
      <alignment horizontal="center" vertical="center"/>
    </xf>
    <xf numFmtId="0" fontId="15" fillId="0" borderId="2" xfId="3" applyFont="1" applyBorder="1" applyAlignment="1">
      <alignment horizontal="center" vertical="center"/>
    </xf>
    <xf numFmtId="0" fontId="16" fillId="0" borderId="1" xfId="3" applyFont="1" applyBorder="1" applyAlignment="1">
      <alignment vertical="center" wrapText="1"/>
    </xf>
    <xf numFmtId="0" fontId="17" fillId="2" borderId="1" xfId="3" applyFont="1" applyFill="1" applyBorder="1" applyAlignment="1">
      <alignment horizontal="center" vertical="center" wrapText="1"/>
    </xf>
    <xf numFmtId="0" fontId="14" fillId="0" borderId="3" xfId="3" applyFont="1" applyBorder="1" applyAlignment="1">
      <alignment horizontal="center" vertical="center"/>
    </xf>
    <xf numFmtId="0" fontId="14" fillId="0" borderId="4" xfId="3" applyFont="1" applyBorder="1" applyAlignment="1">
      <alignment horizontal="center" vertical="center"/>
    </xf>
    <xf numFmtId="0" fontId="14" fillId="0" borderId="5" xfId="3" applyFont="1" applyBorder="1" applyAlignment="1">
      <alignment horizontal="center" vertical="center"/>
    </xf>
    <xf numFmtId="0" fontId="6" fillId="0" borderId="6" xfId="3" applyBorder="1" applyAlignment="1">
      <alignment horizontal="center" vertical="center" wrapText="1"/>
    </xf>
    <xf numFmtId="0" fontId="6" fillId="0" borderId="2" xfId="3" applyBorder="1" applyAlignment="1">
      <alignment horizontal="center" vertical="center" wrapText="1"/>
    </xf>
    <xf numFmtId="0" fontId="6" fillId="0" borderId="7" xfId="3" applyBorder="1" applyAlignment="1">
      <alignment horizontal="center" vertical="center" wrapText="1"/>
    </xf>
    <xf numFmtId="0" fontId="18" fillId="0" borderId="1" xfId="3" applyFont="1" applyBorder="1" applyAlignment="1">
      <alignment wrapText="1"/>
    </xf>
    <xf numFmtId="0" fontId="6" fillId="0" borderId="0" xfId="3" applyAlignment="1">
      <alignment horizontal="center" vertical="top" wrapText="1"/>
    </xf>
    <xf numFmtId="0" fontId="6" fillId="0" borderId="0" xfId="3" applyAlignment="1">
      <alignment horizontal="left" vertical="top"/>
    </xf>
    <xf numFmtId="0" fontId="17" fillId="0" borderId="0" xfId="3" applyFont="1" applyAlignment="1">
      <alignment vertical="center" wrapText="1"/>
    </xf>
    <xf numFmtId="0" fontId="17" fillId="0" borderId="0" xfId="3" applyFont="1" applyAlignment="1">
      <alignment wrapText="1"/>
    </xf>
    <xf numFmtId="0" fontId="14" fillId="0" borderId="1" xfId="3" applyFont="1" applyBorder="1" applyAlignment="1">
      <alignment wrapText="1"/>
    </xf>
    <xf numFmtId="0" fontId="14" fillId="0" borderId="1" xfId="3" applyFont="1" applyBorder="1" applyAlignment="1">
      <alignment horizontal="center" vertical="center"/>
    </xf>
    <xf numFmtId="0" fontId="3" fillId="3" borderId="2" xfId="3" applyFont="1" applyFill="1" applyBorder="1" applyAlignment="1">
      <alignment horizontal="center" vertical="center"/>
    </xf>
    <xf numFmtId="0" fontId="19" fillId="3" borderId="3" xfId="3" applyFont="1" applyFill="1" applyBorder="1" applyAlignment="1">
      <alignment horizontal="center" vertical="center"/>
    </xf>
    <xf numFmtId="0" fontId="19" fillId="3" borderId="5" xfId="3" applyFont="1" applyFill="1" applyBorder="1" applyAlignment="1">
      <alignment horizontal="center" vertical="center"/>
    </xf>
    <xf numFmtId="0" fontId="20" fillId="0" borderId="1" xfId="3" applyFont="1" applyBorder="1" applyAlignment="1">
      <alignment wrapText="1"/>
    </xf>
    <xf numFmtId="0" fontId="20" fillId="0" borderId="1" xfId="3" applyFont="1" applyBorder="1" applyAlignment="1">
      <alignment horizontal="center" vertical="center"/>
    </xf>
    <xf numFmtId="0" fontId="21" fillId="0" borderId="8" xfId="3" applyFont="1" applyBorder="1" applyAlignment="1">
      <alignment horizontal="center" vertical="center"/>
    </xf>
    <xf numFmtId="0" fontId="21" fillId="0" borderId="10" xfId="3" applyFont="1" applyBorder="1" applyAlignment="1">
      <alignment horizontal="center" vertical="center"/>
    </xf>
    <xf numFmtId="0" fontId="21" fillId="0" borderId="11" xfId="3" applyFont="1" applyBorder="1" applyAlignment="1">
      <alignment horizontal="center" vertical="center"/>
    </xf>
    <xf numFmtId="0" fontId="21" fillId="4" borderId="10" xfId="3" applyFont="1" applyFill="1" applyBorder="1" applyAlignment="1">
      <alignment horizontal="center" vertical="center"/>
    </xf>
    <xf numFmtId="0" fontId="21" fillId="4" borderId="11" xfId="3" applyFont="1" applyFill="1" applyBorder="1" applyAlignment="1">
      <alignment horizontal="center" vertical="center"/>
    </xf>
    <xf numFmtId="0" fontId="21" fillId="0" borderId="6" xfId="3" applyFont="1" applyBorder="1" applyAlignment="1">
      <alignment horizontal="center" vertical="center"/>
    </xf>
    <xf numFmtId="0" fontId="21" fillId="0" borderId="7" xfId="3" applyFont="1" applyBorder="1" applyAlignment="1">
      <alignment horizontal="center" vertical="center"/>
    </xf>
    <xf numFmtId="0" fontId="22" fillId="0" borderId="0" xfId="3" applyFont="1" applyAlignment="1">
      <alignment horizontal="center" vertical="top" wrapText="1"/>
    </xf>
    <xf numFmtId="174" fontId="14" fillId="0" borderId="20" xfId="3" applyNumberFormat="1" applyFont="1" applyBorder="1" applyAlignment="1">
      <alignment horizontal="center" vertical="center"/>
    </xf>
    <xf numFmtId="0" fontId="14" fillId="0" borderId="16" xfId="3" applyFont="1" applyBorder="1" applyAlignment="1">
      <alignment horizontal="center" vertical="center"/>
    </xf>
    <xf numFmtId="0" fontId="21" fillId="0" borderId="10" xfId="3" applyFont="1" applyFill="1" applyBorder="1" applyAlignment="1">
      <alignment horizontal="center" vertical="center"/>
    </xf>
    <xf numFmtId="0" fontId="21" fillId="0" borderId="11" xfId="3" applyFont="1" applyFill="1" applyBorder="1" applyAlignment="1">
      <alignment horizontal="center" vertical="center"/>
    </xf>
    <xf numFmtId="0" fontId="3" fillId="3" borderId="0" xfId="3" applyFont="1" applyFill="1" applyAlignment="1">
      <alignment horizontal="center" vertical="center"/>
    </xf>
  </cellXfs>
  <cellStyles count="4">
    <cellStyle name="Hipervínculo" xfId="1" builtinId="8"/>
    <cellStyle name="Normal" xfId="0" builtinId="0"/>
    <cellStyle name="Normal 2" xfId="3" xr:uid="{54317F27-DEB2-4949-9C07-12B9586C86B1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 i="0" cap="all" baseline="0">
                <a:effectLst/>
              </a:rPr>
              <a:t>¿Ha usado antes aplicaciones similares a Motivatic?</a:t>
            </a:r>
            <a:endParaRPr lang="es-CO" sz="105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'Pre-test'!$A$3:$A$4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'Pre-test'!$B$3:$B$4</c:f>
              <c:numCache>
                <c:formatCode>General</c:formatCode>
                <c:ptCount val="2"/>
                <c:pt idx="0">
                  <c:v>8</c:v>
                </c:pt>
                <c:pt idx="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C1-492D-BFC4-05E68A49A7B0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000"/>
              <a:t>nivel de experiencia utilizando aplicaciones móviles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'Pre-test'!$I$3:$I$5</c:f>
              <c:strCache>
                <c:ptCount val="3"/>
                <c:pt idx="0">
                  <c:v>Principiante (1-2 Horas/Día)</c:v>
                </c:pt>
                <c:pt idx="1">
                  <c:v>Intermedio (2-3 Horas/Día)</c:v>
                </c:pt>
                <c:pt idx="2">
                  <c:v>Experto (3-4 Horas/Día)</c:v>
                </c:pt>
              </c:strCache>
            </c:strRef>
          </c:cat>
          <c:val>
            <c:numRef>
              <c:f>'Pre-test'!$J$3:$J$5</c:f>
              <c:numCache>
                <c:formatCode>General</c:formatCode>
                <c:ptCount val="3"/>
                <c:pt idx="0">
                  <c:v>2</c:v>
                </c:pt>
                <c:pt idx="1">
                  <c:v>4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D3-4935-9384-47A9F02B56AA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strRef>
              <c:f>'Recorrido Cognitivo'!$A$4:$A$12</c:f>
              <c:strCache>
                <c:ptCount val="9"/>
                <c:pt idx="0">
                  <c:v>T1</c:v>
                </c:pt>
                <c:pt idx="1">
                  <c:v>T2</c:v>
                </c:pt>
                <c:pt idx="2">
                  <c:v>T3</c:v>
                </c:pt>
                <c:pt idx="3">
                  <c:v>T4</c:v>
                </c:pt>
                <c:pt idx="4">
                  <c:v>T5</c:v>
                </c:pt>
                <c:pt idx="5">
                  <c:v>T6</c:v>
                </c:pt>
                <c:pt idx="6">
                  <c:v>T7</c:v>
                </c:pt>
                <c:pt idx="7">
                  <c:v>T8</c:v>
                </c:pt>
                <c:pt idx="8">
                  <c:v>T9</c:v>
                </c:pt>
              </c:strCache>
            </c:strRef>
          </c:cat>
          <c:val>
            <c:numRef>
              <c:f>'Recorrido Cognitivo'!$O$4:$O$12</c:f>
              <c:numCache>
                <c:formatCode>0.0%</c:formatCode>
                <c:ptCount val="9"/>
                <c:pt idx="0">
                  <c:v>0.68181818181818177</c:v>
                </c:pt>
                <c:pt idx="1">
                  <c:v>0.77272727272727271</c:v>
                </c:pt>
                <c:pt idx="2">
                  <c:v>0.90909090909090906</c:v>
                </c:pt>
                <c:pt idx="3">
                  <c:v>0.72727272727272729</c:v>
                </c:pt>
                <c:pt idx="4">
                  <c:v>0.86363636363636365</c:v>
                </c:pt>
                <c:pt idx="5">
                  <c:v>0.63636363636363635</c:v>
                </c:pt>
                <c:pt idx="6">
                  <c:v>0.77272727272727271</c:v>
                </c:pt>
                <c:pt idx="7">
                  <c:v>0.72727272727272729</c:v>
                </c:pt>
                <c:pt idx="8">
                  <c:v>0.81818181818181823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5E-4B1E-B71F-3630F020BC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axId val="1492551936"/>
        <c:axId val="1492552352"/>
      </c:barChart>
      <c:catAx>
        <c:axId val="1492551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92552352"/>
        <c:crosses val="autoZero"/>
        <c:auto val="1"/>
        <c:lblAlgn val="ctr"/>
        <c:lblOffset val="100"/>
        <c:noMultiLvlLbl val="0"/>
      </c:catAx>
      <c:valAx>
        <c:axId val="1492552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92551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747887</xdr:colOff>
      <xdr:row>1</xdr:row>
      <xdr:rowOff>7764</xdr:rowOff>
    </xdr:from>
    <xdr:to>
      <xdr:col>7</xdr:col>
      <xdr:colOff>747887</xdr:colOff>
      <xdr:row>17</xdr:row>
      <xdr:rowOff>154519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96572DB9-0623-4730-B468-237C4192D3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14111</xdr:colOff>
      <xdr:row>0</xdr:row>
      <xdr:rowOff>177096</xdr:rowOff>
    </xdr:from>
    <xdr:to>
      <xdr:col>16</xdr:col>
      <xdr:colOff>14111</xdr:colOff>
      <xdr:row>17</xdr:row>
      <xdr:rowOff>140407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98D6208F-A1B1-4228-B04F-8B67FA223CE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10584</xdr:colOff>
      <xdr:row>1</xdr:row>
      <xdr:rowOff>31750</xdr:rowOff>
    </xdr:from>
    <xdr:to>
      <xdr:col>7</xdr:col>
      <xdr:colOff>248709</xdr:colOff>
      <xdr:row>37</xdr:row>
      <xdr:rowOff>22870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2584" y="211667"/>
          <a:ext cx="4810125" cy="5706120"/>
        </a:xfrm>
        <a:prstGeom prst="rect">
          <a:avLst/>
        </a:prstGeom>
      </xdr:spPr>
    </xdr:pic>
    <xdr:clientData/>
  </xdr:twoCellAnchor>
  <xdr:twoCellAnchor editAs="oneCell">
    <xdr:from>
      <xdr:col>7</xdr:col>
      <xdr:colOff>753534</xdr:colOff>
      <xdr:row>1</xdr:row>
      <xdr:rowOff>20108</xdr:rowOff>
    </xdr:from>
    <xdr:to>
      <xdr:col>16</xdr:col>
      <xdr:colOff>248015</xdr:colOff>
      <xdr:row>24</xdr:row>
      <xdr:rowOff>48683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7534" y="200025"/>
          <a:ext cx="6352481" cy="36798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98425</xdr:colOff>
      <xdr:row>1</xdr:row>
      <xdr:rowOff>66675</xdr:rowOff>
    </xdr:from>
    <xdr:to>
      <xdr:col>21</xdr:col>
      <xdr:colOff>98425</xdr:colOff>
      <xdr:row>18</xdr:row>
      <xdr:rowOff>111125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6DA4360-60A9-471F-A044-B2AA4821F95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open?id=1Rg1x0X5LmYYHtR6LBo1jvLmUB9145tbg" TargetMode="External"/><Relationship Id="rId7" Type="http://schemas.openxmlformats.org/officeDocument/2006/relationships/hyperlink" Target="https://drive.google.com/open?id=1qMhdrFopycrm9QZLgt0eaKbvE8Ajv3Tj" TargetMode="External"/><Relationship Id="rId2" Type="http://schemas.openxmlformats.org/officeDocument/2006/relationships/hyperlink" Target="https://drive.google.com/open?id=1H5dDJb0ExPEBJ3ACtDwwcrbmbHQgr9-q" TargetMode="External"/><Relationship Id="rId1" Type="http://schemas.openxmlformats.org/officeDocument/2006/relationships/hyperlink" Target="https://drive.google.com/open?id=15ipZfke4vC4fZzicata9GFoA2sVKPHHC" TargetMode="External"/><Relationship Id="rId6" Type="http://schemas.openxmlformats.org/officeDocument/2006/relationships/hyperlink" Target="https://drive.google.com/open?id=1ZPmqpBRPQ4T4MO68n2aJLaLwf1IxlcxP" TargetMode="External"/><Relationship Id="rId5" Type="http://schemas.openxmlformats.org/officeDocument/2006/relationships/hyperlink" Target="https://drive.google.com/open?id=1Fblil-sorQCMEnUZTwmDLeNxOofYe-Pc" TargetMode="External"/><Relationship Id="rId4" Type="http://schemas.openxmlformats.org/officeDocument/2006/relationships/hyperlink" Target="https://drive.google.com/open?id=1cB90uQRYS2pzpRMZqdukwr6KLqHPuX-U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H12"/>
  <sheetViews>
    <sheetView zoomScale="80" zoomScaleNormal="80" workbookViewId="0">
      <pane ySplit="1" topLeftCell="A2" activePane="bottomLeft" state="frozen"/>
      <selection pane="bottomLeft" activeCell="A2" sqref="A2:XFD12"/>
    </sheetView>
  </sheetViews>
  <sheetFormatPr baseColWidth="10" defaultColWidth="14.453125" defaultRowHeight="15.75" customHeight="1" x14ac:dyDescent="0.25"/>
  <cols>
    <col min="1" max="1" width="31.36328125" customWidth="1"/>
    <col min="2" max="2" width="16.1796875" style="3" customWidth="1"/>
    <col min="3" max="3" width="21.54296875" hidden="1" customWidth="1"/>
    <col min="4" max="4" width="24.453125" style="3" customWidth="1"/>
    <col min="5" max="5" width="21.54296875" style="3" customWidth="1"/>
    <col min="6" max="33" width="21.54296875" customWidth="1"/>
    <col min="34" max="34" width="65.1796875" hidden="1" customWidth="1"/>
    <col min="35" max="40" width="21.54296875" customWidth="1"/>
  </cols>
  <sheetData>
    <row r="1" spans="1:34" s="16" customFormat="1" ht="69" x14ac:dyDescent="0.25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10</v>
      </c>
      <c r="L1" s="13" t="s">
        <v>11</v>
      </c>
      <c r="M1" s="13" t="s">
        <v>12</v>
      </c>
      <c r="N1" s="13" t="s">
        <v>13</v>
      </c>
      <c r="O1" s="15" t="s">
        <v>14</v>
      </c>
      <c r="P1" s="13" t="s">
        <v>15</v>
      </c>
      <c r="Q1" s="13" t="s">
        <v>16</v>
      </c>
      <c r="R1" s="13" t="s">
        <v>17</v>
      </c>
      <c r="S1" s="13" t="s">
        <v>18</v>
      </c>
      <c r="T1" s="13" t="s">
        <v>19</v>
      </c>
      <c r="U1" s="15" t="s">
        <v>20</v>
      </c>
      <c r="V1" s="13" t="s">
        <v>21</v>
      </c>
      <c r="W1" s="13" t="s">
        <v>22</v>
      </c>
      <c r="X1" s="13" t="s">
        <v>23</v>
      </c>
      <c r="Y1" s="13" t="s">
        <v>24</v>
      </c>
      <c r="Z1" s="13" t="s">
        <v>25</v>
      </c>
      <c r="AA1" s="15" t="s">
        <v>26</v>
      </c>
      <c r="AB1" s="13" t="s">
        <v>27</v>
      </c>
      <c r="AC1" s="13" t="s">
        <v>28</v>
      </c>
      <c r="AD1" s="13" t="s">
        <v>29</v>
      </c>
      <c r="AE1" s="13" t="s">
        <v>30</v>
      </c>
      <c r="AF1" s="13" t="s">
        <v>31</v>
      </c>
      <c r="AG1" s="13" t="s">
        <v>32</v>
      </c>
      <c r="AH1" s="13" t="s">
        <v>33</v>
      </c>
    </row>
    <row r="2" spans="1:34" ht="15.75" customHeight="1" x14ac:dyDescent="0.25">
      <c r="A2" s="1" t="s">
        <v>42</v>
      </c>
      <c r="B2" s="14" t="s">
        <v>43</v>
      </c>
      <c r="C2" s="1" t="s">
        <v>44</v>
      </c>
      <c r="D2" s="14" t="s">
        <v>45</v>
      </c>
      <c r="E2" s="14" t="s">
        <v>35</v>
      </c>
      <c r="F2" s="1" t="s">
        <v>36</v>
      </c>
      <c r="G2" s="1" t="s">
        <v>46</v>
      </c>
      <c r="H2" s="1" t="s">
        <v>37</v>
      </c>
      <c r="I2" s="1" t="s">
        <v>46</v>
      </c>
      <c r="J2" s="1" t="s">
        <v>36</v>
      </c>
      <c r="K2" s="1" t="s">
        <v>47</v>
      </c>
      <c r="L2" s="1" t="s">
        <v>38</v>
      </c>
      <c r="M2" s="1" t="s">
        <v>46</v>
      </c>
      <c r="N2" s="1" t="s">
        <v>46</v>
      </c>
      <c r="O2" s="12" t="s">
        <v>46</v>
      </c>
      <c r="P2" s="1" t="s">
        <v>40</v>
      </c>
      <c r="Q2" s="1" t="s">
        <v>38</v>
      </c>
      <c r="R2" s="1" t="s">
        <v>38</v>
      </c>
      <c r="S2" s="1" t="s">
        <v>40</v>
      </c>
      <c r="T2" s="1" t="s">
        <v>38</v>
      </c>
      <c r="U2" s="12" t="s">
        <v>48</v>
      </c>
      <c r="V2" s="1" t="s">
        <v>39</v>
      </c>
      <c r="W2" s="1" t="s">
        <v>40</v>
      </c>
      <c r="X2" s="1" t="s">
        <v>40</v>
      </c>
      <c r="Y2" s="1" t="s">
        <v>38</v>
      </c>
      <c r="Z2" s="1" t="s">
        <v>41</v>
      </c>
      <c r="AA2" s="12" t="s">
        <v>40</v>
      </c>
      <c r="AB2" s="1" t="s">
        <v>41</v>
      </c>
      <c r="AC2" s="1" t="s">
        <v>40</v>
      </c>
      <c r="AD2" s="1" t="s">
        <v>41</v>
      </c>
      <c r="AE2" s="1" t="s">
        <v>48</v>
      </c>
      <c r="AF2" s="1" t="s">
        <v>41</v>
      </c>
      <c r="AG2" s="1" t="s">
        <v>39</v>
      </c>
      <c r="AH2" s="18" t="s">
        <v>49</v>
      </c>
    </row>
    <row r="3" spans="1:34" ht="15.75" customHeight="1" x14ac:dyDescent="0.25">
      <c r="A3" s="1" t="s">
        <v>50</v>
      </c>
      <c r="B3" s="14" t="s">
        <v>43</v>
      </c>
      <c r="C3" s="1" t="s">
        <v>51</v>
      </c>
      <c r="D3" s="14" t="s">
        <v>52</v>
      </c>
      <c r="E3" s="14" t="s">
        <v>53</v>
      </c>
      <c r="F3" s="1" t="s">
        <v>36</v>
      </c>
      <c r="G3" s="1" t="s">
        <v>47</v>
      </c>
      <c r="H3" s="1" t="s">
        <v>38</v>
      </c>
      <c r="I3" s="1" t="s">
        <v>46</v>
      </c>
      <c r="J3" s="1" t="s">
        <v>36</v>
      </c>
      <c r="K3" s="1" t="s">
        <v>46</v>
      </c>
      <c r="L3" s="1" t="s">
        <v>38</v>
      </c>
      <c r="M3" s="1" t="s">
        <v>46</v>
      </c>
      <c r="N3" s="1" t="s">
        <v>46</v>
      </c>
      <c r="O3" s="12" t="s">
        <v>46</v>
      </c>
      <c r="P3" s="1" t="s">
        <v>41</v>
      </c>
      <c r="Q3" s="1" t="s">
        <v>48</v>
      </c>
      <c r="R3" s="1" t="s">
        <v>48</v>
      </c>
      <c r="S3" s="1" t="s">
        <v>41</v>
      </c>
      <c r="T3" s="1" t="s">
        <v>41</v>
      </c>
      <c r="U3" s="12" t="s">
        <v>38</v>
      </c>
      <c r="V3" s="1" t="s">
        <v>40</v>
      </c>
      <c r="W3" s="1" t="s">
        <v>40</v>
      </c>
      <c r="X3" s="1" t="s">
        <v>38</v>
      </c>
      <c r="Y3" s="1" t="s">
        <v>38</v>
      </c>
      <c r="Z3" s="1" t="s">
        <v>40</v>
      </c>
      <c r="AA3" s="12" t="s">
        <v>40</v>
      </c>
      <c r="AB3" s="1" t="s">
        <v>38</v>
      </c>
      <c r="AC3" s="1" t="s">
        <v>40</v>
      </c>
      <c r="AD3" s="1" t="s">
        <v>38</v>
      </c>
      <c r="AE3" s="1" t="s">
        <v>40</v>
      </c>
      <c r="AF3" s="1" t="s">
        <v>41</v>
      </c>
      <c r="AG3" s="1" t="s">
        <v>39</v>
      </c>
      <c r="AH3" s="18" t="s">
        <v>54</v>
      </c>
    </row>
    <row r="4" spans="1:34" ht="15.75" customHeight="1" x14ac:dyDescent="0.25">
      <c r="A4" s="1" t="s">
        <v>55</v>
      </c>
      <c r="B4" s="14" t="s">
        <v>43</v>
      </c>
      <c r="C4" s="1" t="s">
        <v>56</v>
      </c>
      <c r="D4" s="14" t="s">
        <v>45</v>
      </c>
      <c r="E4" s="14" t="s">
        <v>35</v>
      </c>
      <c r="F4" s="1" t="s">
        <v>37</v>
      </c>
      <c r="G4" s="1" t="s">
        <v>47</v>
      </c>
      <c r="H4" s="1" t="s">
        <v>38</v>
      </c>
      <c r="I4" s="1" t="s">
        <v>38</v>
      </c>
      <c r="J4" s="1" t="s">
        <v>38</v>
      </c>
      <c r="K4" s="1" t="s">
        <v>47</v>
      </c>
      <c r="L4" s="1" t="s">
        <v>38</v>
      </c>
      <c r="M4" s="1" t="s">
        <v>46</v>
      </c>
      <c r="N4" s="1" t="s">
        <v>36</v>
      </c>
      <c r="O4" s="12" t="s">
        <v>46</v>
      </c>
      <c r="P4" s="1" t="s">
        <v>41</v>
      </c>
      <c r="Q4" s="1" t="s">
        <v>38</v>
      </c>
      <c r="R4" s="1" t="s">
        <v>38</v>
      </c>
      <c r="S4" s="1" t="s">
        <v>39</v>
      </c>
      <c r="T4" s="1" t="s">
        <v>41</v>
      </c>
      <c r="U4" s="12" t="s">
        <v>39</v>
      </c>
      <c r="V4" s="1" t="s">
        <v>38</v>
      </c>
      <c r="W4" s="1" t="s">
        <v>41</v>
      </c>
      <c r="X4" s="1" t="s">
        <v>48</v>
      </c>
      <c r="Y4" s="1" t="s">
        <v>38</v>
      </c>
      <c r="Z4" s="1" t="s">
        <v>40</v>
      </c>
      <c r="AA4" s="12" t="s">
        <v>41</v>
      </c>
      <c r="AB4" s="1" t="s">
        <v>41</v>
      </c>
      <c r="AC4" s="1" t="s">
        <v>40</v>
      </c>
      <c r="AD4" s="1" t="s">
        <v>48</v>
      </c>
      <c r="AE4" s="1" t="s">
        <v>41</v>
      </c>
      <c r="AF4" s="1" t="s">
        <v>48</v>
      </c>
      <c r="AG4" s="1" t="s">
        <v>41</v>
      </c>
      <c r="AH4" s="2" t="s">
        <v>57</v>
      </c>
    </row>
    <row r="5" spans="1:34" ht="15.75" customHeight="1" x14ac:dyDescent="0.25">
      <c r="A5" s="1" t="s">
        <v>58</v>
      </c>
      <c r="B5" s="14" t="s">
        <v>43</v>
      </c>
      <c r="C5" s="1" t="s">
        <v>59</v>
      </c>
      <c r="D5" s="14" t="s">
        <v>52</v>
      </c>
      <c r="E5" s="14" t="s">
        <v>35</v>
      </c>
      <c r="F5" s="1" t="s">
        <v>38</v>
      </c>
      <c r="G5" s="1" t="s">
        <v>46</v>
      </c>
      <c r="H5" s="1" t="s">
        <v>37</v>
      </c>
      <c r="I5" s="1" t="s">
        <v>47</v>
      </c>
      <c r="J5" s="1" t="s">
        <v>37</v>
      </c>
      <c r="K5" s="1" t="s">
        <v>46</v>
      </c>
      <c r="L5" s="1" t="s">
        <v>38</v>
      </c>
      <c r="M5" s="1" t="s">
        <v>46</v>
      </c>
      <c r="N5" s="1" t="s">
        <v>46</v>
      </c>
      <c r="O5" s="12" t="s">
        <v>46</v>
      </c>
      <c r="P5" s="1" t="s">
        <v>39</v>
      </c>
      <c r="Q5" s="1" t="s">
        <v>48</v>
      </c>
      <c r="R5" s="1" t="s">
        <v>38</v>
      </c>
      <c r="S5" s="1" t="s">
        <v>41</v>
      </c>
      <c r="T5" s="1" t="s">
        <v>38</v>
      </c>
      <c r="U5" s="12" t="s">
        <v>41</v>
      </c>
      <c r="V5" s="1" t="s">
        <v>38</v>
      </c>
      <c r="W5" s="1" t="s">
        <v>41</v>
      </c>
      <c r="X5" s="1" t="s">
        <v>38</v>
      </c>
      <c r="Y5" s="1" t="s">
        <v>38</v>
      </c>
      <c r="Z5" s="1" t="s">
        <v>38</v>
      </c>
      <c r="AA5" s="12" t="s">
        <v>41</v>
      </c>
      <c r="AB5" s="1" t="s">
        <v>41</v>
      </c>
      <c r="AC5" s="1" t="s">
        <v>38</v>
      </c>
      <c r="AD5" s="1" t="s">
        <v>40</v>
      </c>
      <c r="AE5" s="1" t="s">
        <v>41</v>
      </c>
      <c r="AF5" s="1" t="s">
        <v>40</v>
      </c>
      <c r="AG5" s="1" t="s">
        <v>41</v>
      </c>
    </row>
    <row r="6" spans="1:34" ht="15.75" customHeight="1" x14ac:dyDescent="0.25">
      <c r="A6" s="1" t="s">
        <v>60</v>
      </c>
      <c r="B6" s="14" t="s">
        <v>43</v>
      </c>
      <c r="C6" s="1" t="s">
        <v>61</v>
      </c>
      <c r="D6" s="14" t="s">
        <v>45</v>
      </c>
      <c r="E6" s="14" t="s">
        <v>53</v>
      </c>
      <c r="F6" s="1" t="s">
        <v>37</v>
      </c>
      <c r="G6" s="1" t="s">
        <v>46</v>
      </c>
      <c r="H6" s="1" t="s">
        <v>37</v>
      </c>
      <c r="I6" s="1" t="s">
        <v>47</v>
      </c>
      <c r="J6" s="1" t="s">
        <v>38</v>
      </c>
      <c r="K6" s="1" t="s">
        <v>46</v>
      </c>
      <c r="L6" s="1" t="s">
        <v>37</v>
      </c>
      <c r="M6" s="1" t="s">
        <v>47</v>
      </c>
      <c r="N6" s="1" t="s">
        <v>46</v>
      </c>
      <c r="O6" s="12" t="s">
        <v>47</v>
      </c>
      <c r="P6" s="1" t="s">
        <v>41</v>
      </c>
      <c r="Q6" s="1" t="s">
        <v>48</v>
      </c>
      <c r="R6" s="1" t="s">
        <v>38</v>
      </c>
      <c r="S6" s="1" t="s">
        <v>39</v>
      </c>
      <c r="T6" s="1" t="s">
        <v>48</v>
      </c>
      <c r="U6" s="12" t="s">
        <v>39</v>
      </c>
      <c r="V6" s="1" t="s">
        <v>40</v>
      </c>
      <c r="W6" s="1" t="s">
        <v>40</v>
      </c>
      <c r="X6" s="1" t="s">
        <v>38</v>
      </c>
      <c r="Y6" s="1" t="s">
        <v>38</v>
      </c>
      <c r="Z6" s="1" t="s">
        <v>41</v>
      </c>
      <c r="AA6" s="12" t="s">
        <v>40</v>
      </c>
      <c r="AB6" s="1" t="s">
        <v>38</v>
      </c>
      <c r="AC6" s="1" t="s">
        <v>40</v>
      </c>
      <c r="AD6" s="1" t="s">
        <v>38</v>
      </c>
      <c r="AE6" s="1" t="s">
        <v>41</v>
      </c>
      <c r="AF6" s="1" t="s">
        <v>38</v>
      </c>
      <c r="AG6" s="1" t="s">
        <v>39</v>
      </c>
      <c r="AH6" s="2" t="s">
        <v>62</v>
      </c>
    </row>
    <row r="7" spans="1:34" ht="15.75" customHeight="1" x14ac:dyDescent="0.25">
      <c r="A7" s="1" t="s">
        <v>63</v>
      </c>
      <c r="B7" s="14" t="s">
        <v>43</v>
      </c>
      <c r="C7" s="1" t="s">
        <v>64</v>
      </c>
      <c r="D7" s="14" t="s">
        <v>45</v>
      </c>
      <c r="E7" s="14" t="s">
        <v>35</v>
      </c>
      <c r="F7" s="1" t="s">
        <v>38</v>
      </c>
      <c r="G7" s="1" t="s">
        <v>46</v>
      </c>
      <c r="H7" s="1" t="s">
        <v>37</v>
      </c>
      <c r="I7" s="1" t="s">
        <v>47</v>
      </c>
      <c r="J7" s="1" t="s">
        <v>38</v>
      </c>
      <c r="K7" s="1" t="s">
        <v>47</v>
      </c>
      <c r="L7" s="1" t="s">
        <v>38</v>
      </c>
      <c r="M7" s="1" t="s">
        <v>46</v>
      </c>
      <c r="N7" s="1" t="s">
        <v>46</v>
      </c>
      <c r="O7" s="12" t="s">
        <v>46</v>
      </c>
      <c r="P7" s="1" t="s">
        <v>41</v>
      </c>
      <c r="Q7" s="1" t="s">
        <v>38</v>
      </c>
      <c r="R7" s="1" t="s">
        <v>38</v>
      </c>
      <c r="S7" s="1" t="s">
        <v>39</v>
      </c>
      <c r="T7" s="1" t="s">
        <v>48</v>
      </c>
      <c r="U7" s="12" t="s">
        <v>40</v>
      </c>
      <c r="V7" s="1" t="s">
        <v>38</v>
      </c>
      <c r="W7" s="1" t="s">
        <v>40</v>
      </c>
      <c r="X7" s="1" t="s">
        <v>38</v>
      </c>
      <c r="Y7" s="1" t="s">
        <v>48</v>
      </c>
      <c r="Z7" s="1" t="s">
        <v>38</v>
      </c>
      <c r="AA7" s="12" t="s">
        <v>40</v>
      </c>
      <c r="AB7" s="1" t="s">
        <v>39</v>
      </c>
      <c r="AC7" s="1" t="s">
        <v>40</v>
      </c>
      <c r="AD7" s="1" t="s">
        <v>38</v>
      </c>
      <c r="AE7" s="1" t="s">
        <v>41</v>
      </c>
      <c r="AF7" s="1" t="s">
        <v>38</v>
      </c>
      <c r="AG7" s="1" t="s">
        <v>39</v>
      </c>
    </row>
    <row r="8" spans="1:34" ht="15.75" customHeight="1" x14ac:dyDescent="0.25">
      <c r="A8" s="1" t="s">
        <v>65</v>
      </c>
      <c r="B8" s="14" t="s">
        <v>43</v>
      </c>
      <c r="C8" s="1" t="s">
        <v>66</v>
      </c>
      <c r="D8" s="14" t="s">
        <v>52</v>
      </c>
      <c r="E8" s="14" t="s">
        <v>35</v>
      </c>
      <c r="F8" s="1" t="s">
        <v>38</v>
      </c>
      <c r="G8" s="1" t="s">
        <v>47</v>
      </c>
      <c r="H8" s="1" t="s">
        <v>37</v>
      </c>
      <c r="I8" s="1" t="s">
        <v>38</v>
      </c>
      <c r="J8" s="1" t="s">
        <v>37</v>
      </c>
      <c r="K8" s="1" t="s">
        <v>47</v>
      </c>
      <c r="L8" s="1" t="s">
        <v>38</v>
      </c>
      <c r="M8" s="1" t="s">
        <v>47</v>
      </c>
      <c r="N8" s="1" t="s">
        <v>47</v>
      </c>
      <c r="O8" s="12" t="s">
        <v>46</v>
      </c>
      <c r="P8" s="1" t="s">
        <v>41</v>
      </c>
      <c r="Q8" s="1" t="s">
        <v>38</v>
      </c>
      <c r="R8" s="1" t="s">
        <v>38</v>
      </c>
      <c r="S8" s="1" t="s">
        <v>40</v>
      </c>
      <c r="T8" s="1" t="s">
        <v>48</v>
      </c>
      <c r="U8" s="12" t="s">
        <v>40</v>
      </c>
      <c r="V8" s="1" t="s">
        <v>38</v>
      </c>
      <c r="W8" s="1" t="s">
        <v>41</v>
      </c>
      <c r="X8" s="1" t="s">
        <v>38</v>
      </c>
      <c r="Y8" s="1" t="s">
        <v>48</v>
      </c>
      <c r="Z8" s="1" t="s">
        <v>41</v>
      </c>
      <c r="AA8" s="12" t="s">
        <v>40</v>
      </c>
      <c r="AB8" s="1" t="s">
        <v>40</v>
      </c>
      <c r="AC8" s="1" t="s">
        <v>41</v>
      </c>
      <c r="AD8" s="1" t="s">
        <v>48</v>
      </c>
      <c r="AE8" s="1" t="s">
        <v>39</v>
      </c>
      <c r="AF8" s="1" t="s">
        <v>39</v>
      </c>
      <c r="AG8" s="1" t="s">
        <v>39</v>
      </c>
      <c r="AH8" s="2" t="s">
        <v>67</v>
      </c>
    </row>
    <row r="9" spans="1:34" ht="15.75" customHeight="1" x14ac:dyDescent="0.25">
      <c r="A9" s="1" t="s">
        <v>68</v>
      </c>
      <c r="B9" s="14" t="s">
        <v>43</v>
      </c>
      <c r="C9" s="1" t="s">
        <v>69</v>
      </c>
      <c r="D9" s="14" t="s">
        <v>45</v>
      </c>
      <c r="E9" s="14" t="s">
        <v>35</v>
      </c>
      <c r="F9" s="1" t="s">
        <v>37</v>
      </c>
      <c r="G9" s="1" t="s">
        <v>46</v>
      </c>
      <c r="H9" s="1" t="s">
        <v>37</v>
      </c>
      <c r="I9" s="1" t="s">
        <v>46</v>
      </c>
      <c r="J9" s="1" t="s">
        <v>37</v>
      </c>
      <c r="K9" s="1" t="s">
        <v>46</v>
      </c>
      <c r="L9" s="1" t="s">
        <v>37</v>
      </c>
      <c r="M9" s="1" t="s">
        <v>46</v>
      </c>
      <c r="N9" s="1" t="s">
        <v>47</v>
      </c>
      <c r="O9" s="12" t="s">
        <v>46</v>
      </c>
      <c r="P9" s="1" t="s">
        <v>40</v>
      </c>
      <c r="Q9" s="1" t="s">
        <v>48</v>
      </c>
      <c r="R9" s="1" t="s">
        <v>48</v>
      </c>
      <c r="S9" s="1" t="s">
        <v>39</v>
      </c>
      <c r="T9" s="1" t="s">
        <v>48</v>
      </c>
      <c r="U9" s="12" t="s">
        <v>39</v>
      </c>
      <c r="V9" s="1" t="s">
        <v>48</v>
      </c>
      <c r="W9" s="1" t="s">
        <v>39</v>
      </c>
      <c r="X9" s="1" t="s">
        <v>48</v>
      </c>
      <c r="Y9" s="1" t="s">
        <v>48</v>
      </c>
      <c r="Z9" s="1" t="s">
        <v>48</v>
      </c>
      <c r="AA9" s="12" t="s">
        <v>39</v>
      </c>
      <c r="AB9" s="1" t="s">
        <v>39</v>
      </c>
      <c r="AC9" s="1" t="s">
        <v>48</v>
      </c>
      <c r="AD9" s="1" t="s">
        <v>48</v>
      </c>
      <c r="AE9" s="1" t="s">
        <v>39</v>
      </c>
      <c r="AF9" s="1" t="s">
        <v>48</v>
      </c>
      <c r="AG9" s="1" t="s">
        <v>39</v>
      </c>
    </row>
    <row r="10" spans="1:34" ht="15.75" customHeight="1" x14ac:dyDescent="0.25">
      <c r="A10" s="1" t="s">
        <v>70</v>
      </c>
      <c r="B10" s="14" t="s">
        <v>43</v>
      </c>
      <c r="C10" s="1" t="s">
        <v>71</v>
      </c>
      <c r="D10" s="14" t="s">
        <v>52</v>
      </c>
      <c r="E10" s="14" t="s">
        <v>35</v>
      </c>
      <c r="F10" s="1" t="s">
        <v>36</v>
      </c>
      <c r="G10" s="1" t="s">
        <v>46</v>
      </c>
      <c r="H10" s="1" t="s">
        <v>38</v>
      </c>
      <c r="I10" s="1" t="s">
        <v>47</v>
      </c>
      <c r="J10" s="1" t="s">
        <v>47</v>
      </c>
      <c r="K10" s="1" t="s">
        <v>47</v>
      </c>
      <c r="L10" s="1" t="s">
        <v>38</v>
      </c>
      <c r="M10" s="1" t="s">
        <v>46</v>
      </c>
      <c r="N10" s="1" t="s">
        <v>47</v>
      </c>
      <c r="O10" s="12" t="s">
        <v>47</v>
      </c>
      <c r="P10" s="1" t="s">
        <v>41</v>
      </c>
      <c r="Q10" s="1" t="s">
        <v>40</v>
      </c>
      <c r="R10" s="1" t="s">
        <v>41</v>
      </c>
      <c r="S10" s="1" t="s">
        <v>41</v>
      </c>
      <c r="T10" s="1" t="s">
        <v>40</v>
      </c>
      <c r="U10" s="12" t="s">
        <v>39</v>
      </c>
      <c r="V10" s="1" t="s">
        <v>48</v>
      </c>
      <c r="W10" s="1" t="s">
        <v>41</v>
      </c>
      <c r="X10" s="1" t="s">
        <v>48</v>
      </c>
      <c r="Y10" s="1" t="s">
        <v>40</v>
      </c>
      <c r="Z10" s="1" t="s">
        <v>48</v>
      </c>
      <c r="AA10" s="12" t="s">
        <v>41</v>
      </c>
      <c r="AB10" s="1" t="s">
        <v>39</v>
      </c>
      <c r="AC10" s="1" t="s">
        <v>48</v>
      </c>
      <c r="AD10" s="1" t="s">
        <v>41</v>
      </c>
      <c r="AE10" s="1" t="s">
        <v>40</v>
      </c>
      <c r="AF10" s="1" t="s">
        <v>38</v>
      </c>
      <c r="AG10" s="1" t="s">
        <v>38</v>
      </c>
    </row>
    <row r="11" spans="1:34" ht="15.75" customHeight="1" x14ac:dyDescent="0.25">
      <c r="A11" s="1" t="s">
        <v>72</v>
      </c>
      <c r="B11" s="14" t="s">
        <v>73</v>
      </c>
      <c r="C11" s="1" t="s">
        <v>74</v>
      </c>
      <c r="D11" s="14" t="s">
        <v>34</v>
      </c>
      <c r="E11" s="14" t="s">
        <v>35</v>
      </c>
      <c r="F11" s="1" t="s">
        <v>36</v>
      </c>
      <c r="G11" s="1" t="s">
        <v>46</v>
      </c>
      <c r="H11" s="1" t="s">
        <v>37</v>
      </c>
      <c r="I11" s="1" t="s">
        <v>47</v>
      </c>
      <c r="J11" s="1" t="s">
        <v>38</v>
      </c>
      <c r="K11" s="1" t="s">
        <v>47</v>
      </c>
      <c r="L11" s="1" t="s">
        <v>36</v>
      </c>
      <c r="M11" s="1" t="s">
        <v>46</v>
      </c>
      <c r="N11" s="1" t="s">
        <v>47</v>
      </c>
      <c r="O11" s="12" t="s">
        <v>46</v>
      </c>
      <c r="P11" s="1" t="s">
        <v>39</v>
      </c>
      <c r="Q11" s="1" t="s">
        <v>48</v>
      </c>
      <c r="R11" s="1" t="s">
        <v>48</v>
      </c>
      <c r="S11" s="1" t="s">
        <v>39</v>
      </c>
      <c r="T11" s="1" t="s">
        <v>41</v>
      </c>
      <c r="U11" s="12" t="s">
        <v>38</v>
      </c>
      <c r="V11" s="1" t="s">
        <v>41</v>
      </c>
      <c r="W11" s="1" t="s">
        <v>39</v>
      </c>
      <c r="X11" s="1" t="s">
        <v>40</v>
      </c>
      <c r="Y11" s="1" t="s">
        <v>48</v>
      </c>
      <c r="Z11" s="1" t="s">
        <v>38</v>
      </c>
      <c r="AA11" s="12" t="s">
        <v>39</v>
      </c>
      <c r="AB11" s="1" t="s">
        <v>39</v>
      </c>
      <c r="AC11" s="1" t="s">
        <v>38</v>
      </c>
      <c r="AD11" s="1" t="s">
        <v>38</v>
      </c>
      <c r="AE11" s="1" t="s">
        <v>41</v>
      </c>
      <c r="AF11" s="1" t="s">
        <v>40</v>
      </c>
      <c r="AG11" s="1" t="s">
        <v>39</v>
      </c>
      <c r="AH11" s="2" t="s">
        <v>75</v>
      </c>
    </row>
    <row r="12" spans="1:34" ht="15.75" customHeight="1" x14ac:dyDescent="0.25">
      <c r="A12" s="1" t="s">
        <v>76</v>
      </c>
      <c r="B12" s="14" t="s">
        <v>43</v>
      </c>
      <c r="C12" s="1" t="s">
        <v>77</v>
      </c>
      <c r="D12" s="14" t="s">
        <v>34</v>
      </c>
      <c r="E12" s="14" t="s">
        <v>53</v>
      </c>
      <c r="F12" s="1" t="s">
        <v>47</v>
      </c>
      <c r="G12" s="1" t="s">
        <v>46</v>
      </c>
      <c r="H12" s="1" t="s">
        <v>37</v>
      </c>
      <c r="I12" s="1" t="s">
        <v>46</v>
      </c>
      <c r="J12" s="1" t="s">
        <v>36</v>
      </c>
      <c r="K12" s="1" t="s">
        <v>46</v>
      </c>
      <c r="L12" s="1" t="s">
        <v>36</v>
      </c>
      <c r="M12" s="1" t="s">
        <v>46</v>
      </c>
      <c r="N12" s="1" t="s">
        <v>46</v>
      </c>
      <c r="O12" s="12" t="s">
        <v>46</v>
      </c>
      <c r="P12" s="1" t="s">
        <v>38</v>
      </c>
      <c r="Q12" s="1" t="s">
        <v>38</v>
      </c>
      <c r="R12" s="1" t="s">
        <v>41</v>
      </c>
      <c r="S12" s="1" t="s">
        <v>41</v>
      </c>
      <c r="T12" s="1" t="s">
        <v>41</v>
      </c>
      <c r="U12" s="12" t="s">
        <v>38</v>
      </c>
      <c r="V12" s="1" t="s">
        <v>40</v>
      </c>
      <c r="W12" s="1" t="s">
        <v>40</v>
      </c>
      <c r="X12" s="1" t="s">
        <v>38</v>
      </c>
      <c r="Y12" s="1" t="s">
        <v>40</v>
      </c>
      <c r="Z12" s="1" t="s">
        <v>41</v>
      </c>
      <c r="AA12" s="12" t="s">
        <v>40</v>
      </c>
      <c r="AB12" s="1" t="s">
        <v>38</v>
      </c>
      <c r="AC12" s="1" t="s">
        <v>41</v>
      </c>
      <c r="AD12" s="1" t="s">
        <v>40</v>
      </c>
      <c r="AE12" s="1" t="s">
        <v>38</v>
      </c>
      <c r="AF12" s="1" t="s">
        <v>40</v>
      </c>
      <c r="AG12" s="1" t="s">
        <v>41</v>
      </c>
      <c r="AH12" s="2" t="s">
        <v>78</v>
      </c>
    </row>
  </sheetData>
  <hyperlinks>
    <hyperlink ref="AH2" r:id="rId1" xr:uid="{00000000-0004-0000-0000-000000000000}"/>
    <hyperlink ref="AH3" r:id="rId2" xr:uid="{00000000-0004-0000-0000-000001000000}"/>
    <hyperlink ref="AH4" r:id="rId3" xr:uid="{00000000-0004-0000-0000-000002000000}"/>
    <hyperlink ref="AH6" r:id="rId4" xr:uid="{00000000-0004-0000-0000-000003000000}"/>
    <hyperlink ref="AH8" r:id="rId5" xr:uid="{00000000-0004-0000-0000-000004000000}"/>
    <hyperlink ref="AH11" r:id="rId6" xr:uid="{00000000-0004-0000-0000-000005000000}"/>
    <hyperlink ref="AH12" r:id="rId7" xr:uid="{00000000-0004-0000-0000-000006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21"/>
  <sheetViews>
    <sheetView showGridLines="0" topLeftCell="B1" zoomScale="90" zoomScaleNormal="90" workbookViewId="0">
      <selection activeCell="I9" sqref="I9"/>
    </sheetView>
  </sheetViews>
  <sheetFormatPr baseColWidth="10" defaultRowHeight="12.5" x14ac:dyDescent="0.25"/>
  <cols>
    <col min="9" max="9" width="23.90625" customWidth="1"/>
    <col min="10" max="10" width="10.90625" customWidth="1"/>
  </cols>
  <sheetData>
    <row r="1" spans="1:16" ht="14.5" thickBot="1" x14ac:dyDescent="0.35">
      <c r="A1" s="40" t="s">
        <v>152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</row>
    <row r="2" spans="1:16" ht="13" thickBot="1" x14ac:dyDescent="0.3">
      <c r="A2" s="41" t="s">
        <v>153</v>
      </c>
      <c r="B2" s="42"/>
      <c r="H2" s="5"/>
      <c r="I2" s="44" t="s">
        <v>154</v>
      </c>
      <c r="J2" s="45"/>
    </row>
    <row r="3" spans="1:16" x14ac:dyDescent="0.25">
      <c r="A3" s="43" t="s">
        <v>35</v>
      </c>
      <c r="B3" s="8">
        <f>COUNTIF('Respuestas Forms'!E2:E12, "Si")</f>
        <v>8</v>
      </c>
      <c r="I3" s="46" t="s">
        <v>34</v>
      </c>
      <c r="J3" s="7">
        <f>COUNTIF('Respuestas Forms'!D2:D12, "Principiante (1-2 Horas/Día)")</f>
        <v>2</v>
      </c>
    </row>
    <row r="4" spans="1:16" x14ac:dyDescent="0.25">
      <c r="A4" s="43" t="s">
        <v>53</v>
      </c>
      <c r="B4" s="8">
        <f>COUNTIF('Respuestas Forms'!E2:E12, "No")</f>
        <v>3</v>
      </c>
      <c r="I4" s="43" t="s">
        <v>52</v>
      </c>
      <c r="J4" s="7">
        <f>COUNTIF('Respuestas Forms'!D2:D12, "Intermedio (2-3 Horas/Día)")</f>
        <v>4</v>
      </c>
    </row>
    <row r="5" spans="1:16" x14ac:dyDescent="0.25">
      <c r="I5" s="43" t="s">
        <v>45</v>
      </c>
      <c r="J5" s="7">
        <f>COUNTIF('Respuestas Forms'!D2:D12, "Experto (3-4 Horas/Día)")</f>
        <v>5</v>
      </c>
    </row>
    <row r="21" spans="2:2" x14ac:dyDescent="0.25">
      <c r="B21" s="5"/>
    </row>
  </sheetData>
  <mergeCells count="3">
    <mergeCell ref="A1:P1"/>
    <mergeCell ref="A2:B2"/>
    <mergeCell ref="I2:J2"/>
  </mergeCells>
  <pageMargins left="0.7" right="0.7" top="0.75" bottom="0.75" header="0.3" footer="0.3"/>
  <pageSetup orientation="portrait" horizontalDpi="4294967292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D0FD8-10FD-49C5-BA58-8E94187E9B3C}">
  <dimension ref="A2:BJ30"/>
  <sheetViews>
    <sheetView topLeftCell="A4" zoomScale="50" zoomScaleNormal="50" workbookViewId="0">
      <selection activeCell="I30" sqref="I30"/>
    </sheetView>
  </sheetViews>
  <sheetFormatPr baseColWidth="10" defaultRowHeight="15.5" x14ac:dyDescent="0.35"/>
  <cols>
    <col min="1" max="1" width="50" style="48" customWidth="1"/>
    <col min="2" max="3" width="10.90625" style="47"/>
    <col min="4" max="4" width="10.90625" style="48"/>
    <col min="5" max="14" width="15.7265625" style="47" customWidth="1"/>
    <col min="15" max="62" width="4.1796875" style="47" customWidth="1"/>
    <col min="63" max="16384" width="10.90625" style="48"/>
  </cols>
  <sheetData>
    <row r="2" spans="1:62" x14ac:dyDescent="0.35">
      <c r="A2" s="40" t="s">
        <v>155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1:62" ht="16" thickBot="1" x14ac:dyDescent="0.4">
      <c r="A3" s="49" t="s">
        <v>79</v>
      </c>
      <c r="B3" s="50" t="s">
        <v>80</v>
      </c>
      <c r="C3" s="48"/>
      <c r="E3" s="51" t="s">
        <v>81</v>
      </c>
      <c r="F3" s="51"/>
      <c r="G3" s="51"/>
      <c r="H3" s="51"/>
      <c r="I3" s="51"/>
    </row>
    <row r="4" spans="1:62" ht="28" x14ac:dyDescent="0.35">
      <c r="A4" s="52" t="s">
        <v>156</v>
      </c>
      <c r="B4" s="53">
        <v>1</v>
      </c>
      <c r="C4" s="48"/>
      <c r="E4" s="54">
        <v>1</v>
      </c>
      <c r="F4" s="55">
        <v>2</v>
      </c>
      <c r="G4" s="55">
        <v>3</v>
      </c>
      <c r="H4" s="55">
        <v>4</v>
      </c>
      <c r="I4" s="56">
        <v>5</v>
      </c>
    </row>
    <row r="5" spans="1:62" ht="34.75" customHeight="1" thickBot="1" x14ac:dyDescent="0.4">
      <c r="A5" s="52" t="s">
        <v>157</v>
      </c>
      <c r="B5" s="53">
        <v>4</v>
      </c>
      <c r="C5" s="48"/>
      <c r="E5" s="57" t="s">
        <v>46</v>
      </c>
      <c r="F5" s="58" t="s">
        <v>82</v>
      </c>
      <c r="G5" s="58" t="s">
        <v>83</v>
      </c>
      <c r="H5" s="58" t="s">
        <v>38</v>
      </c>
      <c r="I5" s="59" t="s">
        <v>37</v>
      </c>
    </row>
    <row r="6" spans="1:62" ht="28.5" x14ac:dyDescent="0.35">
      <c r="A6" s="60" t="s">
        <v>158</v>
      </c>
      <c r="B6" s="53">
        <v>4</v>
      </c>
      <c r="C6" s="48"/>
    </row>
    <row r="7" spans="1:62" ht="42" x14ac:dyDescent="0.35">
      <c r="A7" s="52" t="s">
        <v>159</v>
      </c>
      <c r="B7" s="53">
        <v>4</v>
      </c>
      <c r="C7" s="48"/>
      <c r="E7" s="4">
        <v>2</v>
      </c>
      <c r="F7" s="4">
        <v>1</v>
      </c>
      <c r="G7" s="4">
        <v>5</v>
      </c>
      <c r="H7" s="4">
        <v>1</v>
      </c>
      <c r="I7" s="4">
        <v>3</v>
      </c>
      <c r="J7" s="4">
        <v>1</v>
      </c>
      <c r="K7" s="4">
        <v>3</v>
      </c>
      <c r="L7" s="4">
        <v>1</v>
      </c>
      <c r="M7" s="4">
        <v>1</v>
      </c>
      <c r="N7" s="4">
        <v>1</v>
      </c>
    </row>
    <row r="8" spans="1:62" ht="28" x14ac:dyDescent="0.35">
      <c r="A8" s="52" t="s">
        <v>160</v>
      </c>
      <c r="B8" s="53">
        <v>2</v>
      </c>
      <c r="C8" s="48"/>
      <c r="E8" s="61" t="s">
        <v>162</v>
      </c>
      <c r="F8" s="61" t="s">
        <v>161</v>
      </c>
      <c r="G8" s="79" t="s">
        <v>168</v>
      </c>
      <c r="H8" s="61" t="s">
        <v>161</v>
      </c>
      <c r="I8" s="61" t="s">
        <v>161</v>
      </c>
      <c r="J8" s="61" t="s">
        <v>161</v>
      </c>
      <c r="K8" s="61" t="s">
        <v>169</v>
      </c>
      <c r="L8" s="61" t="s">
        <v>161</v>
      </c>
      <c r="M8" s="61" t="s">
        <v>161</v>
      </c>
      <c r="N8" s="61" t="s">
        <v>161</v>
      </c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</row>
    <row r="9" spans="1:62" ht="28" x14ac:dyDescent="0.35">
      <c r="A9" s="52" t="s">
        <v>163</v>
      </c>
      <c r="B9" s="53">
        <v>4</v>
      </c>
      <c r="C9" s="48"/>
    </row>
    <row r="10" spans="1:62" ht="32.5" customHeight="1" x14ac:dyDescent="0.35">
      <c r="A10" s="60" t="s">
        <v>164</v>
      </c>
      <c r="B10" s="53">
        <v>2</v>
      </c>
      <c r="C10" s="48"/>
    </row>
    <row r="11" spans="1:62" ht="33.65" customHeight="1" x14ac:dyDescent="0.35">
      <c r="A11" s="52" t="s">
        <v>165</v>
      </c>
      <c r="B11" s="53">
        <v>4</v>
      </c>
      <c r="C11" s="48"/>
    </row>
    <row r="12" spans="1:62" ht="28" x14ac:dyDescent="0.35">
      <c r="A12" s="52" t="s">
        <v>166</v>
      </c>
      <c r="B12" s="53">
        <v>4</v>
      </c>
      <c r="C12" s="48"/>
    </row>
    <row r="13" spans="1:62" ht="28" x14ac:dyDescent="0.35">
      <c r="A13" s="52" t="s">
        <v>167</v>
      </c>
      <c r="B13" s="53">
        <v>4</v>
      </c>
      <c r="C13" s="48"/>
    </row>
    <row r="14" spans="1:62" x14ac:dyDescent="0.35">
      <c r="A14" s="63"/>
    </row>
    <row r="15" spans="1:62" ht="16" thickBot="1" x14ac:dyDescent="0.4">
      <c r="A15" s="64"/>
    </row>
    <row r="16" spans="1:62" ht="16" thickBot="1" x14ac:dyDescent="0.4">
      <c r="A16" s="65" t="s">
        <v>84</v>
      </c>
      <c r="B16" s="66">
        <f>SUM(B4:B13)</f>
        <v>33</v>
      </c>
      <c r="E16" s="67" t="s">
        <v>86</v>
      </c>
      <c r="F16" s="67"/>
      <c r="G16" s="67"/>
      <c r="I16" s="68" t="s">
        <v>90</v>
      </c>
      <c r="J16" s="69"/>
    </row>
    <row r="17" spans="1:10" ht="16" thickBot="1" x14ac:dyDescent="0.4">
      <c r="A17" s="70" t="s">
        <v>85</v>
      </c>
      <c r="B17" s="71">
        <f>B16*2.5</f>
        <v>82.5</v>
      </c>
      <c r="E17" s="6" t="s">
        <v>87</v>
      </c>
      <c r="F17" s="72" t="s">
        <v>88</v>
      </c>
      <c r="G17" s="72" t="s">
        <v>89</v>
      </c>
      <c r="I17" s="73" t="s">
        <v>92</v>
      </c>
      <c r="J17" s="74" t="s">
        <v>93</v>
      </c>
    </row>
    <row r="18" spans="1:10" x14ac:dyDescent="0.35">
      <c r="E18" s="7">
        <v>1</v>
      </c>
      <c r="F18" s="7">
        <v>85</v>
      </c>
      <c r="G18" s="9" t="s">
        <v>91</v>
      </c>
      <c r="I18" s="73" t="s">
        <v>95</v>
      </c>
      <c r="J18" s="74" t="s">
        <v>96</v>
      </c>
    </row>
    <row r="19" spans="1:10" x14ac:dyDescent="0.35">
      <c r="E19" s="8">
        <v>2</v>
      </c>
      <c r="F19" s="8">
        <v>82.5</v>
      </c>
      <c r="G19" s="9" t="s">
        <v>91</v>
      </c>
      <c r="I19" s="73" t="s">
        <v>98</v>
      </c>
      <c r="J19" s="74" t="s">
        <v>97</v>
      </c>
    </row>
    <row r="20" spans="1:10" x14ac:dyDescent="0.35">
      <c r="E20" s="8">
        <v>3</v>
      </c>
      <c r="F20" s="8">
        <v>75</v>
      </c>
      <c r="G20" s="9" t="s">
        <v>91</v>
      </c>
      <c r="I20" s="82" t="s">
        <v>99</v>
      </c>
      <c r="J20" s="83" t="s">
        <v>94</v>
      </c>
    </row>
    <row r="21" spans="1:10" x14ac:dyDescent="0.35">
      <c r="E21" s="8">
        <v>4</v>
      </c>
      <c r="F21" s="8">
        <v>92.5</v>
      </c>
      <c r="G21" s="10" t="s">
        <v>102</v>
      </c>
      <c r="I21" s="75" t="s">
        <v>100</v>
      </c>
      <c r="J21" s="76" t="s">
        <v>91</v>
      </c>
    </row>
    <row r="22" spans="1:10" ht="16" thickBot="1" x14ac:dyDescent="0.4">
      <c r="E22" s="8">
        <v>5</v>
      </c>
      <c r="F22" s="8">
        <v>90</v>
      </c>
      <c r="G22" s="10" t="s">
        <v>102</v>
      </c>
      <c r="I22" s="77" t="s">
        <v>101</v>
      </c>
      <c r="J22" s="78" t="s">
        <v>102</v>
      </c>
    </row>
    <row r="23" spans="1:10" x14ac:dyDescent="0.35">
      <c r="E23" s="8">
        <v>6</v>
      </c>
      <c r="F23" s="8">
        <v>87.5</v>
      </c>
      <c r="G23" s="10" t="s">
        <v>102</v>
      </c>
    </row>
    <row r="24" spans="1:10" x14ac:dyDescent="0.35">
      <c r="E24" s="8">
        <v>7</v>
      </c>
      <c r="F24" s="8">
        <v>77.5</v>
      </c>
      <c r="G24" s="10" t="s">
        <v>91</v>
      </c>
    </row>
    <row r="25" spans="1:10" x14ac:dyDescent="0.35">
      <c r="E25" s="8">
        <v>8</v>
      </c>
      <c r="F25" s="8">
        <v>97.5</v>
      </c>
      <c r="G25" s="10" t="s">
        <v>102</v>
      </c>
    </row>
    <row r="26" spans="1:10" x14ac:dyDescent="0.35">
      <c r="E26" s="8">
        <v>9</v>
      </c>
      <c r="F26" s="8">
        <v>72.5</v>
      </c>
      <c r="G26" s="10" t="s">
        <v>94</v>
      </c>
    </row>
    <row r="27" spans="1:10" x14ac:dyDescent="0.35">
      <c r="E27" s="8">
        <v>10</v>
      </c>
      <c r="F27" s="8">
        <v>80</v>
      </c>
      <c r="G27" s="10" t="s">
        <v>91</v>
      </c>
    </row>
    <row r="28" spans="1:10" x14ac:dyDescent="0.35">
      <c r="E28" s="8">
        <v>11</v>
      </c>
      <c r="F28" s="8">
        <v>82.5</v>
      </c>
      <c r="G28" s="10" t="s">
        <v>91</v>
      </c>
    </row>
    <row r="30" spans="1:10" x14ac:dyDescent="0.35">
      <c r="F30" s="80">
        <f>AVERAGE(F18:F28)</f>
        <v>83.86363636363636</v>
      </c>
      <c r="G30" s="81" t="s">
        <v>91</v>
      </c>
    </row>
  </sheetData>
  <mergeCells count="4">
    <mergeCell ref="A2:N2"/>
    <mergeCell ref="E3:I3"/>
    <mergeCell ref="I16:J16"/>
    <mergeCell ref="E16:G1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Q1"/>
  <sheetViews>
    <sheetView showGridLines="0" zoomScale="60" zoomScaleNormal="60" workbookViewId="0">
      <selection activeCell="B1" sqref="B1:Q1"/>
    </sheetView>
  </sheetViews>
  <sheetFormatPr baseColWidth="10" defaultRowHeight="12.5" x14ac:dyDescent="0.25"/>
  <sheetData>
    <row r="1" spans="2:17" ht="14" x14ac:dyDescent="0.25">
      <c r="B1" s="84" t="s">
        <v>170</v>
      </c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</row>
  </sheetData>
  <mergeCells count="1">
    <mergeCell ref="B1:Q1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79F86-5DFF-47FD-BCD0-52BC6CB749F2}">
  <dimension ref="A2:O27"/>
  <sheetViews>
    <sheetView topLeftCell="A4" zoomScale="80" zoomScaleNormal="80" workbookViewId="0">
      <selection activeCell="M22" sqref="M22"/>
    </sheetView>
  </sheetViews>
  <sheetFormatPr baseColWidth="10" defaultRowHeight="12.5" x14ac:dyDescent="0.25"/>
  <cols>
    <col min="1" max="1" width="6" style="17" customWidth="1"/>
    <col min="2" max="12" width="6.54296875" style="3" customWidth="1"/>
    <col min="13" max="14" width="7.81640625" style="11" customWidth="1"/>
  </cols>
  <sheetData>
    <row r="2" spans="1:15" x14ac:dyDescent="0.25">
      <c r="B2" s="38" t="s">
        <v>103</v>
      </c>
      <c r="C2" s="38"/>
      <c r="D2" s="38"/>
      <c r="E2" s="38"/>
      <c r="F2" s="38"/>
      <c r="G2" s="38"/>
      <c r="H2" s="38"/>
      <c r="I2" s="38"/>
      <c r="J2" s="38"/>
      <c r="K2" s="38"/>
      <c r="L2" s="38"/>
    </row>
    <row r="3" spans="1:15" x14ac:dyDescent="0.25">
      <c r="B3" s="20">
        <v>1</v>
      </c>
      <c r="C3" s="20">
        <v>2</v>
      </c>
      <c r="D3" s="20">
        <v>3</v>
      </c>
      <c r="E3" s="20">
        <v>4</v>
      </c>
      <c r="F3" s="20">
        <v>5</v>
      </c>
      <c r="G3" s="20">
        <v>6</v>
      </c>
      <c r="H3" s="20">
        <v>7</v>
      </c>
      <c r="I3" s="20">
        <v>8</v>
      </c>
      <c r="J3" s="20">
        <v>9</v>
      </c>
      <c r="K3" s="20">
        <v>10</v>
      </c>
      <c r="L3" s="20">
        <v>11</v>
      </c>
    </row>
    <row r="4" spans="1:15" x14ac:dyDescent="0.25">
      <c r="A4" s="21" t="s">
        <v>104</v>
      </c>
      <c r="B4" s="22">
        <v>2</v>
      </c>
      <c r="C4" s="22">
        <v>1</v>
      </c>
      <c r="D4" s="22">
        <v>2</v>
      </c>
      <c r="E4" s="22">
        <v>1</v>
      </c>
      <c r="F4" s="22">
        <v>0</v>
      </c>
      <c r="G4" s="22">
        <v>1</v>
      </c>
      <c r="H4" s="22">
        <v>1</v>
      </c>
      <c r="I4" s="22">
        <v>2</v>
      </c>
      <c r="J4" s="22">
        <v>1</v>
      </c>
      <c r="K4" s="22">
        <v>2</v>
      </c>
      <c r="L4" s="22">
        <v>2</v>
      </c>
      <c r="M4" s="23">
        <f>+AVERAGE($B4:$L4)</f>
        <v>1.3636363636363635</v>
      </c>
      <c r="N4" s="23">
        <f>+AVERAGE(M4:M5)</f>
        <v>1.4545454545454546</v>
      </c>
      <c r="O4" s="19">
        <f>+M4/2</f>
        <v>0.68181818181818177</v>
      </c>
    </row>
    <row r="5" spans="1:15" x14ac:dyDescent="0.25">
      <c r="A5" s="24" t="s">
        <v>105</v>
      </c>
      <c r="B5" s="20">
        <v>2</v>
      </c>
      <c r="C5" s="20">
        <v>2</v>
      </c>
      <c r="D5" s="20">
        <v>2</v>
      </c>
      <c r="E5" s="20">
        <v>1</v>
      </c>
      <c r="F5" s="20">
        <v>2</v>
      </c>
      <c r="G5" s="20">
        <v>2</v>
      </c>
      <c r="H5" s="20">
        <v>1</v>
      </c>
      <c r="I5" s="20">
        <v>1</v>
      </c>
      <c r="J5" s="20">
        <v>2</v>
      </c>
      <c r="K5" s="20">
        <v>1</v>
      </c>
      <c r="L5" s="20">
        <v>1</v>
      </c>
      <c r="M5" s="25">
        <f t="shared" ref="M5:M12" si="0">+AVERAGE($B5:$L5)</f>
        <v>1.5454545454545454</v>
      </c>
      <c r="O5" s="19">
        <f t="shared" ref="O5:O12" si="1">+M5/2</f>
        <v>0.77272727272727271</v>
      </c>
    </row>
    <row r="6" spans="1:15" x14ac:dyDescent="0.25">
      <c r="A6" s="21" t="s">
        <v>106</v>
      </c>
      <c r="B6" s="22">
        <v>2</v>
      </c>
      <c r="C6" s="22">
        <v>2</v>
      </c>
      <c r="D6" s="22">
        <v>1</v>
      </c>
      <c r="E6" s="22">
        <v>2</v>
      </c>
      <c r="F6" s="22">
        <v>2</v>
      </c>
      <c r="G6" s="22">
        <v>2</v>
      </c>
      <c r="H6" s="22">
        <v>2</v>
      </c>
      <c r="I6" s="22">
        <v>2</v>
      </c>
      <c r="J6" s="22">
        <v>2</v>
      </c>
      <c r="K6" s="22">
        <v>1</v>
      </c>
      <c r="L6" s="22">
        <v>2</v>
      </c>
      <c r="M6" s="23">
        <f t="shared" si="0"/>
        <v>1.8181818181818181</v>
      </c>
      <c r="N6" s="23">
        <f>+AVERAGE(M6:M9)</f>
        <v>1.5681818181818181</v>
      </c>
      <c r="O6" s="19">
        <f t="shared" si="1"/>
        <v>0.90909090909090906</v>
      </c>
    </row>
    <row r="7" spans="1:15" x14ac:dyDescent="0.25">
      <c r="A7" s="24" t="s">
        <v>107</v>
      </c>
      <c r="B7" s="20">
        <v>1</v>
      </c>
      <c r="C7" s="20">
        <v>1</v>
      </c>
      <c r="D7" s="20">
        <v>2</v>
      </c>
      <c r="E7" s="20">
        <v>1</v>
      </c>
      <c r="F7" s="20">
        <v>2</v>
      </c>
      <c r="G7" s="20">
        <v>1</v>
      </c>
      <c r="H7" s="20">
        <v>1</v>
      </c>
      <c r="I7" s="20">
        <v>2</v>
      </c>
      <c r="J7" s="20">
        <v>1</v>
      </c>
      <c r="K7" s="20">
        <v>2</v>
      </c>
      <c r="L7" s="20">
        <v>2</v>
      </c>
      <c r="M7" s="25">
        <f t="shared" si="0"/>
        <v>1.4545454545454546</v>
      </c>
      <c r="O7" s="19">
        <f t="shared" si="1"/>
        <v>0.72727272727272729</v>
      </c>
    </row>
    <row r="8" spans="1:15" x14ac:dyDescent="0.25">
      <c r="A8" s="24" t="s">
        <v>108</v>
      </c>
      <c r="B8" s="20">
        <v>2</v>
      </c>
      <c r="C8" s="20">
        <v>2</v>
      </c>
      <c r="D8" s="20">
        <v>1</v>
      </c>
      <c r="E8" s="20">
        <v>2</v>
      </c>
      <c r="F8" s="20">
        <v>1</v>
      </c>
      <c r="G8" s="20">
        <v>2</v>
      </c>
      <c r="H8" s="20">
        <v>2</v>
      </c>
      <c r="I8" s="20">
        <v>1</v>
      </c>
      <c r="J8" s="20">
        <v>2</v>
      </c>
      <c r="K8" s="20">
        <v>2</v>
      </c>
      <c r="L8" s="20">
        <v>2</v>
      </c>
      <c r="M8" s="25">
        <f t="shared" si="0"/>
        <v>1.7272727272727273</v>
      </c>
      <c r="O8" s="19">
        <f t="shared" si="1"/>
        <v>0.86363636363636365</v>
      </c>
    </row>
    <row r="9" spans="1:15" x14ac:dyDescent="0.25">
      <c r="A9" s="24" t="s">
        <v>109</v>
      </c>
      <c r="B9" s="20">
        <v>2</v>
      </c>
      <c r="C9" s="20">
        <v>2</v>
      </c>
      <c r="D9" s="20">
        <v>1</v>
      </c>
      <c r="E9" s="20">
        <v>1</v>
      </c>
      <c r="F9" s="20">
        <v>2</v>
      </c>
      <c r="G9" s="20">
        <v>0</v>
      </c>
      <c r="H9" s="20">
        <v>2</v>
      </c>
      <c r="I9" s="20">
        <v>1</v>
      </c>
      <c r="J9" s="20">
        <v>1</v>
      </c>
      <c r="K9" s="20">
        <v>0</v>
      </c>
      <c r="L9" s="20">
        <v>2</v>
      </c>
      <c r="M9" s="25">
        <f t="shared" si="0"/>
        <v>1.2727272727272727</v>
      </c>
      <c r="O9" s="19">
        <f t="shared" si="1"/>
        <v>0.63636363636363635</v>
      </c>
    </row>
    <row r="10" spans="1:15" x14ac:dyDescent="0.25">
      <c r="A10" s="24" t="s">
        <v>110</v>
      </c>
      <c r="B10" s="20">
        <v>1</v>
      </c>
      <c r="C10" s="20">
        <v>2</v>
      </c>
      <c r="D10" s="20">
        <v>2</v>
      </c>
      <c r="E10" s="20">
        <v>2</v>
      </c>
      <c r="F10" s="20">
        <v>1</v>
      </c>
      <c r="G10" s="20">
        <v>1</v>
      </c>
      <c r="H10" s="20">
        <v>2</v>
      </c>
      <c r="I10" s="20">
        <v>2</v>
      </c>
      <c r="J10" s="20">
        <v>2</v>
      </c>
      <c r="K10" s="20">
        <v>1</v>
      </c>
      <c r="L10" s="20">
        <v>1</v>
      </c>
      <c r="M10" s="25">
        <f t="shared" si="0"/>
        <v>1.5454545454545454</v>
      </c>
      <c r="N10" s="23">
        <f>+AVERAGE(M10:M12)</f>
        <v>1.5454545454545456</v>
      </c>
      <c r="O10" s="19">
        <f t="shared" si="1"/>
        <v>0.77272727272727271</v>
      </c>
    </row>
    <row r="11" spans="1:15" x14ac:dyDescent="0.25">
      <c r="A11" s="24" t="s">
        <v>111</v>
      </c>
      <c r="B11" s="20">
        <v>1</v>
      </c>
      <c r="C11" s="20">
        <v>1</v>
      </c>
      <c r="D11" s="20">
        <v>2</v>
      </c>
      <c r="E11" s="20">
        <v>1</v>
      </c>
      <c r="F11" s="20">
        <v>1</v>
      </c>
      <c r="G11" s="20">
        <v>2</v>
      </c>
      <c r="H11" s="20">
        <v>1</v>
      </c>
      <c r="I11" s="20">
        <v>2</v>
      </c>
      <c r="J11" s="20">
        <v>2</v>
      </c>
      <c r="K11" s="20">
        <v>2</v>
      </c>
      <c r="L11" s="20">
        <v>1</v>
      </c>
      <c r="M11" s="25">
        <f t="shared" si="0"/>
        <v>1.4545454545454546</v>
      </c>
      <c r="O11" s="19">
        <f t="shared" si="1"/>
        <v>0.72727272727272729</v>
      </c>
    </row>
    <row r="12" spans="1:15" x14ac:dyDescent="0.25">
      <c r="A12" s="24" t="s">
        <v>112</v>
      </c>
      <c r="B12" s="20">
        <v>2</v>
      </c>
      <c r="C12" s="20">
        <v>2</v>
      </c>
      <c r="D12" s="20">
        <v>0</v>
      </c>
      <c r="E12" s="20">
        <v>2</v>
      </c>
      <c r="F12" s="20">
        <v>2</v>
      </c>
      <c r="G12" s="20">
        <v>2</v>
      </c>
      <c r="H12" s="20">
        <v>2</v>
      </c>
      <c r="I12" s="20">
        <v>1</v>
      </c>
      <c r="J12" s="20">
        <v>2</v>
      </c>
      <c r="K12" s="20">
        <v>1</v>
      </c>
      <c r="L12" s="20">
        <v>2</v>
      </c>
      <c r="M12" s="25">
        <f t="shared" si="0"/>
        <v>1.6363636363636365</v>
      </c>
      <c r="O12" s="19">
        <f t="shared" si="1"/>
        <v>0.81818181818181823</v>
      </c>
    </row>
    <row r="16" spans="1:15" x14ac:dyDescent="0.25">
      <c r="B16" s="39" t="s">
        <v>113</v>
      </c>
      <c r="C16" s="39"/>
      <c r="D16" s="39"/>
      <c r="E16" s="39"/>
    </row>
    <row r="17" spans="1:5" x14ac:dyDescent="0.25">
      <c r="B17" s="20">
        <v>0</v>
      </c>
      <c r="C17" s="20">
        <v>1</v>
      </c>
      <c r="D17" s="20">
        <v>2</v>
      </c>
    </row>
    <row r="18" spans="1:5" x14ac:dyDescent="0.25">
      <c r="A18" s="21" t="s">
        <v>104</v>
      </c>
      <c r="B18" s="22">
        <f>COUNTIF($B4:$L4,0)</f>
        <v>1</v>
      </c>
      <c r="C18" s="22">
        <f>COUNTIF($B4:$L4,1)</f>
        <v>5</v>
      </c>
      <c r="D18" s="22">
        <f>COUNTIF($B4:$L4,2)</f>
        <v>5</v>
      </c>
      <c r="E18" s="20">
        <f>+SUM(B18:D18)</f>
        <v>11</v>
      </c>
    </row>
    <row r="19" spans="1:5" x14ac:dyDescent="0.25">
      <c r="A19" s="24" t="s">
        <v>105</v>
      </c>
      <c r="B19" s="22">
        <f t="shared" ref="B19:B26" si="2">COUNTIF($B5:$L5,0)</f>
        <v>0</v>
      </c>
      <c r="C19" s="22">
        <f t="shared" ref="C19:C26" si="3">COUNTIF($B5:$L5,1)</f>
        <v>5</v>
      </c>
      <c r="D19" s="22">
        <f t="shared" ref="D19:D26" si="4">COUNTIF($B5:$L5,2)</f>
        <v>6</v>
      </c>
      <c r="E19" s="20">
        <f t="shared" ref="E19:E26" si="5">+SUM(B19:D19)</f>
        <v>11</v>
      </c>
    </row>
    <row r="20" spans="1:5" x14ac:dyDescent="0.25">
      <c r="A20" s="21" t="s">
        <v>106</v>
      </c>
      <c r="B20" s="22">
        <f t="shared" si="2"/>
        <v>0</v>
      </c>
      <c r="C20" s="22">
        <f t="shared" si="3"/>
        <v>2</v>
      </c>
      <c r="D20" s="22">
        <f t="shared" si="4"/>
        <v>9</v>
      </c>
      <c r="E20" s="20">
        <f t="shared" si="5"/>
        <v>11</v>
      </c>
    </row>
    <row r="21" spans="1:5" x14ac:dyDescent="0.25">
      <c r="A21" s="24" t="s">
        <v>107</v>
      </c>
      <c r="B21" s="22">
        <f t="shared" si="2"/>
        <v>0</v>
      </c>
      <c r="C21" s="22">
        <f t="shared" si="3"/>
        <v>6</v>
      </c>
      <c r="D21" s="22">
        <f t="shared" si="4"/>
        <v>5</v>
      </c>
      <c r="E21" s="20">
        <f t="shared" si="5"/>
        <v>11</v>
      </c>
    </row>
    <row r="22" spans="1:5" x14ac:dyDescent="0.25">
      <c r="A22" s="24" t="s">
        <v>108</v>
      </c>
      <c r="B22" s="22">
        <f t="shared" si="2"/>
        <v>0</v>
      </c>
      <c r="C22" s="22">
        <f t="shared" si="3"/>
        <v>3</v>
      </c>
      <c r="D22" s="22">
        <f t="shared" si="4"/>
        <v>8</v>
      </c>
      <c r="E22" s="20">
        <f t="shared" si="5"/>
        <v>11</v>
      </c>
    </row>
    <row r="23" spans="1:5" x14ac:dyDescent="0.25">
      <c r="A23" s="24" t="s">
        <v>109</v>
      </c>
      <c r="B23" s="22">
        <f t="shared" si="2"/>
        <v>2</v>
      </c>
      <c r="C23" s="22">
        <f t="shared" si="3"/>
        <v>4</v>
      </c>
      <c r="D23" s="22">
        <f t="shared" si="4"/>
        <v>5</v>
      </c>
      <c r="E23" s="20">
        <f t="shared" si="5"/>
        <v>11</v>
      </c>
    </row>
    <row r="24" spans="1:5" x14ac:dyDescent="0.25">
      <c r="A24" s="24" t="s">
        <v>110</v>
      </c>
      <c r="B24" s="22">
        <f t="shared" si="2"/>
        <v>0</v>
      </c>
      <c r="C24" s="22">
        <f t="shared" si="3"/>
        <v>5</v>
      </c>
      <c r="D24" s="22">
        <f t="shared" si="4"/>
        <v>6</v>
      </c>
      <c r="E24" s="20">
        <f t="shared" si="5"/>
        <v>11</v>
      </c>
    </row>
    <row r="25" spans="1:5" x14ac:dyDescent="0.25">
      <c r="A25" s="24" t="s">
        <v>111</v>
      </c>
      <c r="B25" s="22">
        <f t="shared" si="2"/>
        <v>0</v>
      </c>
      <c r="C25" s="22">
        <f t="shared" si="3"/>
        <v>6</v>
      </c>
      <c r="D25" s="22">
        <f t="shared" si="4"/>
        <v>5</v>
      </c>
      <c r="E25" s="20">
        <f t="shared" si="5"/>
        <v>11</v>
      </c>
    </row>
    <row r="26" spans="1:5" x14ac:dyDescent="0.25">
      <c r="A26" s="24" t="s">
        <v>112</v>
      </c>
      <c r="B26" s="22">
        <f t="shared" si="2"/>
        <v>1</v>
      </c>
      <c r="C26" s="22">
        <f t="shared" si="3"/>
        <v>2</v>
      </c>
      <c r="D26" s="22">
        <f t="shared" si="4"/>
        <v>8</v>
      </c>
      <c r="E26" s="20">
        <f t="shared" si="5"/>
        <v>11</v>
      </c>
    </row>
    <row r="27" spans="1:5" x14ac:dyDescent="0.25">
      <c r="B27" s="3">
        <f>SUM(B18:B26)</f>
        <v>4</v>
      </c>
      <c r="C27" s="3">
        <f t="shared" ref="C27:D27" si="6">SUM(C18:C26)</f>
        <v>38</v>
      </c>
      <c r="D27" s="3">
        <f t="shared" si="6"/>
        <v>57</v>
      </c>
      <c r="E27" s="3">
        <f>SUM(B27:D27)</f>
        <v>99</v>
      </c>
    </row>
  </sheetData>
  <mergeCells count="2">
    <mergeCell ref="B2:L2"/>
    <mergeCell ref="B16:E16"/>
  </mergeCells>
  <phoneticPr fontId="1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2EDD83-F925-4CB9-80B0-D4079844A999}">
  <dimension ref="A1:G23"/>
  <sheetViews>
    <sheetView zoomScale="90" zoomScaleNormal="90" workbookViewId="0">
      <selection activeCell="G12" sqref="G12"/>
    </sheetView>
  </sheetViews>
  <sheetFormatPr baseColWidth="10" defaultRowHeight="12.5" x14ac:dyDescent="0.25"/>
  <cols>
    <col min="1" max="7" width="12.36328125" style="28" customWidth="1"/>
    <col min="8" max="16384" width="10.90625" style="28"/>
  </cols>
  <sheetData>
    <row r="1" spans="1:5" x14ac:dyDescent="0.25">
      <c r="A1" s="28" t="s">
        <v>114</v>
      </c>
    </row>
    <row r="3" spans="1:5" ht="13" thickBot="1" x14ac:dyDescent="0.3">
      <c r="A3" s="28" t="s">
        <v>115</v>
      </c>
    </row>
    <row r="4" spans="1:5" ht="13" x14ac:dyDescent="0.3">
      <c r="A4" s="29" t="s">
        <v>116</v>
      </c>
      <c r="B4" s="29" t="s">
        <v>117</v>
      </c>
      <c r="C4" s="29" t="s">
        <v>118</v>
      </c>
      <c r="D4" s="29" t="s">
        <v>119</v>
      </c>
      <c r="E4" s="29" t="s">
        <v>120</v>
      </c>
    </row>
    <row r="5" spans="1:5" x14ac:dyDescent="0.25">
      <c r="A5" s="33">
        <v>1</v>
      </c>
      <c r="B5" s="33">
        <v>9</v>
      </c>
      <c r="C5" s="33">
        <v>15</v>
      </c>
      <c r="D5" s="28">
        <v>1.6666666666666667</v>
      </c>
      <c r="E5" s="28">
        <v>0.25</v>
      </c>
    </row>
    <row r="6" spans="1:5" x14ac:dyDescent="0.25">
      <c r="A6" s="33">
        <v>2</v>
      </c>
      <c r="B6" s="33">
        <v>9</v>
      </c>
      <c r="C6" s="33">
        <v>15</v>
      </c>
      <c r="D6" s="28">
        <v>1.6666666666666667</v>
      </c>
      <c r="E6" s="28">
        <v>0.25</v>
      </c>
    </row>
    <row r="7" spans="1:5" x14ac:dyDescent="0.25">
      <c r="A7" s="33">
        <v>3</v>
      </c>
      <c r="B7" s="33">
        <v>9</v>
      </c>
      <c r="C7" s="33">
        <v>13</v>
      </c>
      <c r="D7" s="28">
        <v>1.4444444444444444</v>
      </c>
      <c r="E7" s="28">
        <v>0.52777777777777768</v>
      </c>
    </row>
    <row r="8" spans="1:5" x14ac:dyDescent="0.25">
      <c r="A8" s="33">
        <v>4</v>
      </c>
      <c r="B8" s="33">
        <v>9</v>
      </c>
      <c r="C8" s="33">
        <v>13</v>
      </c>
      <c r="D8" s="28">
        <v>1.4444444444444444</v>
      </c>
      <c r="E8" s="28">
        <v>0.27777777777777768</v>
      </c>
    </row>
    <row r="9" spans="1:5" x14ac:dyDescent="0.25">
      <c r="A9" s="33">
        <v>5</v>
      </c>
      <c r="B9" s="33">
        <v>9</v>
      </c>
      <c r="C9" s="33">
        <v>13</v>
      </c>
      <c r="D9" s="28">
        <v>1.4444444444444444</v>
      </c>
      <c r="E9" s="28">
        <v>0.52777777777777768</v>
      </c>
    </row>
    <row r="10" spans="1:5" x14ac:dyDescent="0.25">
      <c r="A10" s="33">
        <v>6</v>
      </c>
      <c r="B10" s="33">
        <v>9</v>
      </c>
      <c r="C10" s="33">
        <v>13</v>
      </c>
      <c r="D10" s="28">
        <v>1.4444444444444444</v>
      </c>
      <c r="E10" s="28">
        <v>0.52777777777777768</v>
      </c>
    </row>
    <row r="11" spans="1:5" x14ac:dyDescent="0.25">
      <c r="A11" s="33">
        <v>7</v>
      </c>
      <c r="B11" s="33">
        <v>9</v>
      </c>
      <c r="C11" s="33">
        <v>14</v>
      </c>
      <c r="D11" s="28">
        <v>1.5555555555555556</v>
      </c>
      <c r="E11" s="28">
        <v>0.27777777777777768</v>
      </c>
    </row>
    <row r="12" spans="1:5" x14ac:dyDescent="0.25">
      <c r="A12" s="33">
        <v>8</v>
      </c>
      <c r="B12" s="33">
        <v>9</v>
      </c>
      <c r="C12" s="33">
        <v>14</v>
      </c>
      <c r="D12" s="28">
        <v>1.5555555555555556</v>
      </c>
      <c r="E12" s="28">
        <v>0.27777777777777768</v>
      </c>
    </row>
    <row r="13" spans="1:5" x14ac:dyDescent="0.25">
      <c r="A13" s="33">
        <v>9</v>
      </c>
      <c r="B13" s="33">
        <v>9</v>
      </c>
      <c r="C13" s="33">
        <v>15</v>
      </c>
      <c r="D13" s="28">
        <v>1.6666666666666667</v>
      </c>
      <c r="E13" s="28">
        <v>0.25</v>
      </c>
    </row>
    <row r="14" spans="1:5" x14ac:dyDescent="0.25">
      <c r="A14" s="33">
        <v>10</v>
      </c>
      <c r="B14" s="33">
        <v>9</v>
      </c>
      <c r="C14" s="33">
        <v>12</v>
      </c>
      <c r="D14" s="28">
        <v>1.3333333333333333</v>
      </c>
      <c r="E14" s="28">
        <v>0.5</v>
      </c>
    </row>
    <row r="15" spans="1:5" ht="13" thickBot="1" x14ac:dyDescent="0.3">
      <c r="A15" s="34">
        <v>11</v>
      </c>
      <c r="B15" s="34">
        <v>9</v>
      </c>
      <c r="C15" s="34">
        <v>15</v>
      </c>
      <c r="D15" s="30">
        <v>1.6666666666666667</v>
      </c>
      <c r="E15" s="30">
        <v>0.25</v>
      </c>
    </row>
    <row r="18" spans="1:7" ht="13" thickBot="1" x14ac:dyDescent="0.3">
      <c r="A18" s="28" t="s">
        <v>121</v>
      </c>
    </row>
    <row r="19" spans="1:7" s="32" customFormat="1" ht="27" customHeight="1" x14ac:dyDescent="0.25">
      <c r="A19" s="31" t="s">
        <v>122</v>
      </c>
      <c r="B19" s="31" t="s">
        <v>123</v>
      </c>
      <c r="C19" s="31" t="s">
        <v>124</v>
      </c>
      <c r="D19" s="31" t="s">
        <v>125</v>
      </c>
      <c r="E19" s="31" t="s">
        <v>126</v>
      </c>
      <c r="F19" s="31" t="s">
        <v>127</v>
      </c>
      <c r="G19" s="31" t="s">
        <v>128</v>
      </c>
    </row>
    <row r="20" spans="1:7" x14ac:dyDescent="0.25">
      <c r="A20" s="28" t="s">
        <v>129</v>
      </c>
      <c r="B20" s="28">
        <v>1.2929292929293155</v>
      </c>
      <c r="C20" s="33">
        <v>10</v>
      </c>
      <c r="D20" s="28">
        <v>0.12929292929293154</v>
      </c>
      <c r="E20" s="28">
        <v>0.36312056737589288</v>
      </c>
      <c r="F20" s="28">
        <v>0.95918389175544849</v>
      </c>
      <c r="G20" s="28">
        <v>1.9400442213546978</v>
      </c>
    </row>
    <row r="21" spans="1:7" x14ac:dyDescent="0.25">
      <c r="A21" s="28" t="s">
        <v>130</v>
      </c>
      <c r="B21" s="28">
        <v>31.333333333333329</v>
      </c>
      <c r="C21" s="33">
        <v>88</v>
      </c>
      <c r="D21" s="28">
        <v>0.35606060606060602</v>
      </c>
    </row>
    <row r="22" spans="1:7" x14ac:dyDescent="0.25">
      <c r="C22" s="33"/>
    </row>
    <row r="23" spans="1:7" ht="13" thickBot="1" x14ac:dyDescent="0.3">
      <c r="A23" s="30" t="s">
        <v>131</v>
      </c>
      <c r="B23" s="30">
        <v>32.626262626262644</v>
      </c>
      <c r="C23" s="34">
        <v>98</v>
      </c>
      <c r="D23" s="30"/>
      <c r="E23" s="30"/>
      <c r="F23" s="30"/>
      <c r="G23" s="30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60E125-C058-4682-9CCA-337C579DAA6C}">
  <dimension ref="A1:I44"/>
  <sheetViews>
    <sheetView tabSelected="1" workbookViewId="0">
      <selection activeCell="F11" sqref="F11"/>
    </sheetView>
  </sheetViews>
  <sheetFormatPr baseColWidth="10" defaultRowHeight="12.5" x14ac:dyDescent="0.25"/>
  <cols>
    <col min="1" max="1" width="31.36328125" customWidth="1"/>
    <col min="6" max="6" width="20.08984375" customWidth="1"/>
    <col min="7" max="7" width="18.81640625" customWidth="1"/>
    <col min="8" max="8" width="24.1796875" customWidth="1"/>
  </cols>
  <sheetData>
    <row r="1" spans="1:9" x14ac:dyDescent="0.25">
      <c r="A1" t="s">
        <v>132</v>
      </c>
    </row>
    <row r="2" spans="1:9" ht="13" thickBot="1" x14ac:dyDescent="0.3"/>
    <row r="3" spans="1:9" ht="13" x14ac:dyDescent="0.3">
      <c r="A3" s="27"/>
      <c r="B3" s="27">
        <v>0</v>
      </c>
      <c r="C3" s="27">
        <v>1</v>
      </c>
      <c r="F3" s="27" t="s">
        <v>142</v>
      </c>
      <c r="G3" s="27" t="s">
        <v>148</v>
      </c>
      <c r="H3" s="27" t="s">
        <v>147</v>
      </c>
      <c r="I3" s="27" t="s">
        <v>146</v>
      </c>
    </row>
    <row r="4" spans="1:9" x14ac:dyDescent="0.25">
      <c r="A4" t="s">
        <v>133</v>
      </c>
      <c r="B4">
        <v>0.44444444444444442</v>
      </c>
      <c r="C4">
        <v>4.2222222222222223</v>
      </c>
      <c r="F4" s="5" t="s">
        <v>143</v>
      </c>
      <c r="G4" s="36">
        <f>+C4-B4</f>
        <v>3.7777777777777777</v>
      </c>
      <c r="H4" s="37" t="s">
        <v>149</v>
      </c>
      <c r="I4" s="36">
        <f>+'Prueba t'!B11</f>
        <v>3.2019725524918339E-6</v>
      </c>
    </row>
    <row r="5" spans="1:9" x14ac:dyDescent="0.25">
      <c r="A5" t="s">
        <v>120</v>
      </c>
      <c r="B5">
        <v>0.52777777777777779</v>
      </c>
      <c r="C5">
        <v>2.4444444444444429</v>
      </c>
      <c r="F5" s="5" t="s">
        <v>144</v>
      </c>
      <c r="G5" s="36">
        <f>+C19-B19</f>
        <v>2.1111111111111107</v>
      </c>
      <c r="H5" s="37" t="s">
        <v>150</v>
      </c>
      <c r="I5" s="36">
        <f>+B26</f>
        <v>5.8118508685131784E-3</v>
      </c>
    </row>
    <row r="6" spans="1:9" x14ac:dyDescent="0.25">
      <c r="A6" t="s">
        <v>134</v>
      </c>
      <c r="B6">
        <v>9</v>
      </c>
      <c r="C6">
        <v>9</v>
      </c>
      <c r="F6" s="5" t="s">
        <v>145</v>
      </c>
      <c r="G6" s="36">
        <f>+C34-B34</f>
        <v>5.8888888888888884</v>
      </c>
      <c r="H6" s="37" t="s">
        <v>151</v>
      </c>
      <c r="I6" s="36">
        <f>+B41</f>
        <v>1.1114711239101538E-8</v>
      </c>
    </row>
    <row r="7" spans="1:9" x14ac:dyDescent="0.25">
      <c r="A7" t="s">
        <v>135</v>
      </c>
      <c r="B7">
        <v>1.4861111111111103</v>
      </c>
    </row>
    <row r="8" spans="1:9" x14ac:dyDescent="0.25">
      <c r="A8" t="s">
        <v>136</v>
      </c>
      <c r="B8">
        <v>0</v>
      </c>
    </row>
    <row r="9" spans="1:9" x14ac:dyDescent="0.25">
      <c r="A9" t="s">
        <v>124</v>
      </c>
      <c r="B9">
        <v>16</v>
      </c>
    </row>
    <row r="10" spans="1:9" x14ac:dyDescent="0.25">
      <c r="A10" t="s">
        <v>137</v>
      </c>
      <c r="B10">
        <v>-6.5738081255105145</v>
      </c>
      <c r="G10" s="35"/>
    </row>
    <row r="11" spans="1:9" x14ac:dyDescent="0.25">
      <c r="A11" t="s">
        <v>138</v>
      </c>
      <c r="B11">
        <v>3.2019725524918339E-6</v>
      </c>
      <c r="G11" s="35"/>
    </row>
    <row r="12" spans="1:9" x14ac:dyDescent="0.25">
      <c r="A12" t="s">
        <v>139</v>
      </c>
      <c r="B12">
        <v>1.7458836762762506</v>
      </c>
    </row>
    <row r="13" spans="1:9" x14ac:dyDescent="0.25">
      <c r="A13" t="s">
        <v>140</v>
      </c>
      <c r="B13">
        <v>6.4039451049836678E-6</v>
      </c>
    </row>
    <row r="14" spans="1:9" ht="13" thickBot="1" x14ac:dyDescent="0.3">
      <c r="A14" s="26" t="s">
        <v>141</v>
      </c>
      <c r="B14" s="26">
        <v>2.119905299221255</v>
      </c>
      <c r="C14" s="26"/>
    </row>
    <row r="16" spans="1:9" x14ac:dyDescent="0.25">
      <c r="A16" t="s">
        <v>132</v>
      </c>
    </row>
    <row r="17" spans="1:3" ht="13" thickBot="1" x14ac:dyDescent="0.3"/>
    <row r="18" spans="1:3" ht="13" x14ac:dyDescent="0.3">
      <c r="A18" s="27"/>
      <c r="B18" s="27">
        <v>1</v>
      </c>
      <c r="C18" s="27">
        <v>2</v>
      </c>
    </row>
    <row r="19" spans="1:3" x14ac:dyDescent="0.25">
      <c r="A19" t="s">
        <v>133</v>
      </c>
      <c r="B19">
        <v>4.2222222222222223</v>
      </c>
      <c r="C19">
        <v>6.333333333333333</v>
      </c>
    </row>
    <row r="20" spans="1:3" x14ac:dyDescent="0.25">
      <c r="A20" t="s">
        <v>120</v>
      </c>
      <c r="B20">
        <v>2.4444444444444429</v>
      </c>
      <c r="C20">
        <v>2.5</v>
      </c>
    </row>
    <row r="21" spans="1:3" x14ac:dyDescent="0.25">
      <c r="A21" t="s">
        <v>134</v>
      </c>
      <c r="B21">
        <v>9</v>
      </c>
      <c r="C21">
        <v>9</v>
      </c>
    </row>
    <row r="22" spans="1:3" x14ac:dyDescent="0.25">
      <c r="A22" t="s">
        <v>135</v>
      </c>
      <c r="B22">
        <v>2.4722222222222214</v>
      </c>
    </row>
    <row r="23" spans="1:3" x14ac:dyDescent="0.25">
      <c r="A23" t="s">
        <v>136</v>
      </c>
      <c r="B23">
        <v>0</v>
      </c>
    </row>
    <row r="24" spans="1:3" x14ac:dyDescent="0.25">
      <c r="A24" t="s">
        <v>124</v>
      </c>
      <c r="B24">
        <v>16</v>
      </c>
    </row>
    <row r="25" spans="1:3" x14ac:dyDescent="0.25">
      <c r="A25" t="s">
        <v>137</v>
      </c>
      <c r="B25">
        <v>-2.8482204181842734</v>
      </c>
    </row>
    <row r="26" spans="1:3" x14ac:dyDescent="0.25">
      <c r="A26" t="s">
        <v>138</v>
      </c>
      <c r="B26">
        <v>5.8118508685131784E-3</v>
      </c>
    </row>
    <row r="27" spans="1:3" x14ac:dyDescent="0.25">
      <c r="A27" t="s">
        <v>139</v>
      </c>
      <c r="B27">
        <v>1.7458836762762506</v>
      </c>
    </row>
    <row r="28" spans="1:3" x14ac:dyDescent="0.25">
      <c r="A28" t="s">
        <v>140</v>
      </c>
      <c r="B28">
        <v>1.1623701737026357E-2</v>
      </c>
    </row>
    <row r="29" spans="1:3" ht="13" thickBot="1" x14ac:dyDescent="0.3">
      <c r="A29" s="26" t="s">
        <v>141</v>
      </c>
      <c r="B29" s="26">
        <v>2.119905299221255</v>
      </c>
      <c r="C29" s="26"/>
    </row>
    <row r="31" spans="1:3" x14ac:dyDescent="0.25">
      <c r="A31" t="s">
        <v>132</v>
      </c>
    </row>
    <row r="32" spans="1:3" ht="13" thickBot="1" x14ac:dyDescent="0.3"/>
    <row r="33" spans="1:3" ht="13" x14ac:dyDescent="0.3">
      <c r="A33" s="27"/>
      <c r="B33" s="27">
        <v>0</v>
      </c>
      <c r="C33" s="27">
        <v>2</v>
      </c>
    </row>
    <row r="34" spans="1:3" x14ac:dyDescent="0.25">
      <c r="A34" t="s">
        <v>133</v>
      </c>
      <c r="B34">
        <v>0.44444444444444442</v>
      </c>
      <c r="C34">
        <v>6.333333333333333</v>
      </c>
    </row>
    <row r="35" spans="1:3" x14ac:dyDescent="0.25">
      <c r="A35" t="s">
        <v>120</v>
      </c>
      <c r="B35">
        <v>0.52777777777777779</v>
      </c>
      <c r="C35">
        <v>2.5</v>
      </c>
    </row>
    <row r="36" spans="1:3" x14ac:dyDescent="0.25">
      <c r="A36" t="s">
        <v>134</v>
      </c>
      <c r="B36">
        <v>9</v>
      </c>
      <c r="C36">
        <v>9</v>
      </c>
    </row>
    <row r="37" spans="1:3" x14ac:dyDescent="0.25">
      <c r="A37" t="s">
        <v>135</v>
      </c>
      <c r="B37">
        <v>1.5138888888888888</v>
      </c>
    </row>
    <row r="38" spans="1:3" x14ac:dyDescent="0.25">
      <c r="A38" t="s">
        <v>136</v>
      </c>
      <c r="B38">
        <v>0</v>
      </c>
    </row>
    <row r="39" spans="1:3" x14ac:dyDescent="0.25">
      <c r="A39" t="s">
        <v>124</v>
      </c>
      <c r="B39">
        <v>16</v>
      </c>
    </row>
    <row r="40" spans="1:3" x14ac:dyDescent="0.25">
      <c r="A40" t="s">
        <v>137</v>
      </c>
      <c r="B40">
        <v>-10.152958623344205</v>
      </c>
    </row>
    <row r="41" spans="1:3" x14ac:dyDescent="0.25">
      <c r="A41" t="s">
        <v>138</v>
      </c>
      <c r="B41">
        <v>1.1114711239101538E-8</v>
      </c>
    </row>
    <row r="42" spans="1:3" x14ac:dyDescent="0.25">
      <c r="A42" t="s">
        <v>139</v>
      </c>
      <c r="B42">
        <v>1.7458836762762506</v>
      </c>
    </row>
    <row r="43" spans="1:3" x14ac:dyDescent="0.25">
      <c r="A43" t="s">
        <v>140</v>
      </c>
      <c r="B43">
        <v>2.2229422478203077E-8</v>
      </c>
    </row>
    <row r="44" spans="1:3" ht="13" thickBot="1" x14ac:dyDescent="0.3">
      <c r="A44" s="26" t="s">
        <v>141</v>
      </c>
      <c r="B44" s="26">
        <v>2.119905299221255</v>
      </c>
      <c r="C44" s="26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F5703CAC0614846A407411B25B5F44B" ma:contentTypeVersion="13" ma:contentTypeDescription="Crear nuevo documento." ma:contentTypeScope="" ma:versionID="f4975003b6470c289df1bb9783c91ac7">
  <xsd:schema xmlns:xsd="http://www.w3.org/2001/XMLSchema" xmlns:xs="http://www.w3.org/2001/XMLSchema" xmlns:p="http://schemas.microsoft.com/office/2006/metadata/properties" xmlns:ns3="4453bd05-18ba-43f1-a279-0cd9025e6eb8" xmlns:ns4="71696701-9f81-4476-b2bf-9438015f113c" targetNamespace="http://schemas.microsoft.com/office/2006/metadata/properties" ma:root="true" ma:fieldsID="b599bc429cf839a434582524fa5b7833" ns3:_="" ns4:_="">
    <xsd:import namespace="4453bd05-18ba-43f1-a279-0cd9025e6eb8"/>
    <xsd:import namespace="71696701-9f81-4476-b2bf-9438015f113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53bd05-18ba-43f1-a279-0cd9025e6eb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description="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696701-9f81-4476-b2bf-9438015f11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3ADF321-FBB1-4F25-8E71-7FF5B262A91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FCCF04A-BE38-43F2-BFEB-A02DEAB1C5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453bd05-18ba-43f1-a279-0cd9025e6eb8"/>
    <ds:schemaRef ds:uri="71696701-9f81-4476-b2bf-9438015f11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4833B01-5701-4B1B-A9E4-E2DD7F86F40C}">
  <ds:schemaRefs>
    <ds:schemaRef ds:uri="http://purl.org/dc/terms/"/>
    <ds:schemaRef ds:uri="http://schemas.microsoft.com/office/2006/documentManagement/types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4453bd05-18ba-43f1-a279-0cd9025e6eb8"/>
    <ds:schemaRef ds:uri="71696701-9f81-4476-b2bf-9438015f113c"/>
    <ds:schemaRef ds:uri="http://schemas.microsoft.com/office/2006/metadata/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Respuestas Forms</vt:lpstr>
      <vt:lpstr>Pre-test</vt:lpstr>
      <vt:lpstr>Escala SUS</vt:lpstr>
      <vt:lpstr>VisAWI</vt:lpstr>
      <vt:lpstr>Recorrido Cognitivo</vt:lpstr>
      <vt:lpstr>ANOVA</vt:lpstr>
      <vt:lpstr>Prueba 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HP</cp:lastModifiedBy>
  <dcterms:created xsi:type="dcterms:W3CDTF">2021-03-18T01:10:36Z</dcterms:created>
  <dcterms:modified xsi:type="dcterms:W3CDTF">2023-04-10T16:48:06Z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0x0101005F5703CAC0614846A407411B25B5F44B</vt:lpwstr>
  </property>
</Properties>
</file>