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Entrega libro\Enviar\"/>
    </mc:Choice>
  </mc:AlternateContent>
  <xr:revisionPtr revIDLastSave="0" documentId="8_{F7EB88F5-97F3-4C0E-8E0A-75451D8534B8}" xr6:coauthVersionLast="47" xr6:coauthVersionMax="47" xr10:uidLastSave="{00000000-0000-0000-0000-000000000000}"/>
  <bookViews>
    <workbookView xWindow="1140" yWindow="0" windowWidth="15700" windowHeight="10080" xr2:uid="{00000000-000D-0000-FFFF-FFFF00000000}"/>
  </bookViews>
  <sheets>
    <sheet name="Instrumento" sheetId="4" r:id="rId1"/>
    <sheet name="TABLA AUTO EVALUACIÓN" sheetId="1" r:id="rId2"/>
    <sheet name="Hoja1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  <c r="Z14" i="1"/>
  <c r="Q20" i="1"/>
  <c r="Q19" i="1"/>
  <c r="Q18" i="1"/>
  <c r="Q17" i="1"/>
  <c r="Q16" i="1"/>
  <c r="Q15" i="1"/>
  <c r="S4" i="1"/>
  <c r="S10" i="1"/>
  <c r="F10" i="1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3" i="4"/>
  <c r="D3" i="5" l="1"/>
  <c r="G3" i="5" s="1"/>
  <c r="D4" i="5"/>
  <c r="G4" i="5" s="1"/>
  <c r="D5" i="5"/>
  <c r="G5" i="5" s="1"/>
  <c r="D6" i="5"/>
  <c r="G6" i="5" s="1"/>
  <c r="D7" i="5"/>
  <c r="G7" i="5" s="1"/>
  <c r="D2" i="5"/>
  <c r="G2" i="5" s="1"/>
  <c r="E7" i="5"/>
  <c r="F7" i="5" s="1"/>
  <c r="P30" i="1" s="1"/>
  <c r="C7" i="5"/>
  <c r="E6" i="5"/>
  <c r="F6" i="5" s="1"/>
  <c r="P29" i="1" s="1"/>
  <c r="C6" i="5"/>
  <c r="E5" i="5" s="1"/>
  <c r="F5" i="5" s="1"/>
  <c r="P28" i="1" s="1"/>
  <c r="C5" i="5"/>
  <c r="E4" i="5" s="1"/>
  <c r="F4" i="5" s="1"/>
  <c r="P27" i="1" s="1"/>
  <c r="C4" i="5"/>
  <c r="C3" i="5"/>
  <c r="C2" i="5"/>
  <c r="T20" i="1"/>
  <c r="S20" i="1"/>
  <c r="R20" i="1"/>
  <c r="P20" i="1"/>
  <c r="O20" i="1"/>
  <c r="N20" i="1"/>
  <c r="M20" i="1"/>
  <c r="L20" i="1"/>
  <c r="K20" i="1"/>
  <c r="T19" i="1"/>
  <c r="S19" i="1"/>
  <c r="R19" i="1"/>
  <c r="P19" i="1"/>
  <c r="O19" i="1"/>
  <c r="N19" i="1"/>
  <c r="M19" i="1"/>
  <c r="L19" i="1"/>
  <c r="K19" i="1"/>
  <c r="T18" i="1"/>
  <c r="S18" i="1"/>
  <c r="R18" i="1"/>
  <c r="P18" i="1"/>
  <c r="O18" i="1"/>
  <c r="N18" i="1"/>
  <c r="M18" i="1"/>
  <c r="L18" i="1"/>
  <c r="K18" i="1"/>
  <c r="T17" i="1"/>
  <c r="S17" i="1"/>
  <c r="R17" i="1"/>
  <c r="P17" i="1"/>
  <c r="O17" i="1"/>
  <c r="N17" i="1"/>
  <c r="M17" i="1"/>
  <c r="L17" i="1"/>
  <c r="K17" i="1"/>
  <c r="T16" i="1"/>
  <c r="S16" i="1"/>
  <c r="R16" i="1"/>
  <c r="P16" i="1"/>
  <c r="O16" i="1"/>
  <c r="N16" i="1"/>
  <c r="M16" i="1"/>
  <c r="L16" i="1"/>
  <c r="K16" i="1"/>
  <c r="T15" i="1"/>
  <c r="S15" i="1"/>
  <c r="R15" i="1"/>
  <c r="P15" i="1"/>
  <c r="O15" i="1"/>
  <c r="N15" i="1"/>
  <c r="M15" i="1"/>
  <c r="L15" i="1"/>
  <c r="K15" i="1"/>
  <c r="Y14" i="1"/>
  <c r="X14" i="1"/>
  <c r="W14" i="1"/>
  <c r="V14" i="1"/>
  <c r="U14" i="1"/>
  <c r="T14" i="1"/>
  <c r="S14" i="1"/>
  <c r="R14" i="1"/>
  <c r="Q14" i="1"/>
  <c r="M14" i="1"/>
  <c r="L14" i="1"/>
  <c r="K14" i="1"/>
  <c r="J14" i="1"/>
  <c r="I14" i="1"/>
  <c r="H14" i="1"/>
  <c r="G14" i="1"/>
  <c r="F14" i="1"/>
  <c r="E14" i="1"/>
  <c r="D14" i="1"/>
  <c r="Z13" i="1"/>
  <c r="Y13" i="1"/>
  <c r="X13" i="1"/>
  <c r="W13" i="1"/>
  <c r="V13" i="1"/>
  <c r="U13" i="1"/>
  <c r="T13" i="1"/>
  <c r="S13" i="1"/>
  <c r="R13" i="1"/>
  <c r="Q13" i="1"/>
  <c r="M13" i="1"/>
  <c r="L13" i="1"/>
  <c r="K13" i="1"/>
  <c r="J13" i="1"/>
  <c r="I13" i="1"/>
  <c r="H13" i="1"/>
  <c r="G13" i="1"/>
  <c r="F13" i="1"/>
  <c r="E13" i="1"/>
  <c r="D13" i="1"/>
  <c r="Z12" i="1"/>
  <c r="Y12" i="1"/>
  <c r="X12" i="1"/>
  <c r="W12" i="1"/>
  <c r="V12" i="1"/>
  <c r="U12" i="1"/>
  <c r="T12" i="1"/>
  <c r="R12" i="1"/>
  <c r="Q12" i="1"/>
  <c r="M12" i="1"/>
  <c r="L12" i="1"/>
  <c r="K12" i="1"/>
  <c r="J12" i="1"/>
  <c r="I12" i="1"/>
  <c r="H12" i="1"/>
  <c r="G12" i="1"/>
  <c r="F12" i="1"/>
  <c r="E12" i="1"/>
  <c r="D12" i="1"/>
  <c r="I7" i="5" l="1"/>
  <c r="K7" i="5"/>
  <c r="H7" i="5"/>
  <c r="J7" i="5"/>
  <c r="I5" i="5"/>
  <c r="K5" i="5"/>
  <c r="H5" i="5"/>
  <c r="J5" i="5"/>
  <c r="I3" i="5"/>
  <c r="K3" i="5"/>
  <c r="H3" i="5"/>
  <c r="J3" i="5"/>
  <c r="H2" i="5"/>
  <c r="J2" i="5"/>
  <c r="I2" i="5"/>
  <c r="K2" i="5"/>
  <c r="H6" i="5"/>
  <c r="J6" i="5"/>
  <c r="I6" i="5"/>
  <c r="K6" i="5"/>
  <c r="H4" i="5"/>
  <c r="J4" i="5"/>
  <c r="I4" i="5"/>
  <c r="K4" i="5"/>
  <c r="P41" i="1"/>
  <c r="B41" i="1"/>
  <c r="B30" i="1"/>
  <c r="P40" i="1"/>
  <c r="B40" i="1"/>
  <c r="B29" i="1"/>
  <c r="P39" i="1"/>
  <c r="B39" i="1"/>
  <c r="B28" i="1"/>
  <c r="P38" i="1"/>
  <c r="B38" i="1"/>
  <c r="B27" i="1"/>
  <c r="Y18" i="1"/>
  <c r="Z11" i="1"/>
  <c r="Y11" i="1"/>
  <c r="X11" i="1"/>
  <c r="W11" i="1"/>
  <c r="V11" i="1"/>
  <c r="U11" i="1"/>
  <c r="T11" i="1"/>
  <c r="S11" i="1"/>
  <c r="R11" i="1"/>
  <c r="Q11" i="1"/>
  <c r="M11" i="1"/>
  <c r="L11" i="1"/>
  <c r="K11" i="1"/>
  <c r="J11" i="1"/>
  <c r="I11" i="1"/>
  <c r="H11" i="1"/>
  <c r="G11" i="1"/>
  <c r="F11" i="1"/>
  <c r="E11" i="1"/>
  <c r="D11" i="1"/>
  <c r="Z10" i="1"/>
  <c r="Y10" i="1"/>
  <c r="X10" i="1"/>
  <c r="W10" i="1"/>
  <c r="V10" i="1"/>
  <c r="U10" i="1"/>
  <c r="T10" i="1"/>
  <c r="R10" i="1"/>
  <c r="Q10" i="1"/>
  <c r="M10" i="1"/>
  <c r="L10" i="1"/>
  <c r="K10" i="1"/>
  <c r="J10" i="1"/>
  <c r="I10" i="1"/>
  <c r="H10" i="1"/>
  <c r="G10" i="1"/>
  <c r="E10" i="1"/>
  <c r="D10" i="1"/>
  <c r="Z9" i="1"/>
  <c r="Y9" i="1"/>
  <c r="X9" i="1"/>
  <c r="W9" i="1"/>
  <c r="V9" i="1"/>
  <c r="U9" i="1"/>
  <c r="T9" i="1"/>
  <c r="S9" i="1"/>
  <c r="R9" i="1"/>
  <c r="Q9" i="1"/>
  <c r="M9" i="1"/>
  <c r="L9" i="1"/>
  <c r="K9" i="1"/>
  <c r="J9" i="1"/>
  <c r="I9" i="1"/>
  <c r="H9" i="1"/>
  <c r="G9" i="1"/>
  <c r="F9" i="1"/>
  <c r="E9" i="1"/>
  <c r="D9" i="1"/>
  <c r="Z8" i="1"/>
  <c r="Y8" i="1"/>
  <c r="X8" i="1"/>
  <c r="W8" i="1"/>
  <c r="V8" i="1"/>
  <c r="U8" i="1"/>
  <c r="T8" i="1"/>
  <c r="S8" i="1"/>
  <c r="R8" i="1"/>
  <c r="Q8" i="1"/>
  <c r="M8" i="1"/>
  <c r="L8" i="1"/>
  <c r="K8" i="1"/>
  <c r="J8" i="1"/>
  <c r="I8" i="1"/>
  <c r="H8" i="1"/>
  <c r="G8" i="1"/>
  <c r="F8" i="1"/>
  <c r="E8" i="1"/>
  <c r="D8" i="1"/>
  <c r="Z7" i="1"/>
  <c r="Y7" i="1"/>
  <c r="X7" i="1"/>
  <c r="W7" i="1"/>
  <c r="V7" i="1"/>
  <c r="U7" i="1"/>
  <c r="T7" i="1"/>
  <c r="S7" i="1"/>
  <c r="R7" i="1"/>
  <c r="Q7" i="1"/>
  <c r="M7" i="1"/>
  <c r="L7" i="1"/>
  <c r="K7" i="1"/>
  <c r="J7" i="1"/>
  <c r="I7" i="1"/>
  <c r="H7" i="1"/>
  <c r="G7" i="1"/>
  <c r="F7" i="1"/>
  <c r="E7" i="1"/>
  <c r="D7" i="1"/>
  <c r="Z6" i="1"/>
  <c r="Y6" i="1"/>
  <c r="X6" i="1"/>
  <c r="W6" i="1"/>
  <c r="V6" i="1"/>
  <c r="U6" i="1"/>
  <c r="T6" i="1"/>
  <c r="S6" i="1"/>
  <c r="R6" i="1"/>
  <c r="Q6" i="1"/>
  <c r="M6" i="1"/>
  <c r="L6" i="1"/>
  <c r="K6" i="1"/>
  <c r="J6" i="1"/>
  <c r="I6" i="1"/>
  <c r="H6" i="1"/>
  <c r="G6" i="1"/>
  <c r="F6" i="1"/>
  <c r="E6" i="1"/>
  <c r="D6" i="1"/>
  <c r="Z5" i="1"/>
  <c r="Y5" i="1"/>
  <c r="X5" i="1"/>
  <c r="W5" i="1"/>
  <c r="V5" i="1"/>
  <c r="U5" i="1"/>
  <c r="T5" i="1"/>
  <c r="S5" i="1"/>
  <c r="R5" i="1"/>
  <c r="Q5" i="1"/>
  <c r="M5" i="1"/>
  <c r="L5" i="1"/>
  <c r="K5" i="1"/>
  <c r="J5" i="1"/>
  <c r="I5" i="1"/>
  <c r="H5" i="1"/>
  <c r="G5" i="1"/>
  <c r="F5" i="1"/>
  <c r="E5" i="1"/>
  <c r="D5" i="1"/>
  <c r="Z4" i="1"/>
  <c r="Y4" i="1"/>
  <c r="X4" i="1"/>
  <c r="W4" i="1"/>
  <c r="V4" i="1"/>
  <c r="U4" i="1"/>
  <c r="T4" i="1"/>
  <c r="R4" i="1"/>
  <c r="Q4" i="1"/>
  <c r="M4" i="1"/>
  <c r="L4" i="1"/>
  <c r="K4" i="1"/>
  <c r="J4" i="1"/>
  <c r="I4" i="1"/>
  <c r="H4" i="1"/>
  <c r="G4" i="1"/>
  <c r="F4" i="1"/>
  <c r="E4" i="1"/>
  <c r="D4" i="1"/>
  <c r="Z3" i="1"/>
  <c r="Y3" i="1"/>
  <c r="X3" i="1"/>
  <c r="W3" i="1"/>
  <c r="V3" i="1"/>
  <c r="U3" i="1"/>
  <c r="T3" i="1"/>
  <c r="S3" i="1"/>
  <c r="R3" i="1"/>
  <c r="Q3" i="1"/>
  <c r="M3" i="1"/>
  <c r="L3" i="1"/>
  <c r="K3" i="1"/>
  <c r="J3" i="1"/>
  <c r="I3" i="1"/>
  <c r="H3" i="1"/>
  <c r="G3" i="1"/>
  <c r="F3" i="1"/>
  <c r="E3" i="1"/>
  <c r="D3" i="1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E3" i="5"/>
  <c r="F3" i="5" s="1"/>
  <c r="J15" i="4"/>
  <c r="J14" i="4"/>
  <c r="J13" i="4"/>
  <c r="J12" i="4"/>
  <c r="J11" i="4"/>
  <c r="J10" i="4"/>
  <c r="J9" i="4"/>
  <c r="J8" i="4"/>
  <c r="J7" i="4"/>
  <c r="J6" i="4"/>
  <c r="J5" i="4"/>
  <c r="J4" i="4"/>
  <c r="J3" i="4"/>
  <c r="P26" i="1" l="1"/>
  <c r="P37" i="1"/>
  <c r="B37" i="1"/>
  <c r="B26" i="1"/>
  <c r="E2" i="5"/>
  <c r="F2" i="5" s="1"/>
  <c r="P25" i="1" s="1"/>
  <c r="A6" i="1"/>
  <c r="A12" i="1"/>
  <c r="AA6" i="1"/>
  <c r="AA12" i="1"/>
  <c r="P36" i="1" l="1"/>
  <c r="B36" i="1"/>
  <c r="B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 aplica a la gestión de la empresa</t>
        </r>
      </text>
    </comment>
    <comment ref="F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La empresa no tiene esta práctica, pero valdría la pena considerarla</t>
        </r>
      </text>
    </comment>
    <comment ref="G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Está en planeación y cuenta con recursos para su posterior ejecución 
</t>
        </r>
      </text>
    </comment>
    <comment ref="H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Está en ejecución y evaluación</t>
        </r>
      </text>
    </comment>
    <comment ref="I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Está institucionalizada y se encuentra en evaluación y mejoramiento</t>
        </r>
      </text>
    </comment>
  </commentList>
</comments>
</file>

<file path=xl/sharedStrings.xml><?xml version="1.0" encoding="utf-8"?>
<sst xmlns="http://schemas.openxmlformats.org/spreadsheetml/2006/main" count="218" uniqueCount="132">
  <si>
    <t>A</t>
  </si>
  <si>
    <t>B</t>
  </si>
  <si>
    <t>C</t>
  </si>
  <si>
    <t>D</t>
  </si>
  <si>
    <t>No</t>
  </si>
  <si>
    <t>E</t>
  </si>
  <si>
    <t>X</t>
  </si>
  <si>
    <t>NO APLICAN EN LA EMPRESA</t>
  </si>
  <si>
    <t>NO SE HA DESARROLLADO PERO VALDRIA LA PENA CONSIDERARLA</t>
  </si>
  <si>
    <t>PRACTICAS DE GOBERNANZA EN LA EMPRESA</t>
  </si>
  <si>
    <t>PRACTICAS LABORALES Y DDHH</t>
  </si>
  <si>
    <t>PRACTICAS AMBIENTALES</t>
  </si>
  <si>
    <t>PRACTICAS CON COMUNIDAD Y SOCIEDAD</t>
  </si>
  <si>
    <t>PRACTICAS CON CLIENTES</t>
  </si>
  <si>
    <t>PRACTICAS CON PROVEEDORES</t>
  </si>
  <si>
    <t>No de Prácticas en Planeación</t>
  </si>
  <si>
    <t>No de Pácticas que no aplican</t>
  </si>
  <si>
    <t>No de Prácticas en ejecución</t>
  </si>
  <si>
    <t>No Prácticas a considerar</t>
  </si>
  <si>
    <t>No de Prácticas Institucionalizadas</t>
  </si>
  <si>
    <t>NIVELES</t>
  </si>
  <si>
    <t>PUNTAJES</t>
  </si>
  <si>
    <t>Mínimo</t>
  </si>
  <si>
    <t>Máximo</t>
  </si>
  <si>
    <t>NIVEL DE FORTALECIMIENTO</t>
  </si>
  <si>
    <t>NIVEL DE MEJORAMIENTO</t>
  </si>
  <si>
    <t>NIVEL DE ALERTA</t>
  </si>
  <si>
    <t>NIVEL CRÍTICO</t>
  </si>
  <si>
    <t>Valor</t>
  </si>
  <si>
    <t>0-12</t>
  </si>
  <si>
    <t>13-24</t>
  </si>
  <si>
    <t>25-36</t>
  </si>
  <si>
    <t>37-48</t>
  </si>
  <si>
    <t>0-14</t>
  </si>
  <si>
    <t>15-28</t>
  </si>
  <si>
    <t>29-42</t>
  </si>
  <si>
    <t>43-56</t>
  </si>
  <si>
    <t>0-10</t>
  </si>
  <si>
    <t xml:space="preserve"> 11-20</t>
  </si>
  <si>
    <t xml:space="preserve"> 21-30</t>
  </si>
  <si>
    <t>31-40</t>
  </si>
  <si>
    <t>0-9</t>
  </si>
  <si>
    <t xml:space="preserve"> 9-18</t>
  </si>
  <si>
    <t>19-27</t>
  </si>
  <si>
    <t>28-36</t>
  </si>
  <si>
    <t>0-7</t>
  </si>
  <si>
    <t xml:space="preserve"> 8- 14</t>
  </si>
  <si>
    <t>15-21</t>
  </si>
  <si>
    <t>22-28</t>
  </si>
  <si>
    <t>0-8</t>
  </si>
  <si>
    <t xml:space="preserve"> 9-16</t>
  </si>
  <si>
    <t>17-24</t>
  </si>
  <si>
    <t>25-32</t>
  </si>
  <si>
    <t>NO APLICA</t>
  </si>
  <si>
    <t>PRÁCTICAS A EVALUAR DE RESPONSABILIDAD SOCIAL EMPRESARIAL</t>
  </si>
  <si>
    <t>PRÁCTICAS DE GOBERNANZA EN LA EMPRESA</t>
  </si>
  <si>
    <t>PRÁCTICAS AMBIENTALES</t>
  </si>
  <si>
    <t>PRÁCTICAS CON CLIENTES</t>
  </si>
  <si>
    <t>PRÁCTICAS CON PROVEEDORES</t>
  </si>
  <si>
    <t>PRÁCTICAS CON COMUNIDAD Y SOCIEDAD</t>
  </si>
  <si>
    <t>PRÁCTICAS LABORALES Y DDHH</t>
  </si>
  <si>
    <t>ESTÁ PLANEADA Y CON RECURSOS</t>
  </si>
  <si>
    <t>ESTÁ INSTITUCIONALIZADA Y EN MEJORAMIENTO</t>
  </si>
  <si>
    <t>ESTÁ EN EJECUCIÓN Y SE VERIFICAN AVANCES</t>
  </si>
  <si>
    <t>TABLA DE AUTOEVALUACIÓN DE PRÁCTICAS DE RSE</t>
  </si>
  <si>
    <t>La empresa cuenta con una misión y una visión socialmente responsables.</t>
  </si>
  <si>
    <t xml:space="preserve">	La empresa ha incorporado algún estándar nacional o internacional de responsabilidad social.</t>
  </si>
  <si>
    <t>La empresa cuenta con una política de responsabilidad social empresarial.</t>
  </si>
  <si>
    <t>La empresa cuenta con una persona o grupo que oriente la cultura, la estrategia y las prácticas de responsabilidad social.</t>
  </si>
  <si>
    <t>La empresa cuenta con algún mecanismo para relacionarse con sus grupos de interés</t>
  </si>
  <si>
    <t>La empresa elabora y pública anualmente un informe de sostenibilidad.</t>
  </si>
  <si>
    <t>La empresa define criterios o reglas para el manejo de los conflictos de interés.</t>
  </si>
  <si>
    <t>La empresa Incluye los principios responsabilidad social en las agendas de gobernanza, los sistemas de gestión y los procedimientos de la organización.</t>
  </si>
  <si>
    <t>la empresa cuenta con un sistema de gobernanza que permita supervisar y poner en práctica los principios de la responsabilidad social empresarial incorporándolos a la estrategia empresarial.</t>
  </si>
  <si>
    <t xml:space="preserve">La empresa aplica mecanismos para la difusión de informacion sobre los derechos humanos con el personal de la empresa, la comunidad, los proveedores y otras partes interesadas   </t>
  </si>
  <si>
    <t>La empresa cuenta con mecanismos para evaluar si las decisiones que toma la empresa impactan o repercuten , tanto positiva como negativamente, los derechos humanos de los trabajadores y partes interesadas</t>
  </si>
  <si>
    <t>La empresa promueve la capacitacion de sus colaboradores y representantes en prácticas para erradicar la complicidad en sobornos y corrupción a lo largo de la gestión empresarial</t>
  </si>
  <si>
    <t xml:space="preserve"> La empresa cuenta con un sistema de resolucion de reclamaciones </t>
  </si>
  <si>
    <t xml:space="preserve">La empresa desarrolla iniciativas para evitar todo tipo de discriminación (raza, sexo, edad, religión) en sus procesos internos.        </t>
  </si>
  <si>
    <t xml:space="preserve">la empresa cuenta con mecanismos establecidos que garanticen prestar su atención a los grupos vulnerables, discriminados, marginados, no representados e infrarrepresentados de manera que pueda ayudarles a extender sus opciones y respetar sus derechos.  </t>
  </si>
  <si>
    <t xml:space="preserve">La empresa cuenta con  mecanismos con el propósito de evaluar y vigilar que se respeten los derechos economicos , sociales  y culturales </t>
  </si>
  <si>
    <t xml:space="preserve">La empresa promueve la capacitacion de sus gruos de interes para garantizar el cumplimiento  de los derechos fundamentales en el trabajo </t>
  </si>
  <si>
    <t xml:space="preserve">La empresa cuenta con  mecanismos con el propósito de evaluar y vigilar que se respeten los derechos humanos con el personal de la empresa, la comunidad, los proveedores y otras partes interesadas.                                             </t>
  </si>
  <si>
    <t xml:space="preserve"> La empresa promueve relaciones respetuosas entre todos los miembros de la organización</t>
  </si>
  <si>
    <t xml:space="preserve">La empresa cuenta con iniciativas que se enfoquen en mejorar las condiciones de seguridad, salud e inclusión en el trabajo    </t>
  </si>
  <si>
    <t xml:space="preserve">La empresa mejora las condiciones de trabajo en materia de ambiente físico, higiene, ventilación e iluminación.    </t>
  </si>
  <si>
    <t>La empresa fomenta espacios o mecanismos para que los trabajadores expresen sus ideas, sugerencias, propuestas o quejas.</t>
  </si>
  <si>
    <t>La empresa desarrolla hábitos saludables (salud laboral, práctica de deportes, dieta saludable)</t>
  </si>
  <si>
    <t>La empresa desarrolla iniciativas para mejorar las condiciones de los trabajadores en materia de salud y seguridad industrial.</t>
  </si>
  <si>
    <t xml:space="preserve"> La empresa promueve acciones para el desarrollo educativo y profesional de sus trabajadores  </t>
  </si>
  <si>
    <t>La empresa  cuenta con una política de prevención de impacto al medio ambiente.</t>
  </si>
  <si>
    <t xml:space="preserve">La empresa promueve la formación ambiental de sus colaboradores y el fortalecimiento de la cultura de responsabilidad ambiental.     </t>
  </si>
  <si>
    <t xml:space="preserve">La empresa tiene identificado la cantidad de materiales que utiliza en su operación. </t>
  </si>
  <si>
    <t>La empresa adopta medidas para reducir el uso de la energía.</t>
  </si>
  <si>
    <t>La empresa adopta medidas para ahorrar el consumo de agua</t>
  </si>
  <si>
    <t>La empresa cuenta con una política o un sistema de gestión ambiental</t>
  </si>
  <si>
    <t xml:space="preserve">la empresa cuenta con estrategias para el esarrollo de la  economia circular </t>
  </si>
  <si>
    <t xml:space="preserve"> la empresa conoce el factor de emision de la huella de carbono generada por la organizacion en cada dato de su actividad.</t>
  </si>
  <si>
    <t>La empresa identifica las áreas y procesos críticos en materia de impacto ambiental</t>
  </si>
  <si>
    <t xml:space="preserve">La empresa desarrolla iniciativas para promover la reducción, reutilización y reciclaje de materiales (papel, plásticos, cartón, vidrio, etc.).    </t>
  </si>
  <si>
    <t>La empresa promueve proyectos de ecoeficiencia en sus servicios.</t>
  </si>
  <si>
    <t>La empresa desarrolla iniciativas para atender y mitigar los impactos ambientales de sus procesos sobre los ecosistemas.</t>
  </si>
  <si>
    <t xml:space="preserve">La empresa cuenta con una politica anticorrupcion          </t>
  </si>
  <si>
    <t>La empresa promueve la lucha contra la corrupción en todas sus formas, incluidas la extorsión y el soborno</t>
  </si>
  <si>
    <t>La empresa promueve relaciones transparentes con las autoridades públicas e instituciones gubernamentales</t>
  </si>
  <si>
    <t xml:space="preserve">La empresa promueve y garantiza la justa competencia  ? </t>
  </si>
  <si>
    <t>La empresa alinea sus principios de RSE en todo la secuencia de actividades y partes inovolucradas en el proceso productivo de la organización</t>
  </si>
  <si>
    <t xml:space="preserve"> La empresa cuenta con un modelo de compras sostenibles</t>
  </si>
  <si>
    <t>La empresa resperta los derechos de la propiedad?</t>
  </si>
  <si>
    <t>La empresa garantiza la publicidad respetuosa de clientes y consumidores excluyendo métodos que manipulen su opinión o violenten su integridad.</t>
  </si>
  <si>
    <t>La empresa controla los impactos de sus servicios en la salud de sus clientes.</t>
  </si>
  <si>
    <t>La empresa desarrolla iniciativas para promover la reducción, reutilización y reciclaje de materiales</t>
  </si>
  <si>
    <t xml:space="preserve">.La empresa cuenta con mecanismos para atender preguntas, quejas y reclamos de sus clientes. </t>
  </si>
  <si>
    <t xml:space="preserve"> La empresa adopta medidas de seguridad necesarias para garantizar la confidencialidad de los datos </t>
  </si>
  <si>
    <t xml:space="preserve">La empresa desarrolla iniciativas para garantizar el acceso a servicios esenciales </t>
  </si>
  <si>
    <t xml:space="preserve">La empresa desarrolla iniciativas para fomentar el desarrollo y toma  de conciencia del consumidor </t>
  </si>
  <si>
    <t xml:space="preserve"> La empresa involucra a la comunidad para identificar sus problemas y sus aportes a la comunidad </t>
  </si>
  <si>
    <t>La empresa promueve  el desarrollo de programas que fomenten el desarrollo cultural</t>
  </si>
  <si>
    <t xml:space="preserve">La empresa promueve la contratacion de personal oriundo de la zonas en las que se opera </t>
  </si>
  <si>
    <t xml:space="preserve">La empresa define criterios de evaluacion y selección de contratistas y provedores de las zonas en las que opera   </t>
  </si>
  <si>
    <t xml:space="preserve">La empresa desarrolla iniciativas para mejorar el bienestar o desarrollo de la comunidad                </t>
  </si>
  <si>
    <t xml:space="preserve"> La empresa identifica areas de oportunidad e inversion para construir, desarrollar y ejecutar proyectos de inversion social en las zonas de influencia</t>
  </si>
  <si>
    <t xml:space="preserve">La empresa promueve campañas de bienestar  a la comunidad en temas de salud </t>
  </si>
  <si>
    <t xml:space="preserve">La empresa promueve  programas que contribuyan al desarrollo de  la economia de la zonas de influencia   </t>
  </si>
  <si>
    <t xml:space="preserve">La empresa desarrolla iniciativas que pertmiten el desarrollo y acceso a la tecnologia de la comunidad </t>
  </si>
  <si>
    <t xml:space="preserve"> GOBERNANZA EN LA EMPRESA</t>
  </si>
  <si>
    <t xml:space="preserve"> DERECHOS HUMANOS</t>
  </si>
  <si>
    <t xml:space="preserve">PRACTICAS LABORALES </t>
  </si>
  <si>
    <t xml:space="preserve">MEDIO AMBIENTE </t>
  </si>
  <si>
    <t xml:space="preserve">PRACTICAS JUSTAS DE OPERACIÓN </t>
  </si>
  <si>
    <t xml:space="preserve">ASUNTOS DE CONSUMIDORES </t>
  </si>
  <si>
    <t xml:space="preserve">PARTICIPACIÓN ACTIVA Y DESARROLLO DE LA COMUNIDAD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</si>
</sst>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5" borderId="4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5" borderId="5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0" fontId="0" fillId="4" borderId="14" xfId="0" applyFill="1" applyBorder="1" applyAlignment="1" applyProtection="1">
      <alignment horizontal="center" vertical="center"/>
      <protection hidden="1"/>
    </xf>
    <xf numFmtId="0" fontId="0" fillId="5" borderId="16" xfId="0" applyFill="1" applyBorder="1" applyAlignment="1" applyProtection="1">
      <alignment horizontal="center" vertical="center"/>
      <protection hidden="1"/>
    </xf>
    <xf numFmtId="0" fontId="0" fillId="5" borderId="9" xfId="0" applyFill="1" applyBorder="1" applyAlignment="1" applyProtection="1">
      <alignment horizontal="center" vertical="center"/>
      <protection hidden="1"/>
    </xf>
    <xf numFmtId="0" fontId="0" fillId="5" borderId="10" xfId="0" applyFill="1" applyBorder="1" applyAlignment="1" applyProtection="1">
      <alignment horizontal="center" vertical="center"/>
      <protection hidden="1"/>
    </xf>
    <xf numFmtId="0" fontId="0" fillId="5" borderId="11" xfId="0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3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20" xfId="0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7" fontId="0" fillId="0" borderId="1" xfId="0" applyNumberFormat="1" applyBorder="1" applyAlignment="1" applyProtection="1">
      <alignment horizontal="center"/>
      <protection hidden="1"/>
    </xf>
    <xf numFmtId="0" fontId="0" fillId="6" borderId="16" xfId="0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0" fillId="6" borderId="10" xfId="0" applyFill="1" applyBorder="1" applyAlignment="1" applyProtection="1">
      <alignment horizontal="center" vertical="center"/>
      <protection hidden="1"/>
    </xf>
    <xf numFmtId="0" fontId="0" fillId="6" borderId="5" xfId="0" applyFill="1" applyBorder="1" applyAlignment="1" applyProtection="1">
      <alignment horizontal="center" vertical="center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0" fillId="6" borderId="11" xfId="0" applyFill="1" applyBorder="1" applyAlignment="1" applyProtection="1">
      <alignment horizontal="center" vertical="center"/>
      <protection hidden="1"/>
    </xf>
    <xf numFmtId="0" fontId="0" fillId="6" borderId="20" xfId="0" applyFill="1" applyBorder="1" applyAlignment="1" applyProtection="1">
      <alignment horizontal="center" vertical="center"/>
      <protection hidden="1"/>
    </xf>
    <xf numFmtId="0" fontId="0" fillId="6" borderId="13" xfId="0" applyFill="1" applyBorder="1" applyAlignment="1" applyProtection="1">
      <alignment horizontal="center" vertical="center"/>
      <protection hidden="1"/>
    </xf>
    <xf numFmtId="0" fontId="0" fillId="6" borderId="14" xfId="0" applyFill="1" applyBorder="1" applyAlignment="1" applyProtection="1">
      <alignment horizontal="center" vertical="center"/>
      <protection hidden="1"/>
    </xf>
    <xf numFmtId="0" fontId="0" fillId="7" borderId="16" xfId="0" applyFill="1" applyBorder="1" applyAlignment="1" applyProtection="1">
      <alignment horizontal="center" vertical="center"/>
      <protection hidden="1"/>
    </xf>
    <xf numFmtId="0" fontId="0" fillId="7" borderId="9" xfId="0" applyFill="1" applyBorder="1" applyAlignment="1" applyProtection="1">
      <alignment horizontal="center" vertical="center"/>
      <protection hidden="1"/>
    </xf>
    <xf numFmtId="0" fontId="0" fillId="7" borderId="10" xfId="0" applyFill="1" applyBorder="1" applyAlignment="1" applyProtection="1">
      <alignment horizontal="center" vertical="center"/>
      <protection hidden="1"/>
    </xf>
    <xf numFmtId="0" fontId="0" fillId="7" borderId="5" xfId="0" applyFill="1" applyBorder="1" applyAlignment="1" applyProtection="1">
      <alignment horizontal="center"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0" fillId="7" borderId="11" xfId="0" applyFill="1" applyBorder="1" applyAlignment="1" applyProtection="1">
      <alignment horizontal="center" vertical="center"/>
      <protection hidden="1"/>
    </xf>
    <xf numFmtId="0" fontId="0" fillId="7" borderId="20" xfId="0" applyFill="1" applyBorder="1" applyAlignment="1" applyProtection="1">
      <alignment horizontal="center" vertical="center"/>
      <protection hidden="1"/>
    </xf>
    <xf numFmtId="0" fontId="0" fillId="7" borderId="13" xfId="0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0" fillId="8" borderId="16" xfId="0" applyFill="1" applyBorder="1" applyAlignment="1" applyProtection="1">
      <alignment horizontal="center" vertical="center"/>
      <protection hidden="1"/>
    </xf>
    <xf numFmtId="0" fontId="0" fillId="8" borderId="9" xfId="0" applyFill="1" applyBorder="1" applyAlignment="1" applyProtection="1">
      <alignment horizontal="center" vertical="center"/>
      <protection hidden="1"/>
    </xf>
    <xf numFmtId="0" fontId="0" fillId="8" borderId="10" xfId="0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vertical="center"/>
      <protection hidden="1"/>
    </xf>
    <xf numFmtId="0" fontId="0" fillId="8" borderId="4" xfId="0" applyFill="1" applyBorder="1" applyAlignment="1" applyProtection="1">
      <alignment horizontal="center" vertical="center"/>
      <protection hidden="1"/>
    </xf>
    <xf numFmtId="0" fontId="0" fillId="8" borderId="11" xfId="0" applyFill="1" applyBorder="1" applyAlignment="1" applyProtection="1">
      <alignment horizontal="center" vertical="center"/>
      <protection hidden="1"/>
    </xf>
    <xf numFmtId="0" fontId="0" fillId="8" borderId="20" xfId="0" applyFill="1" applyBorder="1" applyAlignment="1" applyProtection="1">
      <alignment horizontal="center" vertical="center"/>
      <protection hidden="1"/>
    </xf>
    <xf numFmtId="0" fontId="0" fillId="8" borderId="13" xfId="0" applyFill="1" applyBorder="1" applyAlignment="1" applyProtection="1">
      <alignment horizontal="center" vertical="center"/>
      <protection hidden="1"/>
    </xf>
    <xf numFmtId="0" fontId="0" fillId="8" borderId="14" xfId="0" applyFill="1" applyBorder="1" applyAlignment="1" applyProtection="1">
      <alignment horizontal="center" vertical="center"/>
      <protection hidden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0" borderId="34" xfId="0" applyBorder="1"/>
    <xf numFmtId="0" fontId="10" fillId="0" borderId="32" xfId="0" applyFont="1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/>
    </xf>
    <xf numFmtId="0" fontId="11" fillId="0" borderId="0" xfId="0" applyFont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6" xfId="0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8" fillId="4" borderId="21" xfId="0" applyFont="1" applyFill="1" applyBorder="1" applyAlignment="1" applyProtection="1">
      <alignment horizontal="center" vertical="center" textRotation="90" wrapText="1"/>
      <protection hidden="1"/>
    </xf>
    <xf numFmtId="0" fontId="8" fillId="4" borderId="8" xfId="0" applyFont="1" applyFill="1" applyBorder="1" applyAlignment="1" applyProtection="1">
      <alignment horizontal="center" vertical="center" textRotation="90" wrapText="1"/>
      <protection hidden="1"/>
    </xf>
    <xf numFmtId="0" fontId="8" fillId="4" borderId="15" xfId="0" applyFont="1" applyFill="1" applyBorder="1" applyAlignment="1" applyProtection="1">
      <alignment horizontal="center" vertical="center" textRotation="90" wrapText="1"/>
      <protection hidden="1"/>
    </xf>
    <xf numFmtId="0" fontId="8" fillId="4" borderId="22" xfId="0" applyFont="1" applyFill="1" applyBorder="1" applyAlignment="1" applyProtection="1">
      <alignment horizontal="center" vertical="center" textRotation="90" wrapText="1"/>
      <protection hidden="1"/>
    </xf>
    <xf numFmtId="0" fontId="8" fillId="4" borderId="0" xfId="0" applyFont="1" applyFill="1" applyAlignment="1" applyProtection="1">
      <alignment horizontal="center" vertical="center" textRotation="90" wrapText="1"/>
      <protection hidden="1"/>
    </xf>
    <xf numFmtId="0" fontId="8" fillId="4" borderId="6" xfId="0" applyFont="1" applyFill="1" applyBorder="1" applyAlignment="1" applyProtection="1">
      <alignment horizontal="center" vertical="center" textRotation="90" wrapText="1"/>
      <protection hidden="1"/>
    </xf>
    <xf numFmtId="0" fontId="8" fillId="4" borderId="23" xfId="0" applyFont="1" applyFill="1" applyBorder="1" applyAlignment="1" applyProtection="1">
      <alignment horizontal="center" vertical="center" textRotation="90" wrapText="1"/>
      <protection hidden="1"/>
    </xf>
    <xf numFmtId="0" fontId="8" fillId="4" borderId="12" xfId="0" applyFont="1" applyFill="1" applyBorder="1" applyAlignment="1" applyProtection="1">
      <alignment horizontal="center" vertical="center" textRotation="90" wrapText="1"/>
      <protection hidden="1"/>
    </xf>
    <xf numFmtId="0" fontId="8" fillId="4" borderId="7" xfId="0" applyFont="1" applyFill="1" applyBorder="1" applyAlignment="1" applyProtection="1">
      <alignment horizontal="center" vertical="center" textRotation="90" wrapText="1"/>
      <protection hidden="1"/>
    </xf>
    <xf numFmtId="0" fontId="8" fillId="8" borderId="21" xfId="0" applyFont="1" applyFill="1" applyBorder="1" applyAlignment="1" applyProtection="1">
      <alignment horizontal="center" vertical="center" textRotation="90" wrapText="1"/>
      <protection hidden="1"/>
    </xf>
    <xf numFmtId="0" fontId="8" fillId="8" borderId="8" xfId="0" applyFont="1" applyFill="1" applyBorder="1" applyAlignment="1" applyProtection="1">
      <alignment horizontal="center" vertical="center" textRotation="90" wrapText="1"/>
      <protection hidden="1"/>
    </xf>
    <xf numFmtId="0" fontId="8" fillId="8" borderId="15" xfId="0" applyFont="1" applyFill="1" applyBorder="1" applyAlignment="1" applyProtection="1">
      <alignment horizontal="center" vertical="center" textRotation="90" wrapText="1"/>
      <protection hidden="1"/>
    </xf>
    <xf numFmtId="0" fontId="8" fillId="8" borderId="22" xfId="0" applyFont="1" applyFill="1" applyBorder="1" applyAlignment="1" applyProtection="1">
      <alignment horizontal="center" vertical="center" textRotation="90" wrapText="1"/>
      <protection hidden="1"/>
    </xf>
    <xf numFmtId="0" fontId="8" fillId="8" borderId="0" xfId="0" applyFont="1" applyFill="1" applyAlignment="1" applyProtection="1">
      <alignment horizontal="center" vertical="center" textRotation="90" wrapText="1"/>
      <protection hidden="1"/>
    </xf>
    <xf numFmtId="0" fontId="8" fillId="8" borderId="6" xfId="0" applyFont="1" applyFill="1" applyBorder="1" applyAlignment="1" applyProtection="1">
      <alignment horizontal="center" vertical="center" textRotation="90" wrapText="1"/>
      <protection hidden="1"/>
    </xf>
    <xf numFmtId="0" fontId="8" fillId="8" borderId="23" xfId="0" applyFont="1" applyFill="1" applyBorder="1" applyAlignment="1" applyProtection="1">
      <alignment horizontal="center" vertical="center" textRotation="90" wrapText="1"/>
      <protection hidden="1"/>
    </xf>
    <xf numFmtId="0" fontId="8" fillId="8" borderId="12" xfId="0" applyFont="1" applyFill="1" applyBorder="1" applyAlignment="1" applyProtection="1">
      <alignment horizontal="center" vertical="center" textRotation="90" wrapText="1"/>
      <protection hidden="1"/>
    </xf>
    <xf numFmtId="0" fontId="8" fillId="8" borderId="7" xfId="0" applyFont="1" applyFill="1" applyBorder="1" applyAlignment="1" applyProtection="1">
      <alignment horizontal="center" vertical="center" textRotation="90" wrapText="1"/>
      <protection hidden="1"/>
    </xf>
    <xf numFmtId="0" fontId="8" fillId="6" borderId="17" xfId="0" applyFont="1" applyFill="1" applyBorder="1" applyAlignment="1" applyProtection="1">
      <alignment horizontal="center" vertical="center" textRotation="90" wrapText="1"/>
      <protection hidden="1"/>
    </xf>
    <xf numFmtId="0" fontId="8" fillId="6" borderId="18" xfId="0" applyFont="1" applyFill="1" applyBorder="1" applyAlignment="1" applyProtection="1">
      <alignment horizontal="center" vertical="center" textRotation="90" wrapText="1"/>
      <protection hidden="1"/>
    </xf>
    <xf numFmtId="0" fontId="8" fillId="6" borderId="19" xfId="0" applyFont="1" applyFill="1" applyBorder="1" applyAlignment="1" applyProtection="1">
      <alignment horizontal="center" vertical="center" textRotation="90" wrapText="1"/>
      <protection hidden="1"/>
    </xf>
    <xf numFmtId="0" fontId="8" fillId="5" borderId="15" xfId="0" applyFont="1" applyFill="1" applyBorder="1" applyAlignment="1" applyProtection="1">
      <alignment horizontal="center" vertical="center" textRotation="90" wrapText="1"/>
      <protection hidden="1"/>
    </xf>
    <xf numFmtId="0" fontId="8" fillId="5" borderId="6" xfId="0" applyFont="1" applyFill="1" applyBorder="1" applyAlignment="1" applyProtection="1">
      <alignment horizontal="center" vertical="center" textRotation="90" wrapText="1"/>
      <protection hidden="1"/>
    </xf>
    <xf numFmtId="0" fontId="8" fillId="5" borderId="7" xfId="0" applyFont="1" applyFill="1" applyBorder="1" applyAlignment="1" applyProtection="1">
      <alignment horizontal="center" vertical="center" textRotation="90" wrapText="1"/>
      <protection hidden="1"/>
    </xf>
    <xf numFmtId="0" fontId="8" fillId="7" borderId="21" xfId="0" applyFont="1" applyFill="1" applyBorder="1" applyAlignment="1" applyProtection="1">
      <alignment horizontal="center" vertical="center" textRotation="90" wrapText="1"/>
      <protection hidden="1"/>
    </xf>
    <xf numFmtId="0" fontId="8" fillId="7" borderId="8" xfId="0" applyFont="1" applyFill="1" applyBorder="1" applyAlignment="1" applyProtection="1">
      <alignment horizontal="center" vertical="center" textRotation="90" wrapText="1"/>
      <protection hidden="1"/>
    </xf>
    <xf numFmtId="0" fontId="8" fillId="7" borderId="15" xfId="0" applyFont="1" applyFill="1" applyBorder="1" applyAlignment="1" applyProtection="1">
      <alignment horizontal="center" vertical="center" textRotation="90" wrapText="1"/>
      <protection hidden="1"/>
    </xf>
    <xf numFmtId="0" fontId="8" fillId="7" borderId="22" xfId="0" applyFont="1" applyFill="1" applyBorder="1" applyAlignment="1" applyProtection="1">
      <alignment horizontal="center" vertical="center" textRotation="90" wrapText="1"/>
      <protection hidden="1"/>
    </xf>
    <xf numFmtId="0" fontId="8" fillId="7" borderId="0" xfId="0" applyFont="1" applyFill="1" applyAlignment="1" applyProtection="1">
      <alignment horizontal="center" vertical="center" textRotation="90" wrapText="1"/>
      <protection hidden="1"/>
    </xf>
    <xf numFmtId="0" fontId="8" fillId="7" borderId="6" xfId="0" applyFont="1" applyFill="1" applyBorder="1" applyAlignment="1" applyProtection="1">
      <alignment horizontal="center" vertical="center" textRotation="90" wrapText="1"/>
      <protection hidden="1"/>
    </xf>
    <xf numFmtId="0" fontId="8" fillId="7" borderId="23" xfId="0" applyFont="1" applyFill="1" applyBorder="1" applyAlignment="1" applyProtection="1">
      <alignment horizontal="center" vertical="center" textRotation="90" wrapText="1"/>
      <protection hidden="1"/>
    </xf>
    <xf numFmtId="0" fontId="8" fillId="7" borderId="12" xfId="0" applyFont="1" applyFill="1" applyBorder="1" applyAlignment="1" applyProtection="1">
      <alignment horizontal="center" vertical="center" textRotation="90" wrapText="1"/>
      <protection hidden="1"/>
    </xf>
    <xf numFmtId="0" fontId="8" fillId="7" borderId="7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horizontal="left"/>
      <protection hidden="1"/>
    </xf>
    <xf numFmtId="0" fontId="14" fillId="3" borderId="27" xfId="0" applyFont="1" applyFill="1" applyBorder="1" applyAlignment="1" applyProtection="1">
      <alignment horizontal="center"/>
      <protection hidden="1"/>
    </xf>
    <xf numFmtId="0" fontId="14" fillId="3" borderId="3" xfId="0" applyFont="1" applyFill="1" applyBorder="1" applyAlignment="1" applyProtection="1">
      <alignment horizontal="center"/>
      <protection hidden="1"/>
    </xf>
    <xf numFmtId="0" fontId="14" fillId="3" borderId="28" xfId="0" applyFont="1" applyFill="1" applyBorder="1" applyAlignment="1" applyProtection="1">
      <alignment horizontal="center"/>
      <protection hidden="1"/>
    </xf>
    <xf numFmtId="0" fontId="13" fillId="3" borderId="24" xfId="0" applyFont="1" applyFill="1" applyBorder="1" applyAlignment="1" applyProtection="1">
      <alignment horizontal="center" vertical="center" wrapText="1"/>
      <protection hidden="1"/>
    </xf>
    <xf numFmtId="0" fontId="13" fillId="3" borderId="25" xfId="0" applyFont="1" applyFill="1" applyBorder="1" applyAlignment="1" applyProtection="1">
      <alignment horizontal="center" vertical="center" wrapText="1"/>
      <protection hidden="1"/>
    </xf>
    <xf numFmtId="0" fontId="13" fillId="3" borderId="26" xfId="0" applyFont="1" applyFill="1" applyBorder="1" applyAlignment="1" applyProtection="1">
      <alignment horizontal="center" vertical="center" wrapText="1"/>
      <protection hidden="1"/>
    </xf>
    <xf numFmtId="0" fontId="13" fillId="3" borderId="29" xfId="0" applyFont="1" applyFill="1" applyBorder="1" applyAlignment="1" applyProtection="1">
      <alignment horizontal="center" vertical="center" wrapText="1"/>
      <protection hidden="1"/>
    </xf>
    <xf numFmtId="0" fontId="13" fillId="3" borderId="30" xfId="0" applyFont="1" applyFill="1" applyBorder="1" applyAlignment="1" applyProtection="1">
      <alignment horizontal="center" vertical="center" wrapText="1"/>
      <protection hidden="1"/>
    </xf>
    <xf numFmtId="0" fontId="13" fillId="3" borderId="31" xfId="0" applyFont="1" applyFill="1" applyBorder="1" applyAlignment="1" applyProtection="1">
      <alignment horizontal="center" vertical="center" wrapText="1"/>
      <protection hidden="1"/>
    </xf>
    <xf numFmtId="0" fontId="13" fillId="3" borderId="27" xfId="0" applyFont="1" applyFill="1" applyBorder="1" applyAlignment="1" applyProtection="1">
      <alignment horizontal="center" vertical="center" wrapText="1"/>
      <protection hidden="1"/>
    </xf>
    <xf numFmtId="0" fontId="13" fillId="3" borderId="28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F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</xdr:row>
      <xdr:rowOff>168521</xdr:rowOff>
    </xdr:from>
    <xdr:to>
      <xdr:col>28</xdr:col>
      <xdr:colOff>152400</xdr:colOff>
      <xdr:row>6</xdr:row>
      <xdr:rowOff>21982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524750" y="797171"/>
          <a:ext cx="1676400" cy="444011"/>
        </a:xfrm>
        <a:prstGeom prst="roundRect">
          <a:avLst/>
        </a:prstGeom>
        <a:noFill/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21</xdr:col>
      <xdr:colOff>0</xdr:colOff>
      <xdr:row>15</xdr:row>
      <xdr:rowOff>188301</xdr:rowOff>
    </xdr:from>
    <xdr:to>
      <xdr:col>26</xdr:col>
      <xdr:colOff>638174</xdr:colOff>
      <xdr:row>17</xdr:row>
      <xdr:rowOff>190500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524625" y="3188676"/>
          <a:ext cx="1638299" cy="402249"/>
        </a:xfrm>
        <a:prstGeom prst="roundRect">
          <a:avLst/>
        </a:prstGeom>
        <a:noFill/>
        <a:ln>
          <a:solidFill>
            <a:schemeClr val="accent2">
              <a:lumMod val="40000"/>
              <a:lumOff val="60000"/>
            </a:schemeClr>
          </a:solidFill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0</xdr:col>
      <xdr:colOff>14654</xdr:colOff>
      <xdr:row>9</xdr:row>
      <xdr:rowOff>161192</xdr:rowOff>
    </xdr:from>
    <xdr:to>
      <xdr:col>1</xdr:col>
      <xdr:colOff>747346</xdr:colOff>
      <xdr:row>12</xdr:row>
      <xdr:rowOff>7326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654" y="1963615"/>
          <a:ext cx="1494692" cy="439615"/>
        </a:xfrm>
        <a:prstGeom prst="roundRect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0</xdr:col>
      <xdr:colOff>20515</xdr:colOff>
      <xdr:row>3</xdr:row>
      <xdr:rowOff>145074</xdr:rowOff>
    </xdr:from>
    <xdr:to>
      <xdr:col>1</xdr:col>
      <xdr:colOff>740018</xdr:colOff>
      <xdr:row>5</xdr:row>
      <xdr:rowOff>196362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515" y="775189"/>
          <a:ext cx="1481503" cy="439615"/>
        </a:xfrm>
        <a:prstGeom prst="roundRect">
          <a:avLst/>
        </a:prstGeom>
        <a:noFill/>
        <a:ln>
          <a:solidFill>
            <a:schemeClr val="accent4">
              <a:lumMod val="40000"/>
              <a:lumOff val="60000"/>
            </a:schemeClr>
          </a:solidFill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26</xdr:col>
      <xdr:colOff>16851</xdr:colOff>
      <xdr:row>9</xdr:row>
      <xdr:rowOff>142876</xdr:rowOff>
    </xdr:from>
    <xdr:to>
      <xdr:col>28</xdr:col>
      <xdr:colOff>342900</xdr:colOff>
      <xdr:row>12</xdr:row>
      <xdr:rowOff>17585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41601" y="1952626"/>
          <a:ext cx="1850049" cy="474784"/>
        </a:xfrm>
        <a:prstGeom prst="roundRect">
          <a:avLst/>
        </a:prstGeom>
        <a:noFill/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0</xdr:col>
      <xdr:colOff>666751</xdr:colOff>
      <xdr:row>21</xdr:row>
      <xdr:rowOff>125291</xdr:rowOff>
    </xdr:from>
    <xdr:to>
      <xdr:col>11</xdr:col>
      <xdr:colOff>197828</xdr:colOff>
      <xdr:row>31</xdr:row>
      <xdr:rowOff>20516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66751" y="4294310"/>
          <a:ext cx="3875942" cy="1800225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148003</xdr:colOff>
      <xdr:row>20</xdr:row>
      <xdr:rowOff>65942</xdr:rowOff>
    </xdr:from>
    <xdr:to>
      <xdr:col>8</xdr:col>
      <xdr:colOff>95805</xdr:colOff>
      <xdr:row>23</xdr:row>
      <xdr:rowOff>96716</xdr:rowOff>
    </xdr:to>
    <xdr:grpSp>
      <xdr:nvGrpSpPr>
        <xdr:cNvPr id="9" name="8 Grup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48103" y="3926742"/>
          <a:ext cx="2887852" cy="589574"/>
          <a:chOff x="243253" y="28484"/>
          <a:chExt cx="3405553" cy="206640"/>
        </a:xfrm>
      </xdr:grpSpPr>
      <xdr:sp macro="" textlink="">
        <xdr:nvSpPr>
          <xdr:cNvPr id="10" name="9 Rectángulo redondead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243253" y="28484"/>
            <a:ext cx="3405553" cy="206640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1" name="10 Rectángul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253340" y="38571"/>
            <a:ext cx="3385379" cy="18646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28722" tIns="0" rIns="128722" bIns="0" numCol="1" spcCol="1270" anchor="ctr" anchorCtr="0">
            <a:noAutofit/>
          </a:bodyPr>
          <a:lstStyle/>
          <a:p>
            <a:pPr lvl="0" algn="l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1200" b="1" kern="1200"/>
              <a:t>Nivel de fortalecimiento</a:t>
            </a:r>
          </a:p>
        </xdr:txBody>
      </xdr:sp>
    </xdr:grpSp>
    <xdr:clientData/>
  </xdr:twoCellAnchor>
  <xdr:twoCellAnchor>
    <xdr:from>
      <xdr:col>14</xdr:col>
      <xdr:colOff>0</xdr:colOff>
      <xdr:row>21</xdr:row>
      <xdr:rowOff>125288</xdr:rowOff>
    </xdr:from>
    <xdr:to>
      <xdr:col>28</xdr:col>
      <xdr:colOff>61232</xdr:colOff>
      <xdr:row>31</xdr:row>
      <xdr:rowOff>20513</xdr:rowOff>
    </xdr:to>
    <xdr:sp macro="" textlink="">
      <xdr:nvSpPr>
        <xdr:cNvPr id="12" name="11 Rectángul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082268" y="4282270"/>
          <a:ext cx="3952875" cy="1800225"/>
        </a:xfrm>
        <a:prstGeom prst="rect">
          <a:avLst/>
        </a:prstGeom>
        <a:noFill/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15</xdr:col>
      <xdr:colOff>45426</xdr:colOff>
      <xdr:row>20</xdr:row>
      <xdr:rowOff>65939</xdr:rowOff>
    </xdr:from>
    <xdr:to>
      <xdr:col>26</xdr:col>
      <xdr:colOff>608690</xdr:colOff>
      <xdr:row>23</xdr:row>
      <xdr:rowOff>96713</xdr:rowOff>
    </xdr:to>
    <xdr:grpSp>
      <xdr:nvGrpSpPr>
        <xdr:cNvPr id="13" name="12 Grup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633426" y="3926739"/>
          <a:ext cx="2868314" cy="589574"/>
          <a:chOff x="243253" y="28484"/>
          <a:chExt cx="3405553" cy="206640"/>
        </a:xfrm>
      </xdr:grpSpPr>
      <xdr:sp macro="" textlink="">
        <xdr:nvSpPr>
          <xdr:cNvPr id="14" name="13 Rectángulo redondeado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243253" y="28484"/>
            <a:ext cx="3405553" cy="206640"/>
          </a:xfrm>
          <a:prstGeom prst="roundRect">
            <a:avLst/>
          </a:prstGeom>
          <a:solidFill>
            <a:schemeClr val="accent3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5" name="14 Rectángul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253340" y="38571"/>
            <a:ext cx="3385379" cy="18646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28722" tIns="0" rIns="128722" bIns="0" numCol="1" spcCol="1270" anchor="ctr" anchorCtr="0">
            <a:noAutofit/>
          </a:bodyPr>
          <a:lstStyle/>
          <a:p>
            <a:pPr lvl="0" algn="l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1200" b="1" kern="1200"/>
              <a:t>Nivel de Mejoramiento</a:t>
            </a:r>
          </a:p>
        </xdr:txBody>
      </xdr:sp>
    </xdr:grpSp>
    <xdr:clientData/>
  </xdr:twoCellAnchor>
  <xdr:twoCellAnchor>
    <xdr:from>
      <xdr:col>0</xdr:col>
      <xdr:colOff>644776</xdr:colOff>
      <xdr:row>32</xdr:row>
      <xdr:rowOff>117963</xdr:rowOff>
    </xdr:from>
    <xdr:to>
      <xdr:col>11</xdr:col>
      <xdr:colOff>190500</xdr:colOff>
      <xdr:row>42</xdr:row>
      <xdr:rowOff>13188</xdr:rowOff>
    </xdr:to>
    <xdr:sp macro="" textlink="">
      <xdr:nvSpPr>
        <xdr:cNvPr id="16" name="15 Rectángul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44776" y="6382482"/>
          <a:ext cx="3890589" cy="1800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126029</xdr:colOff>
      <xdr:row>31</xdr:row>
      <xdr:rowOff>51287</xdr:rowOff>
    </xdr:from>
    <xdr:to>
      <xdr:col>8</xdr:col>
      <xdr:colOff>73831</xdr:colOff>
      <xdr:row>34</xdr:row>
      <xdr:rowOff>89388</xdr:rowOff>
    </xdr:to>
    <xdr:grpSp>
      <xdr:nvGrpSpPr>
        <xdr:cNvPr id="17" name="16 Grup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926129" y="5944087"/>
          <a:ext cx="2887852" cy="590551"/>
          <a:chOff x="243253" y="28484"/>
          <a:chExt cx="3405553" cy="206640"/>
        </a:xfrm>
      </xdr:grpSpPr>
      <xdr:sp macro="" textlink="">
        <xdr:nvSpPr>
          <xdr:cNvPr id="18" name="17 Rectángulo redondeado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243253" y="28484"/>
            <a:ext cx="3405553" cy="206640"/>
          </a:xfrm>
          <a:prstGeom prst="roundRect">
            <a:avLst/>
          </a:prstGeom>
          <a:solidFill>
            <a:srgbClr val="FF0000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9" name="18 Rectángulo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253340" y="38571"/>
            <a:ext cx="3385379" cy="18646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28722" tIns="0" rIns="128722" bIns="0" numCol="1" spcCol="1270" anchor="ctr" anchorCtr="0">
            <a:noAutofit/>
          </a:bodyPr>
          <a:lstStyle/>
          <a:p>
            <a:pPr lvl="0" algn="l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1200" b="1" kern="1200"/>
              <a:t>Nivel de Alerta</a:t>
            </a:r>
          </a:p>
        </xdr:txBody>
      </xdr:sp>
    </xdr:grpSp>
    <xdr:clientData/>
  </xdr:twoCellAnchor>
  <xdr:twoCellAnchor>
    <xdr:from>
      <xdr:col>13</xdr:col>
      <xdr:colOff>190501</xdr:colOff>
      <xdr:row>32</xdr:row>
      <xdr:rowOff>117961</xdr:rowOff>
    </xdr:from>
    <xdr:to>
      <xdr:col>28</xdr:col>
      <xdr:colOff>68036</xdr:colOff>
      <xdr:row>42</xdr:row>
      <xdr:rowOff>13186</xdr:rowOff>
    </xdr:to>
    <xdr:sp macro="" textlink="">
      <xdr:nvSpPr>
        <xdr:cNvPr id="20" name="19 Rectángulo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075465" y="6370443"/>
          <a:ext cx="3966482" cy="1800225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15</xdr:col>
      <xdr:colOff>38099</xdr:colOff>
      <xdr:row>31</xdr:row>
      <xdr:rowOff>51285</xdr:rowOff>
    </xdr:from>
    <xdr:to>
      <xdr:col>26</xdr:col>
      <xdr:colOff>601363</xdr:colOff>
      <xdr:row>34</xdr:row>
      <xdr:rowOff>89386</xdr:rowOff>
    </xdr:to>
    <xdr:grpSp>
      <xdr:nvGrpSpPr>
        <xdr:cNvPr id="21" name="20 Grupo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5626099" y="5944085"/>
          <a:ext cx="2868314" cy="590551"/>
          <a:chOff x="243253" y="28484"/>
          <a:chExt cx="3405553" cy="206640"/>
        </a:xfrm>
      </xdr:grpSpPr>
      <xdr:sp macro="" textlink="">
        <xdr:nvSpPr>
          <xdr:cNvPr id="22" name="21 Rectángulo redondead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243253" y="28484"/>
            <a:ext cx="3405553" cy="206640"/>
          </a:xfrm>
          <a:prstGeom prst="roundRect">
            <a:avLst/>
          </a:prstGeom>
          <a:solidFill>
            <a:srgbClr val="FFC000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23" name="22 Rectángul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253340" y="38571"/>
            <a:ext cx="3385379" cy="186466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28722" tIns="0" rIns="128722" bIns="0" numCol="1" spcCol="1270" anchor="ctr" anchorCtr="0">
            <a:noAutofit/>
          </a:bodyPr>
          <a:lstStyle/>
          <a:p>
            <a:pPr lvl="0" algn="l" defTabSz="3111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1200" b="1" kern="1200"/>
              <a:t>Nivel  Crítico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showGridLines="0" showRowColHeaders="0" tabSelected="1" workbookViewId="0">
      <pane xSplit="9" ySplit="2" topLeftCell="J3" activePane="bottomRight" state="frozen"/>
      <selection activeCell="E18" sqref="E18"/>
      <selection pane="topRight" activeCell="E18" sqref="E18"/>
      <selection pane="bottomLeft" activeCell="E18" sqref="E18"/>
      <selection pane="bottomRight" activeCell="K6" sqref="K6"/>
    </sheetView>
  </sheetViews>
  <sheetFormatPr baseColWidth="10" defaultColWidth="0" defaultRowHeight="14.5" zeroHeight="1" x14ac:dyDescent="0.35"/>
  <cols>
    <col min="1" max="1" width="8.81640625" customWidth="1"/>
    <col min="2" max="2" width="4.81640625" customWidth="1"/>
    <col min="3" max="3" width="4.54296875" customWidth="1"/>
    <col min="4" max="4" width="64.453125" customWidth="1"/>
    <col min="5" max="9" width="3.26953125" customWidth="1"/>
    <col min="10" max="10" width="11.81640625" style="31" bestFit="1" customWidth="1"/>
    <col min="11" max="12" width="11.453125" customWidth="1"/>
    <col min="13" max="14" width="0" hidden="1" customWidth="1"/>
    <col min="15" max="16384" width="11.453125" hidden="1"/>
  </cols>
  <sheetData>
    <row r="1" spans="1:13" ht="10.5" customHeight="1" x14ac:dyDescent="0.35">
      <c r="B1" s="75" t="s">
        <v>6</v>
      </c>
      <c r="C1" s="75"/>
      <c r="D1" s="75"/>
      <c r="E1" s="75"/>
      <c r="F1" s="75"/>
      <c r="G1" s="75"/>
      <c r="H1" s="75"/>
      <c r="I1" s="75"/>
      <c r="J1" s="75"/>
    </row>
    <row r="2" spans="1:13" ht="25.5" customHeight="1" x14ac:dyDescent="0.35">
      <c r="A2" s="71"/>
      <c r="B2" s="70"/>
      <c r="C2" s="1" t="s">
        <v>4</v>
      </c>
      <c r="D2" s="1" t="s">
        <v>54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5</v>
      </c>
    </row>
    <row r="3" spans="1:13" ht="24" customHeight="1" x14ac:dyDescent="0.35">
      <c r="A3" s="71"/>
      <c r="B3" s="76" t="s">
        <v>125</v>
      </c>
      <c r="C3" s="67">
        <v>1</v>
      </c>
      <c r="D3" s="68" t="s">
        <v>65</v>
      </c>
      <c r="E3" s="69"/>
      <c r="F3" s="69"/>
      <c r="G3" s="69"/>
      <c r="H3" s="69"/>
      <c r="I3" s="69" t="s">
        <v>6</v>
      </c>
      <c r="J3" s="32" t="str">
        <f t="shared" ref="J3:J34" si="0">IF(COUNTIF(E3:I3,"X")&gt;1,"Por favor marque una sola opción",IF(COUNTIF(E3:I3,"x")&lt;1,"Por favor marque una opción",""))</f>
        <v/>
      </c>
      <c r="M3">
        <f t="shared" ref="M3:M34" si="1">+IF(E3="X",0,IF(F3="X",1,IF(G3="X",2,IF(H3="X",3,IF(I3="X",4,"")))))</f>
        <v>4</v>
      </c>
    </row>
    <row r="4" spans="1:13" ht="24" customHeight="1" x14ac:dyDescent="0.35">
      <c r="B4" s="77"/>
      <c r="C4" s="66">
        <v>2</v>
      </c>
      <c r="D4" s="3" t="s">
        <v>66</v>
      </c>
      <c r="E4" s="28"/>
      <c r="F4" s="28"/>
      <c r="G4" s="28"/>
      <c r="H4" s="28" t="s">
        <v>6</v>
      </c>
      <c r="I4" s="28"/>
      <c r="J4" s="32" t="str">
        <f t="shared" si="0"/>
        <v/>
      </c>
      <c r="M4">
        <f t="shared" si="1"/>
        <v>3</v>
      </c>
    </row>
    <row r="5" spans="1:13" ht="24" customHeight="1" x14ac:dyDescent="0.35">
      <c r="B5" s="77"/>
      <c r="C5" s="66">
        <v>3</v>
      </c>
      <c r="D5" s="3" t="s">
        <v>67</v>
      </c>
      <c r="E5" s="28"/>
      <c r="F5" s="28"/>
      <c r="G5" s="28"/>
      <c r="H5" s="28"/>
      <c r="I5" s="28" t="s">
        <v>6</v>
      </c>
      <c r="J5" s="32" t="str">
        <f t="shared" si="0"/>
        <v/>
      </c>
      <c r="M5">
        <f t="shared" si="1"/>
        <v>4</v>
      </c>
    </row>
    <row r="6" spans="1:13" ht="24" customHeight="1" x14ac:dyDescent="0.35">
      <c r="B6" s="77"/>
      <c r="C6" s="66">
        <v>4</v>
      </c>
      <c r="D6" s="3" t="s">
        <v>68</v>
      </c>
      <c r="E6" s="28"/>
      <c r="F6" s="28"/>
      <c r="G6" s="28"/>
      <c r="H6" s="28"/>
      <c r="I6" s="28" t="s">
        <v>6</v>
      </c>
      <c r="J6" s="32" t="str">
        <f t="shared" si="0"/>
        <v/>
      </c>
      <c r="M6">
        <f t="shared" si="1"/>
        <v>4</v>
      </c>
    </row>
    <row r="7" spans="1:13" ht="24" customHeight="1" x14ac:dyDescent="0.35">
      <c r="B7" s="77"/>
      <c r="C7" s="66">
        <v>5</v>
      </c>
      <c r="D7" s="3" t="s">
        <v>69</v>
      </c>
      <c r="E7" s="28"/>
      <c r="F7" s="28"/>
      <c r="G7" s="28"/>
      <c r="H7" s="28"/>
      <c r="I7" s="28" t="s">
        <v>6</v>
      </c>
      <c r="J7" s="32" t="str">
        <f t="shared" si="0"/>
        <v/>
      </c>
      <c r="M7">
        <f t="shared" si="1"/>
        <v>4</v>
      </c>
    </row>
    <row r="8" spans="1:13" ht="24" customHeight="1" x14ac:dyDescent="0.35">
      <c r="B8" s="77"/>
      <c r="C8" s="66">
        <v>6</v>
      </c>
      <c r="D8" s="3" t="s">
        <v>70</v>
      </c>
      <c r="E8" s="28"/>
      <c r="F8" s="28"/>
      <c r="G8" s="28"/>
      <c r="H8" s="28"/>
      <c r="I8" s="28" t="s">
        <v>6</v>
      </c>
      <c r="J8" s="32" t="str">
        <f t="shared" si="0"/>
        <v/>
      </c>
      <c r="M8">
        <f t="shared" si="1"/>
        <v>4</v>
      </c>
    </row>
    <row r="9" spans="1:13" ht="24" customHeight="1" x14ac:dyDescent="0.35">
      <c r="B9" s="77"/>
      <c r="C9" s="66">
        <v>7</v>
      </c>
      <c r="D9" s="3" t="s">
        <v>71</v>
      </c>
      <c r="E9" s="28"/>
      <c r="F9" s="28"/>
      <c r="G9" s="28"/>
      <c r="H9" s="28"/>
      <c r="I9" s="28" t="s">
        <v>6</v>
      </c>
      <c r="J9" s="32" t="str">
        <f t="shared" si="0"/>
        <v/>
      </c>
      <c r="M9">
        <f t="shared" si="1"/>
        <v>4</v>
      </c>
    </row>
    <row r="10" spans="1:13" ht="20" x14ac:dyDescent="0.35">
      <c r="B10" s="78" t="s">
        <v>126</v>
      </c>
      <c r="C10" s="66">
        <v>8</v>
      </c>
      <c r="D10" s="3" t="s">
        <v>72</v>
      </c>
      <c r="E10" s="28"/>
      <c r="F10" s="28"/>
      <c r="G10" s="28"/>
      <c r="H10" s="28"/>
      <c r="I10" s="28" t="s">
        <v>6</v>
      </c>
      <c r="J10" s="32" t="str">
        <f t="shared" si="0"/>
        <v/>
      </c>
      <c r="M10">
        <f t="shared" si="1"/>
        <v>4</v>
      </c>
    </row>
    <row r="11" spans="1:13" ht="30" x14ac:dyDescent="0.35">
      <c r="B11" s="78"/>
      <c r="C11" s="66">
        <v>9</v>
      </c>
      <c r="D11" s="3" t="s">
        <v>73</v>
      </c>
      <c r="E11" s="28"/>
      <c r="F11" s="28"/>
      <c r="G11" s="28"/>
      <c r="H11" s="28"/>
      <c r="I11" s="28" t="s">
        <v>6</v>
      </c>
      <c r="J11" s="32" t="str">
        <f t="shared" si="0"/>
        <v/>
      </c>
      <c r="M11">
        <f t="shared" si="1"/>
        <v>4</v>
      </c>
    </row>
    <row r="12" spans="1:13" ht="30" x14ac:dyDescent="0.35">
      <c r="B12" s="78"/>
      <c r="C12" s="66">
        <v>10</v>
      </c>
      <c r="D12" s="7" t="s">
        <v>82</v>
      </c>
      <c r="E12" s="28"/>
      <c r="F12" s="28"/>
      <c r="G12" s="28" t="s">
        <v>6</v>
      </c>
      <c r="H12" s="28"/>
      <c r="I12" s="28"/>
      <c r="J12" s="32" t="str">
        <f t="shared" si="0"/>
        <v/>
      </c>
      <c r="M12">
        <f t="shared" si="1"/>
        <v>2</v>
      </c>
    </row>
    <row r="13" spans="1:13" ht="30" x14ac:dyDescent="0.35">
      <c r="B13" s="78"/>
      <c r="C13" s="66">
        <v>11</v>
      </c>
      <c r="D13" s="4" t="s">
        <v>74</v>
      </c>
      <c r="E13" s="28"/>
      <c r="F13" s="28"/>
      <c r="G13" s="28"/>
      <c r="H13" s="28"/>
      <c r="I13" s="28" t="s">
        <v>6</v>
      </c>
      <c r="J13" s="32" t="str">
        <f t="shared" si="0"/>
        <v/>
      </c>
      <c r="M13">
        <f t="shared" si="1"/>
        <v>4</v>
      </c>
    </row>
    <row r="14" spans="1:13" ht="30" x14ac:dyDescent="0.35">
      <c r="B14" s="78"/>
      <c r="C14" s="66">
        <v>12</v>
      </c>
      <c r="D14" s="3" t="s">
        <v>75</v>
      </c>
      <c r="E14" s="28"/>
      <c r="F14" s="28"/>
      <c r="G14" s="28" t="s">
        <v>6</v>
      </c>
      <c r="H14" s="28"/>
      <c r="I14" s="28"/>
      <c r="J14" s="32" t="str">
        <f t="shared" si="0"/>
        <v/>
      </c>
      <c r="M14">
        <f t="shared" si="1"/>
        <v>2</v>
      </c>
    </row>
    <row r="15" spans="1:13" ht="30" customHeight="1" x14ac:dyDescent="0.35">
      <c r="B15" s="78"/>
      <c r="C15" s="66">
        <v>13</v>
      </c>
      <c r="D15" s="3" t="s">
        <v>76</v>
      </c>
      <c r="E15" s="28"/>
      <c r="F15" s="28"/>
      <c r="G15" s="28"/>
      <c r="H15" s="28"/>
      <c r="I15" s="28" t="s">
        <v>6</v>
      </c>
      <c r="J15" s="32" t="str">
        <f t="shared" si="0"/>
        <v/>
      </c>
      <c r="M15">
        <f t="shared" si="1"/>
        <v>4</v>
      </c>
    </row>
    <row r="16" spans="1:13" ht="24" customHeight="1" x14ac:dyDescent="0.35">
      <c r="B16" s="78"/>
      <c r="C16" s="66">
        <v>14</v>
      </c>
      <c r="D16" s="4" t="s">
        <v>77</v>
      </c>
      <c r="E16" s="28"/>
      <c r="F16" s="28"/>
      <c r="G16" s="28"/>
      <c r="H16" s="28"/>
      <c r="I16" s="28" t="s">
        <v>6</v>
      </c>
      <c r="J16" s="32" t="str">
        <f t="shared" si="0"/>
        <v/>
      </c>
      <c r="M16">
        <f t="shared" si="1"/>
        <v>4</v>
      </c>
    </row>
    <row r="17" spans="2:13" ht="24" customHeight="1" x14ac:dyDescent="0.35">
      <c r="B17" s="78"/>
      <c r="C17" s="66">
        <v>15</v>
      </c>
      <c r="D17" s="3" t="s">
        <v>78</v>
      </c>
      <c r="E17" s="28"/>
      <c r="F17" s="28"/>
      <c r="G17" s="28"/>
      <c r="H17" s="28"/>
      <c r="I17" s="28" t="s">
        <v>6</v>
      </c>
      <c r="J17" s="32" t="str">
        <f t="shared" si="0"/>
        <v/>
      </c>
      <c r="M17">
        <f t="shared" si="1"/>
        <v>4</v>
      </c>
    </row>
    <row r="18" spans="2:13" ht="40" x14ac:dyDescent="0.35">
      <c r="B18" s="78"/>
      <c r="C18" s="66">
        <v>16</v>
      </c>
      <c r="D18" s="4" t="s">
        <v>79</v>
      </c>
      <c r="E18" s="28"/>
      <c r="F18" s="28"/>
      <c r="G18" s="28"/>
      <c r="H18" s="28"/>
      <c r="I18" s="28" t="s">
        <v>6</v>
      </c>
      <c r="J18" s="32" t="str">
        <f t="shared" si="0"/>
        <v/>
      </c>
      <c r="M18">
        <f t="shared" si="1"/>
        <v>4</v>
      </c>
    </row>
    <row r="19" spans="2:13" ht="24" customHeight="1" x14ac:dyDescent="0.35">
      <c r="B19" s="78"/>
      <c r="C19" s="66">
        <v>17</v>
      </c>
      <c r="D19" s="4" t="s">
        <v>80</v>
      </c>
      <c r="E19" s="28"/>
      <c r="F19" s="28"/>
      <c r="G19" s="28"/>
      <c r="H19" s="28"/>
      <c r="I19" s="28" t="s">
        <v>6</v>
      </c>
      <c r="J19" s="32" t="str">
        <f t="shared" si="0"/>
        <v/>
      </c>
      <c r="M19">
        <f t="shared" si="1"/>
        <v>4</v>
      </c>
    </row>
    <row r="20" spans="2:13" ht="25.5" customHeight="1" x14ac:dyDescent="0.35">
      <c r="B20" s="78"/>
      <c r="C20" s="66">
        <v>18</v>
      </c>
      <c r="D20" s="3" t="s">
        <v>81</v>
      </c>
      <c r="E20" s="28"/>
      <c r="F20" s="28"/>
      <c r="G20" s="28"/>
      <c r="H20" s="28"/>
      <c r="I20" s="28" t="s">
        <v>6</v>
      </c>
      <c r="J20" s="32" t="str">
        <f t="shared" si="0"/>
        <v/>
      </c>
      <c r="M20">
        <f t="shared" si="1"/>
        <v>4</v>
      </c>
    </row>
    <row r="21" spans="2:13" ht="25.5" customHeight="1" x14ac:dyDescent="0.35">
      <c r="B21" s="78" t="s">
        <v>127</v>
      </c>
      <c r="C21" s="66">
        <v>19</v>
      </c>
      <c r="D21" s="4" t="s">
        <v>83</v>
      </c>
      <c r="E21" s="28"/>
      <c r="F21" s="28"/>
      <c r="G21" s="28"/>
      <c r="H21" s="28" t="s">
        <v>6</v>
      </c>
      <c r="I21" s="28"/>
      <c r="J21" s="32" t="str">
        <f t="shared" si="0"/>
        <v/>
      </c>
      <c r="M21">
        <f t="shared" si="1"/>
        <v>3</v>
      </c>
    </row>
    <row r="22" spans="2:13" ht="25.5" customHeight="1" x14ac:dyDescent="0.35">
      <c r="B22" s="78"/>
      <c r="C22" s="66">
        <v>20</v>
      </c>
      <c r="D22" s="4" t="s">
        <v>84</v>
      </c>
      <c r="E22" s="28"/>
      <c r="F22" s="28"/>
      <c r="G22" s="28"/>
      <c r="H22" s="28"/>
      <c r="I22" s="28" t="s">
        <v>6</v>
      </c>
      <c r="J22" s="32" t="str">
        <f t="shared" si="0"/>
        <v/>
      </c>
      <c r="M22">
        <f t="shared" si="1"/>
        <v>4</v>
      </c>
    </row>
    <row r="23" spans="2:13" ht="25.5" customHeight="1" x14ac:dyDescent="0.35">
      <c r="B23" s="78"/>
      <c r="C23" s="66">
        <v>21</v>
      </c>
      <c r="D23" s="4" t="s">
        <v>85</v>
      </c>
      <c r="E23" s="28"/>
      <c r="F23" s="28"/>
      <c r="G23" s="28"/>
      <c r="H23" s="28"/>
      <c r="I23" s="28" t="s">
        <v>6</v>
      </c>
      <c r="J23" s="32" t="str">
        <f t="shared" si="0"/>
        <v/>
      </c>
      <c r="M23">
        <f t="shared" si="1"/>
        <v>4</v>
      </c>
    </row>
    <row r="24" spans="2:13" ht="25.5" customHeight="1" x14ac:dyDescent="0.35">
      <c r="B24" s="78"/>
      <c r="C24" s="66">
        <v>22</v>
      </c>
      <c r="D24" s="4" t="s">
        <v>87</v>
      </c>
      <c r="E24" s="28"/>
      <c r="F24" s="28"/>
      <c r="G24" s="28"/>
      <c r="H24" s="28"/>
      <c r="I24" s="28" t="s">
        <v>6</v>
      </c>
      <c r="J24" s="32" t="str">
        <f t="shared" si="0"/>
        <v/>
      </c>
      <c r="M24">
        <f t="shared" si="1"/>
        <v>4</v>
      </c>
    </row>
    <row r="25" spans="2:13" ht="25.5" customHeight="1" x14ac:dyDescent="0.35">
      <c r="B25" s="78"/>
      <c r="C25" s="66">
        <v>23</v>
      </c>
      <c r="D25" s="3" t="s">
        <v>86</v>
      </c>
      <c r="E25" s="28"/>
      <c r="F25" s="28"/>
      <c r="G25" s="28"/>
      <c r="H25" s="28"/>
      <c r="I25" s="28" t="s">
        <v>6</v>
      </c>
      <c r="J25" s="32" t="str">
        <f t="shared" si="0"/>
        <v/>
      </c>
      <c r="M25">
        <f t="shared" si="1"/>
        <v>4</v>
      </c>
    </row>
    <row r="26" spans="2:13" ht="25.5" customHeight="1" x14ac:dyDescent="0.35">
      <c r="B26" s="78"/>
      <c r="C26" s="66">
        <v>24</v>
      </c>
      <c r="D26" s="4" t="s">
        <v>88</v>
      </c>
      <c r="E26" s="28"/>
      <c r="F26" s="28"/>
      <c r="G26" s="28"/>
      <c r="H26" s="28"/>
      <c r="I26" s="28" t="s">
        <v>6</v>
      </c>
      <c r="J26" s="32" t="str">
        <f t="shared" si="0"/>
        <v/>
      </c>
      <c r="M26">
        <f t="shared" si="1"/>
        <v>4</v>
      </c>
    </row>
    <row r="27" spans="2:13" ht="25.5" customHeight="1" x14ac:dyDescent="0.35">
      <c r="B27" s="78"/>
      <c r="C27" s="66">
        <v>25</v>
      </c>
      <c r="D27" s="3" t="s">
        <v>89</v>
      </c>
      <c r="E27" s="28"/>
      <c r="F27" s="28"/>
      <c r="G27" s="28"/>
      <c r="H27" s="28" t="s">
        <v>6</v>
      </c>
      <c r="I27" s="28"/>
      <c r="J27" s="32" t="str">
        <f t="shared" si="0"/>
        <v/>
      </c>
      <c r="M27">
        <f t="shared" si="1"/>
        <v>3</v>
      </c>
    </row>
    <row r="28" spans="2:13" ht="25.5" customHeight="1" x14ac:dyDescent="0.35">
      <c r="B28" s="72" t="s">
        <v>128</v>
      </c>
      <c r="C28" s="66">
        <v>26</v>
      </c>
      <c r="D28" s="8" t="s">
        <v>90</v>
      </c>
      <c r="E28" s="28"/>
      <c r="F28" s="28"/>
      <c r="G28" s="28"/>
      <c r="H28" s="28"/>
      <c r="I28" s="28" t="s">
        <v>6</v>
      </c>
      <c r="J28" s="32" t="str">
        <f t="shared" si="0"/>
        <v/>
      </c>
      <c r="M28">
        <f t="shared" si="1"/>
        <v>4</v>
      </c>
    </row>
    <row r="29" spans="2:13" ht="25.5" customHeight="1" x14ac:dyDescent="0.35">
      <c r="B29" s="73"/>
      <c r="C29" s="66">
        <v>27</v>
      </c>
      <c r="D29" s="3" t="s">
        <v>91</v>
      </c>
      <c r="E29" s="28"/>
      <c r="F29" s="28"/>
      <c r="G29" s="28"/>
      <c r="H29" s="28"/>
      <c r="I29" s="28" t="s">
        <v>6</v>
      </c>
      <c r="J29" s="32" t="str">
        <f t="shared" si="0"/>
        <v/>
      </c>
      <c r="M29">
        <f t="shared" si="1"/>
        <v>4</v>
      </c>
    </row>
    <row r="30" spans="2:13" ht="25.5" customHeight="1" x14ac:dyDescent="0.35">
      <c r="B30" s="73"/>
      <c r="C30" s="66">
        <v>28</v>
      </c>
      <c r="D30" s="3" t="s">
        <v>92</v>
      </c>
      <c r="E30" s="28"/>
      <c r="F30" s="28"/>
      <c r="G30" s="28"/>
      <c r="H30" s="28"/>
      <c r="I30" s="28" t="s">
        <v>6</v>
      </c>
      <c r="J30" s="32" t="str">
        <f t="shared" si="0"/>
        <v/>
      </c>
      <c r="M30">
        <f t="shared" si="1"/>
        <v>4</v>
      </c>
    </row>
    <row r="31" spans="2:13" ht="25.5" customHeight="1" x14ac:dyDescent="0.35">
      <c r="B31" s="73"/>
      <c r="C31" s="66">
        <v>29</v>
      </c>
      <c r="D31" s="4" t="s">
        <v>93</v>
      </c>
      <c r="E31" s="28"/>
      <c r="F31" s="28"/>
      <c r="G31" s="28"/>
      <c r="H31" s="28"/>
      <c r="I31" s="28" t="s">
        <v>6</v>
      </c>
      <c r="J31" s="32" t="str">
        <f t="shared" si="0"/>
        <v/>
      </c>
      <c r="M31">
        <f t="shared" si="1"/>
        <v>4</v>
      </c>
    </row>
    <row r="32" spans="2:13" ht="25.5" customHeight="1" x14ac:dyDescent="0.35">
      <c r="B32" s="73"/>
      <c r="C32" s="66">
        <v>30</v>
      </c>
      <c r="D32" s="4" t="s">
        <v>94</v>
      </c>
      <c r="E32" s="28"/>
      <c r="F32" s="28"/>
      <c r="G32" s="28"/>
      <c r="H32" s="28"/>
      <c r="I32" s="28" t="s">
        <v>6</v>
      </c>
      <c r="J32" s="32" t="str">
        <f t="shared" si="0"/>
        <v/>
      </c>
      <c r="M32">
        <f t="shared" si="1"/>
        <v>4</v>
      </c>
    </row>
    <row r="33" spans="2:13" ht="25.5" customHeight="1" x14ac:dyDescent="0.35">
      <c r="B33" s="73"/>
      <c r="C33" s="66">
        <v>31</v>
      </c>
      <c r="D33" s="4" t="s">
        <v>95</v>
      </c>
      <c r="E33" s="28"/>
      <c r="F33" s="28"/>
      <c r="G33" s="28"/>
      <c r="H33" s="28"/>
      <c r="I33" s="28" t="s">
        <v>6</v>
      </c>
      <c r="J33" s="32" t="str">
        <f t="shared" si="0"/>
        <v/>
      </c>
      <c r="M33">
        <f t="shared" si="1"/>
        <v>4</v>
      </c>
    </row>
    <row r="34" spans="2:13" ht="25.5" customHeight="1" x14ac:dyDescent="0.35">
      <c r="B34" s="73"/>
      <c r="C34" s="66">
        <v>32</v>
      </c>
      <c r="D34" s="4" t="s">
        <v>96</v>
      </c>
      <c r="E34" s="28"/>
      <c r="F34" s="28"/>
      <c r="G34" s="28" t="s">
        <v>6</v>
      </c>
      <c r="H34" s="28"/>
      <c r="I34" s="28"/>
      <c r="J34" s="32" t="str">
        <f t="shared" si="0"/>
        <v/>
      </c>
      <c r="M34">
        <f t="shared" si="1"/>
        <v>2</v>
      </c>
    </row>
    <row r="35" spans="2:13" ht="25.5" customHeight="1" x14ac:dyDescent="0.35">
      <c r="B35" s="73"/>
      <c r="C35" s="66">
        <v>33</v>
      </c>
      <c r="D35" s="4" t="s">
        <v>97</v>
      </c>
      <c r="E35" s="28"/>
      <c r="F35" s="28"/>
      <c r="G35" s="28"/>
      <c r="H35" s="28"/>
      <c r="I35" s="28" t="s">
        <v>6</v>
      </c>
      <c r="J35" s="32" t="str">
        <f t="shared" ref="J35:J62" si="2">IF(COUNTIF(E35:I35,"X")&gt;1,"Por favor marque una sola opción",IF(COUNTIF(E35:I35,"x")&lt;1,"Por favor marque una opción",""))</f>
        <v/>
      </c>
      <c r="M35">
        <f t="shared" ref="M35:M62" si="3">+IF(E35="X",0,IF(F35="X",1,IF(G35="X",2,IF(H35="X",3,IF(I35="X",4,"")))))</f>
        <v>4</v>
      </c>
    </row>
    <row r="36" spans="2:13" ht="25.5" customHeight="1" x14ac:dyDescent="0.35">
      <c r="B36" s="73"/>
      <c r="C36" s="66">
        <v>34</v>
      </c>
      <c r="D36" s="3" t="s">
        <v>98</v>
      </c>
      <c r="E36" s="28"/>
      <c r="F36" s="28"/>
      <c r="G36" s="28"/>
      <c r="H36" s="28"/>
      <c r="I36" s="28" t="s">
        <v>6</v>
      </c>
      <c r="J36" s="32" t="str">
        <f t="shared" si="2"/>
        <v/>
      </c>
      <c r="M36">
        <f t="shared" si="3"/>
        <v>4</v>
      </c>
    </row>
    <row r="37" spans="2:13" ht="25.5" customHeight="1" x14ac:dyDescent="0.35">
      <c r="B37" s="73"/>
      <c r="C37" s="66">
        <v>35</v>
      </c>
      <c r="D37" s="3" t="s">
        <v>99</v>
      </c>
      <c r="E37" s="28"/>
      <c r="F37" s="28"/>
      <c r="G37" s="28"/>
      <c r="H37" s="28"/>
      <c r="I37" s="28" t="s">
        <v>6</v>
      </c>
      <c r="J37" s="32" t="str">
        <f t="shared" si="2"/>
        <v/>
      </c>
      <c r="M37">
        <f t="shared" si="3"/>
        <v>4</v>
      </c>
    </row>
    <row r="38" spans="2:13" ht="25.5" customHeight="1" x14ac:dyDescent="0.35">
      <c r="B38" s="73"/>
      <c r="C38" s="66">
        <v>36</v>
      </c>
      <c r="D38" s="4" t="s">
        <v>100</v>
      </c>
      <c r="E38" s="28"/>
      <c r="F38" s="28"/>
      <c r="G38" s="28"/>
      <c r="H38" s="28"/>
      <c r="I38" s="28" t="s">
        <v>6</v>
      </c>
      <c r="J38" s="32" t="str">
        <f t="shared" si="2"/>
        <v/>
      </c>
      <c r="M38">
        <f t="shared" si="3"/>
        <v>4</v>
      </c>
    </row>
    <row r="39" spans="2:13" ht="25.5" customHeight="1" x14ac:dyDescent="0.35">
      <c r="B39" s="74"/>
      <c r="C39" s="66">
        <v>37</v>
      </c>
      <c r="D39" s="5" t="s">
        <v>101</v>
      </c>
      <c r="E39" s="28"/>
      <c r="F39" s="28"/>
      <c r="G39" s="28"/>
      <c r="H39" s="28"/>
      <c r="I39" s="28" t="s">
        <v>6</v>
      </c>
      <c r="J39" s="32" t="str">
        <f t="shared" si="2"/>
        <v/>
      </c>
      <c r="M39">
        <f t="shared" si="3"/>
        <v>4</v>
      </c>
    </row>
    <row r="40" spans="2:13" ht="25.5" customHeight="1" x14ac:dyDescent="0.35">
      <c r="B40" s="72" t="s">
        <v>129</v>
      </c>
      <c r="C40" s="66">
        <v>38</v>
      </c>
      <c r="D40" s="4" t="s">
        <v>102</v>
      </c>
      <c r="E40" s="28"/>
      <c r="F40" s="28"/>
      <c r="G40" s="28"/>
      <c r="H40" s="28"/>
      <c r="I40" s="28" t="s">
        <v>6</v>
      </c>
      <c r="J40" s="32" t="str">
        <f t="shared" si="2"/>
        <v/>
      </c>
      <c r="M40">
        <f t="shared" si="3"/>
        <v>4</v>
      </c>
    </row>
    <row r="41" spans="2:13" ht="25.5" customHeight="1" x14ac:dyDescent="0.35">
      <c r="B41" s="73"/>
      <c r="C41" s="66">
        <v>39</v>
      </c>
      <c r="D41" s="4" t="s">
        <v>103</v>
      </c>
      <c r="E41" s="28"/>
      <c r="F41" s="28"/>
      <c r="G41" s="28"/>
      <c r="H41" s="28"/>
      <c r="I41" s="28" t="s">
        <v>6</v>
      </c>
      <c r="J41" s="32" t="str">
        <f t="shared" si="2"/>
        <v/>
      </c>
      <c r="M41">
        <f t="shared" si="3"/>
        <v>4</v>
      </c>
    </row>
    <row r="42" spans="2:13" ht="40.5" customHeight="1" x14ac:dyDescent="0.35">
      <c r="B42" s="73"/>
      <c r="C42" s="66">
        <v>40</v>
      </c>
      <c r="D42" s="4" t="s">
        <v>104</v>
      </c>
      <c r="E42" s="28"/>
      <c r="F42" s="28"/>
      <c r="G42" s="28"/>
      <c r="H42" s="28"/>
      <c r="I42" s="28" t="s">
        <v>6</v>
      </c>
      <c r="J42" s="32" t="str">
        <f t="shared" si="2"/>
        <v/>
      </c>
      <c r="M42">
        <f t="shared" si="3"/>
        <v>4</v>
      </c>
    </row>
    <row r="43" spans="2:13" ht="25.5" customHeight="1" x14ac:dyDescent="0.35">
      <c r="B43" s="73"/>
      <c r="C43" s="66">
        <v>41</v>
      </c>
      <c r="D43" s="3" t="s">
        <v>105</v>
      </c>
      <c r="E43" s="28"/>
      <c r="F43" s="28"/>
      <c r="G43" s="28"/>
      <c r="H43" s="28"/>
      <c r="I43" s="28" t="s">
        <v>6</v>
      </c>
      <c r="J43" s="32" t="str">
        <f t="shared" si="2"/>
        <v/>
      </c>
      <c r="M43">
        <f t="shared" si="3"/>
        <v>4</v>
      </c>
    </row>
    <row r="44" spans="2:13" ht="25.5" customHeight="1" x14ac:dyDescent="0.35">
      <c r="B44" s="73"/>
      <c r="C44" s="66">
        <v>42</v>
      </c>
      <c r="D44" s="4" t="s">
        <v>106</v>
      </c>
      <c r="E44" s="28"/>
      <c r="F44" s="28"/>
      <c r="G44" s="28"/>
      <c r="H44" s="28"/>
      <c r="I44" s="28" t="s">
        <v>6</v>
      </c>
      <c r="J44" s="32" t="str">
        <f t="shared" si="2"/>
        <v/>
      </c>
      <c r="M44">
        <f t="shared" si="3"/>
        <v>4</v>
      </c>
    </row>
    <row r="45" spans="2:13" ht="25.5" customHeight="1" x14ac:dyDescent="0.35">
      <c r="B45" s="73"/>
      <c r="C45" s="66">
        <v>43</v>
      </c>
      <c r="D45" s="8" t="s">
        <v>107</v>
      </c>
      <c r="E45" s="28"/>
      <c r="F45" s="28"/>
      <c r="G45" s="28"/>
      <c r="H45" s="28"/>
      <c r="I45" s="28" t="s">
        <v>6</v>
      </c>
      <c r="J45" s="32" t="str">
        <f t="shared" si="2"/>
        <v/>
      </c>
      <c r="M45">
        <f t="shared" si="3"/>
        <v>4</v>
      </c>
    </row>
    <row r="46" spans="2:13" ht="25.5" customHeight="1" x14ac:dyDescent="0.35">
      <c r="B46" s="73"/>
      <c r="C46" s="66">
        <v>44</v>
      </c>
      <c r="D46" s="4" t="s">
        <v>108</v>
      </c>
      <c r="E46" s="28"/>
      <c r="F46" s="28"/>
      <c r="G46" s="28"/>
      <c r="H46" s="28"/>
      <c r="I46" s="28" t="s">
        <v>6</v>
      </c>
      <c r="J46" s="32" t="str">
        <f t="shared" si="2"/>
        <v/>
      </c>
      <c r="M46">
        <f t="shared" si="3"/>
        <v>4</v>
      </c>
    </row>
    <row r="47" spans="2:13" ht="25.5" customHeight="1" x14ac:dyDescent="0.35">
      <c r="B47" s="72" t="s">
        <v>130</v>
      </c>
      <c r="C47" s="66">
        <v>45</v>
      </c>
      <c r="D47" s="3" t="s">
        <v>109</v>
      </c>
      <c r="E47" s="28"/>
      <c r="F47" s="28"/>
      <c r="G47" s="28"/>
      <c r="H47" s="28"/>
      <c r="I47" s="28" t="s">
        <v>6</v>
      </c>
      <c r="J47" s="32" t="str">
        <f t="shared" si="2"/>
        <v/>
      </c>
      <c r="M47">
        <f t="shared" si="3"/>
        <v>4</v>
      </c>
    </row>
    <row r="48" spans="2:13" ht="25.5" customHeight="1" x14ac:dyDescent="0.35">
      <c r="B48" s="73"/>
      <c r="C48" s="66">
        <v>46</v>
      </c>
      <c r="D48" s="3" t="s">
        <v>110</v>
      </c>
      <c r="E48" s="28" t="s">
        <v>6</v>
      </c>
      <c r="F48" s="28"/>
      <c r="G48" s="28"/>
      <c r="H48" s="28"/>
      <c r="I48" s="28"/>
      <c r="J48" s="32" t="str">
        <f t="shared" si="2"/>
        <v/>
      </c>
      <c r="M48">
        <f t="shared" si="3"/>
        <v>0</v>
      </c>
    </row>
    <row r="49" spans="2:13" ht="25.5" customHeight="1" x14ac:dyDescent="0.35">
      <c r="B49" s="73"/>
      <c r="C49" s="66">
        <v>47</v>
      </c>
      <c r="D49" s="4" t="s">
        <v>111</v>
      </c>
      <c r="E49" s="28"/>
      <c r="F49" s="28"/>
      <c r="G49" s="28"/>
      <c r="H49" s="28"/>
      <c r="I49" s="28" t="s">
        <v>6</v>
      </c>
      <c r="J49" s="32" t="str">
        <f t="shared" si="2"/>
        <v/>
      </c>
      <c r="M49">
        <f t="shared" si="3"/>
        <v>4</v>
      </c>
    </row>
    <row r="50" spans="2:13" ht="25.5" customHeight="1" x14ac:dyDescent="0.35">
      <c r="B50" s="73"/>
      <c r="C50" s="66">
        <v>48</v>
      </c>
      <c r="D50" s="4" t="s">
        <v>112</v>
      </c>
      <c r="E50" s="28"/>
      <c r="F50" s="28"/>
      <c r="G50" s="28"/>
      <c r="H50" s="28"/>
      <c r="I50" s="28" t="s">
        <v>6</v>
      </c>
      <c r="J50" s="32" t="str">
        <f t="shared" si="2"/>
        <v/>
      </c>
      <c r="M50">
        <f t="shared" si="3"/>
        <v>4</v>
      </c>
    </row>
    <row r="51" spans="2:13" ht="33" customHeight="1" x14ac:dyDescent="0.35">
      <c r="B51" s="73"/>
      <c r="C51" s="66">
        <v>49</v>
      </c>
      <c r="D51" s="4" t="s">
        <v>113</v>
      </c>
      <c r="E51" s="28"/>
      <c r="F51" s="28"/>
      <c r="G51" s="28"/>
      <c r="H51" s="28"/>
      <c r="I51" s="28" t="s">
        <v>6</v>
      </c>
      <c r="J51" s="32" t="str">
        <f t="shared" si="2"/>
        <v/>
      </c>
      <c r="M51">
        <f t="shared" si="3"/>
        <v>4</v>
      </c>
    </row>
    <row r="52" spans="2:13" ht="28.5" customHeight="1" x14ac:dyDescent="0.35">
      <c r="B52" s="73"/>
      <c r="C52" s="66">
        <v>50</v>
      </c>
      <c r="D52" s="4" t="s">
        <v>114</v>
      </c>
      <c r="E52" s="28"/>
      <c r="F52" s="28" t="s">
        <v>6</v>
      </c>
      <c r="G52" s="28"/>
      <c r="H52" s="28"/>
      <c r="I52" s="28"/>
      <c r="J52" s="32" t="str">
        <f t="shared" si="2"/>
        <v/>
      </c>
      <c r="M52">
        <f t="shared" si="3"/>
        <v>1</v>
      </c>
    </row>
    <row r="53" spans="2:13" ht="24.75" customHeight="1" x14ac:dyDescent="0.35">
      <c r="B53" s="74"/>
      <c r="C53" s="66">
        <v>51</v>
      </c>
      <c r="D53" s="4" t="s">
        <v>115</v>
      </c>
      <c r="E53" s="28" t="s">
        <v>6</v>
      </c>
      <c r="F53" s="28"/>
      <c r="G53" s="28"/>
      <c r="H53" s="28"/>
      <c r="I53" s="28"/>
      <c r="J53" s="32" t="str">
        <f t="shared" si="2"/>
        <v/>
      </c>
      <c r="M53">
        <f t="shared" si="3"/>
        <v>0</v>
      </c>
    </row>
    <row r="54" spans="2:13" ht="26.25" customHeight="1" x14ac:dyDescent="0.35">
      <c r="B54" s="72" t="s">
        <v>131</v>
      </c>
      <c r="C54" s="66">
        <v>52</v>
      </c>
      <c r="D54" s="4" t="s">
        <v>116</v>
      </c>
      <c r="E54" s="28"/>
      <c r="F54" s="28"/>
      <c r="G54" s="28"/>
      <c r="H54" s="28"/>
      <c r="I54" s="28" t="s">
        <v>6</v>
      </c>
      <c r="J54" s="32" t="str">
        <f t="shared" si="2"/>
        <v/>
      </c>
      <c r="M54">
        <f t="shared" si="3"/>
        <v>4</v>
      </c>
    </row>
    <row r="55" spans="2:13" ht="29.25" customHeight="1" x14ac:dyDescent="0.35">
      <c r="B55" s="73"/>
      <c r="C55" s="66">
        <v>53</v>
      </c>
      <c r="D55" s="4" t="s">
        <v>117</v>
      </c>
      <c r="E55" s="28"/>
      <c r="F55" s="28"/>
      <c r="G55" s="28"/>
      <c r="H55" s="28"/>
      <c r="I55" s="28" t="s">
        <v>6</v>
      </c>
      <c r="J55" s="32" t="str">
        <f t="shared" si="2"/>
        <v/>
      </c>
      <c r="M55">
        <f t="shared" si="3"/>
        <v>4</v>
      </c>
    </row>
    <row r="56" spans="2:13" ht="27.75" customHeight="1" x14ac:dyDescent="0.35">
      <c r="B56" s="73"/>
      <c r="C56" s="66">
        <v>54</v>
      </c>
      <c r="D56" s="3" t="s">
        <v>118</v>
      </c>
      <c r="E56" s="28"/>
      <c r="F56" s="28"/>
      <c r="G56" s="28"/>
      <c r="H56" s="28"/>
      <c r="I56" s="28" t="s">
        <v>6</v>
      </c>
      <c r="J56" s="32" t="str">
        <f t="shared" si="2"/>
        <v/>
      </c>
      <c r="M56">
        <f t="shared" si="3"/>
        <v>4</v>
      </c>
    </row>
    <row r="57" spans="2:13" ht="30" customHeight="1" x14ac:dyDescent="0.35">
      <c r="B57" s="73"/>
      <c r="C57" s="66">
        <v>55</v>
      </c>
      <c r="D57" s="4" t="s">
        <v>119</v>
      </c>
      <c r="E57" s="28"/>
      <c r="F57" s="28"/>
      <c r="G57" s="28"/>
      <c r="H57" s="28"/>
      <c r="I57" s="28" t="s">
        <v>6</v>
      </c>
      <c r="J57" s="32" t="str">
        <f t="shared" si="2"/>
        <v/>
      </c>
      <c r="M57">
        <f t="shared" si="3"/>
        <v>4</v>
      </c>
    </row>
    <row r="58" spans="2:13" ht="30.75" customHeight="1" x14ac:dyDescent="0.35">
      <c r="B58" s="73"/>
      <c r="C58" s="66">
        <v>56</v>
      </c>
      <c r="D58" s="4" t="s">
        <v>120</v>
      </c>
      <c r="E58" s="28"/>
      <c r="F58" s="28"/>
      <c r="G58" s="28"/>
      <c r="H58" s="28"/>
      <c r="I58" s="28" t="s">
        <v>6</v>
      </c>
      <c r="J58" s="32" t="str">
        <f t="shared" si="2"/>
        <v/>
      </c>
      <c r="M58">
        <f t="shared" si="3"/>
        <v>4</v>
      </c>
    </row>
    <row r="59" spans="2:13" ht="27" customHeight="1" x14ac:dyDescent="0.35">
      <c r="B59" s="73"/>
      <c r="C59" s="66">
        <v>57</v>
      </c>
      <c r="D59" s="3" t="s">
        <v>124</v>
      </c>
      <c r="E59" s="28" t="s">
        <v>6</v>
      </c>
      <c r="F59" s="28"/>
      <c r="G59" s="28"/>
      <c r="H59" s="28"/>
      <c r="I59" s="28"/>
      <c r="J59" s="32" t="str">
        <f t="shared" si="2"/>
        <v/>
      </c>
      <c r="M59">
        <f t="shared" si="3"/>
        <v>0</v>
      </c>
    </row>
    <row r="60" spans="2:13" ht="29.25" customHeight="1" x14ac:dyDescent="0.35">
      <c r="B60" s="73"/>
      <c r="C60" s="66">
        <v>58</v>
      </c>
      <c r="D60" s="4" t="s">
        <v>123</v>
      </c>
      <c r="E60" s="28"/>
      <c r="F60" s="28"/>
      <c r="G60" s="28"/>
      <c r="H60" s="28"/>
      <c r="I60" s="28" t="s">
        <v>6</v>
      </c>
      <c r="J60" s="32" t="str">
        <f t="shared" si="2"/>
        <v/>
      </c>
      <c r="M60">
        <f t="shared" si="3"/>
        <v>4</v>
      </c>
    </row>
    <row r="61" spans="2:13" ht="27" customHeight="1" x14ac:dyDescent="0.35">
      <c r="B61" s="73"/>
      <c r="C61" s="66">
        <v>59</v>
      </c>
      <c r="D61" s="4" t="s">
        <v>122</v>
      </c>
      <c r="E61" s="28"/>
      <c r="F61" s="28" t="s">
        <v>6</v>
      </c>
      <c r="G61" s="28"/>
      <c r="H61" s="28"/>
      <c r="I61" s="28"/>
      <c r="J61" s="32" t="str">
        <f t="shared" si="2"/>
        <v/>
      </c>
      <c r="M61">
        <f t="shared" si="3"/>
        <v>1</v>
      </c>
    </row>
    <row r="62" spans="2:13" ht="20" x14ac:dyDescent="0.35">
      <c r="B62" s="74"/>
      <c r="C62" s="66">
        <v>60</v>
      </c>
      <c r="D62" s="6" t="s">
        <v>121</v>
      </c>
      <c r="E62" s="28"/>
      <c r="F62" s="28" t="s">
        <v>6</v>
      </c>
      <c r="G62" s="28"/>
      <c r="H62" s="28"/>
      <c r="I62" s="28"/>
      <c r="J62" s="32" t="str">
        <f t="shared" si="2"/>
        <v/>
      </c>
      <c r="M62">
        <f t="shared" si="3"/>
        <v>1</v>
      </c>
    </row>
    <row r="63" spans="2:13" x14ac:dyDescent="0.35"/>
  </sheetData>
  <sheetProtection password="DCB6"/>
  <mergeCells count="8">
    <mergeCell ref="B40:B46"/>
    <mergeCell ref="B47:B53"/>
    <mergeCell ref="B54:B62"/>
    <mergeCell ref="B1:J1"/>
    <mergeCell ref="B3:B9"/>
    <mergeCell ref="B10:B20"/>
    <mergeCell ref="B21:B27"/>
    <mergeCell ref="B28:B39"/>
  </mergeCells>
  <dataValidations count="1">
    <dataValidation type="list" allowBlank="1" showInputMessage="1" showErrorMessage="1" sqref="E3:I62" xr:uid="{00000000-0002-0000-0000-000000000000}">
      <formula1>$B$1</formula1>
    </dataValidation>
  </dataValidations>
  <pageMargins left="0.25" right="0.25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4"/>
  <sheetViews>
    <sheetView showGridLines="0" zoomScaleSheetLayoutView="130" zoomScalePageLayoutView="50" workbookViewId="0">
      <selection activeCell="C1" sqref="C1:Z1"/>
    </sheetView>
  </sheetViews>
  <sheetFormatPr baseColWidth="10" defaultColWidth="0" defaultRowHeight="14.5" zeroHeight="1" x14ac:dyDescent="0.35"/>
  <cols>
    <col min="1" max="3" width="11.453125" style="27" customWidth="1"/>
    <col min="4" max="5" width="4" style="27" bestFit="1" customWidth="1"/>
    <col min="6" max="6" width="3.1796875" style="27" bestFit="1" customWidth="1"/>
    <col min="7" max="13" width="4" style="27" bestFit="1" customWidth="1"/>
    <col min="14" max="14" width="3.453125" style="27" customWidth="1"/>
    <col min="15" max="26" width="3" style="27" customWidth="1"/>
    <col min="27" max="29" width="11.453125" style="27" customWidth="1"/>
    <col min="30" max="16384" width="11.453125" style="27" hidden="1"/>
  </cols>
  <sheetData>
    <row r="1" spans="1:28" ht="18.5" x14ac:dyDescent="0.45">
      <c r="C1" s="79" t="s">
        <v>64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8" ht="15" thickBot="1" x14ac:dyDescent="0.4"/>
    <row r="3" spans="1:28" ht="15" customHeight="1" thickTop="1" thickBot="1" x14ac:dyDescent="0.4">
      <c r="C3" s="103" t="s">
        <v>8</v>
      </c>
      <c r="D3" s="39" t="str">
        <f>+IF(Instrumento!$F$3="x",Instrumento!$C$3,"")</f>
        <v/>
      </c>
      <c r="E3" s="40" t="str">
        <f>+IF(Instrumento!$F$4="x",Instrumento!$C$4,"")</f>
        <v/>
      </c>
      <c r="F3" s="40" t="str">
        <f>+IF(Instrumento!$F$5="x",Instrumento!$C$5,"")</f>
        <v/>
      </c>
      <c r="G3" s="40" t="str">
        <f>+IF(Instrumento!$F$6="x",Instrumento!$C$6,"")</f>
        <v/>
      </c>
      <c r="H3" s="40" t="str">
        <f>+IF(Instrumento!$F$7="x",Instrumento!$C$7,"")</f>
        <v/>
      </c>
      <c r="I3" s="40" t="str">
        <f>+IF(Instrumento!$F$8="x",Instrumento!$C$8,"")</f>
        <v/>
      </c>
      <c r="J3" s="40" t="str">
        <f>+IF(Instrumento!$F$9="x",Instrumento!$C$9,"")</f>
        <v/>
      </c>
      <c r="K3" s="40" t="str">
        <f>+IF(Instrumento!$F$10="x",Instrumento!$C$10,"")</f>
        <v/>
      </c>
      <c r="L3" s="40" t="str">
        <f>+IF(Instrumento!$F$11="x",Instrumento!$C$11,"")</f>
        <v/>
      </c>
      <c r="M3" s="41" t="str">
        <f>+IF(Instrumento!$F$12="x",Instrumento!$C$12,"")</f>
        <v/>
      </c>
      <c r="N3" s="85" t="s">
        <v>61</v>
      </c>
      <c r="O3" s="86"/>
      <c r="P3" s="87"/>
      <c r="Q3" s="24" t="str">
        <f>+IF(Instrumento!$G$3="x",Instrumento!$C$3,"")</f>
        <v/>
      </c>
      <c r="R3" s="12" t="str">
        <f>+IF(Instrumento!$G$4="x",Instrumento!$C$4,"")</f>
        <v/>
      </c>
      <c r="S3" s="12" t="str">
        <f>+IF(Instrumento!$G$5="x",Instrumento!$C$5,"")</f>
        <v/>
      </c>
      <c r="T3" s="12" t="str">
        <f>+IF(Instrumento!$G$6="x",Instrumento!$C$6,"")</f>
        <v/>
      </c>
      <c r="U3" s="12" t="str">
        <f>+IF(Instrumento!$G$7="x",Instrumento!$C$7,"")</f>
        <v/>
      </c>
      <c r="V3" s="12" t="str">
        <f>+IF(Instrumento!$G$8="x",Instrumento!$C$8,"")</f>
        <v/>
      </c>
      <c r="W3" s="12" t="str">
        <f>+IF(Instrumento!$G$9="x",Instrumento!$C$9,"")</f>
        <v/>
      </c>
      <c r="X3" s="12" t="str">
        <f>+IF(Instrumento!$G$10="x",Instrumento!$C$10,"")</f>
        <v/>
      </c>
      <c r="Y3" s="12" t="str">
        <f>+IF(Instrumento!$G$11="x",Instrumento!$C$11,"")</f>
        <v/>
      </c>
      <c r="Z3" s="13">
        <f>+IF(Instrumento!$G$12="x",Instrumento!$C$12,"")</f>
        <v>10</v>
      </c>
    </row>
    <row r="4" spans="1:28" ht="15" customHeight="1" thickBot="1" x14ac:dyDescent="0.4">
      <c r="C4" s="104"/>
      <c r="D4" s="42" t="str">
        <f>+IF(Instrumento!$F$13="x",Instrumento!$C$13,"")</f>
        <v/>
      </c>
      <c r="E4" s="43" t="str">
        <f>+IF(Instrumento!$F$14="x",Instrumento!$C$14,"")</f>
        <v/>
      </c>
      <c r="F4" s="43" t="str">
        <f>+IF(Instrumento!F$15="x",Instrumento!$C$15,"")</f>
        <v/>
      </c>
      <c r="G4" s="43" t="str">
        <f>+IF(Instrumento!$F$16="x",Instrumento!$C$16,"")</f>
        <v/>
      </c>
      <c r="H4" s="43" t="str">
        <f>+IF(Instrumento!$F$17="x",Instrumento!$C$17,"")</f>
        <v/>
      </c>
      <c r="I4" s="43" t="str">
        <f>+IF(Instrumento!$F$18="x",Instrumento!$C$18,"")</f>
        <v/>
      </c>
      <c r="J4" s="43" t="str">
        <f>+IF(Instrumento!$F$19="x",Instrumento!$C$19,"")</f>
        <v/>
      </c>
      <c r="K4" s="43" t="str">
        <f>+IF(Instrumento!$F$20="x",Instrumento!$C$20,"")</f>
        <v/>
      </c>
      <c r="L4" s="43" t="str">
        <f>+IF(Instrumento!$F$21="x",Instrumento!$C$21,"")</f>
        <v/>
      </c>
      <c r="M4" s="44" t="str">
        <f>+IF(Instrumento!$F$22="x",Instrumento!$C$22,"")</f>
        <v/>
      </c>
      <c r="N4" s="88"/>
      <c r="O4" s="89"/>
      <c r="P4" s="90"/>
      <c r="Q4" s="25" t="str">
        <f>+IF(Instrumento!$G$13="x",Instrumento!$C$13,"")</f>
        <v/>
      </c>
      <c r="R4" s="10">
        <f>+IF(Instrumento!$G$14="x",Instrumento!$C$14,"")</f>
        <v>12</v>
      </c>
      <c r="S4" s="10" t="str">
        <f>+IF(Instrumento!G$15="x",Instrumento!$C$15,"")</f>
        <v/>
      </c>
      <c r="T4" s="10" t="str">
        <f>+IF(Instrumento!$G$16="x",Instrumento!$C$16,"")</f>
        <v/>
      </c>
      <c r="U4" s="10" t="str">
        <f>+IF(Instrumento!$G$17="x",Instrumento!$C$17,"")</f>
        <v/>
      </c>
      <c r="V4" s="10" t="str">
        <f>+IF(Instrumento!$G$18="x",Instrumento!$C$18,"")</f>
        <v/>
      </c>
      <c r="W4" s="10" t="str">
        <f>+IF(Instrumento!$G$19="x",Instrumento!$C$19,"")</f>
        <v/>
      </c>
      <c r="X4" s="10" t="str">
        <f>+IF(Instrumento!$G$20="x",Instrumento!$C$20,"")</f>
        <v/>
      </c>
      <c r="Y4" s="10" t="str">
        <f>+IF(Instrumento!$G$21="x",Instrumento!$C$21,"")</f>
        <v/>
      </c>
      <c r="Z4" s="14" t="str">
        <f>+IF(Instrumento!$G$22="x",Instrumento!$C$22,"")</f>
        <v/>
      </c>
    </row>
    <row r="5" spans="1:28" ht="15" thickBot="1" x14ac:dyDescent="0.4">
      <c r="A5" s="82" t="s">
        <v>18</v>
      </c>
      <c r="B5" s="83"/>
      <c r="C5" s="104"/>
      <c r="D5" s="42" t="str">
        <f>+IF(Instrumento!$F$23="x",Instrumento!$C$23,"")</f>
        <v/>
      </c>
      <c r="E5" s="43" t="str">
        <f>+IF(Instrumento!$F$24="x",Instrumento!$C$24,"")</f>
        <v/>
      </c>
      <c r="F5" s="43" t="str">
        <f>+IF(Instrumento!$F$25="x",Instrumento!$C$25,"")</f>
        <v/>
      </c>
      <c r="G5" s="43" t="str">
        <f>+IF(Instrumento!$F$26="x",Instrumento!$C$26,"")</f>
        <v/>
      </c>
      <c r="H5" s="43" t="str">
        <f>+IF(Instrumento!$F$27="x",Instrumento!$C$27,"")</f>
        <v/>
      </c>
      <c r="I5" s="43" t="str">
        <f>+IF(Instrumento!$F$28="x",Instrumento!$C$28,"")</f>
        <v/>
      </c>
      <c r="J5" s="43" t="str">
        <f>+IF(Instrumento!$F$29="x",Instrumento!$C$29,"")</f>
        <v/>
      </c>
      <c r="K5" s="43" t="str">
        <f>+IF(Instrumento!$F$30="x",Instrumento!$C$30,"")</f>
        <v/>
      </c>
      <c r="L5" s="43" t="str">
        <f>+IF(Instrumento!$F$31="x",Instrumento!$C$31,"")</f>
        <v/>
      </c>
      <c r="M5" s="44" t="str">
        <f>+IF(Instrumento!$F$32="x",Instrumento!$C$32,"")</f>
        <v/>
      </c>
      <c r="N5" s="88"/>
      <c r="O5" s="89"/>
      <c r="P5" s="90"/>
      <c r="Q5" s="25" t="str">
        <f>+IF(Instrumento!$G$23="x",Instrumento!$C$23,"")</f>
        <v/>
      </c>
      <c r="R5" s="10" t="str">
        <f>+IF(Instrumento!$G$24="x",Instrumento!$C$24,"")</f>
        <v/>
      </c>
      <c r="S5" s="10" t="str">
        <f>+IF(Instrumento!$G$25="x",Instrumento!$C$25,"")</f>
        <v/>
      </c>
      <c r="T5" s="10" t="str">
        <f>+IF(Instrumento!$G$26="x",Instrumento!$C$26,"")</f>
        <v/>
      </c>
      <c r="U5" s="10" t="str">
        <f>+IF(Instrumento!$G$27="x",Instrumento!$C$27,"")</f>
        <v/>
      </c>
      <c r="V5" s="10" t="str">
        <f>+IF(Instrumento!$G$28="x",Instrumento!$C$28,"")</f>
        <v/>
      </c>
      <c r="W5" s="10" t="str">
        <f>+IF(Instrumento!$G$29="x",Instrumento!$C$29,"")</f>
        <v/>
      </c>
      <c r="X5" s="10" t="str">
        <f>+IF(Instrumento!$G$30="x",Instrumento!$C$30,"")</f>
        <v/>
      </c>
      <c r="Y5" s="10" t="str">
        <f>+IF(Instrumento!$G$31="x",Instrumento!$C$31,"")</f>
        <v/>
      </c>
      <c r="Z5" s="14" t="str">
        <f>+IF(Instrumento!$G$32="x",Instrumento!$C$32,"")</f>
        <v/>
      </c>
      <c r="AA5" s="29" t="s">
        <v>15</v>
      </c>
    </row>
    <row r="6" spans="1:28" ht="15" thickBot="1" x14ac:dyDescent="0.4">
      <c r="A6" s="81">
        <f>+COUNT(D3:M8)</f>
        <v>3</v>
      </c>
      <c r="B6" s="84"/>
      <c r="C6" s="104"/>
      <c r="D6" s="42" t="str">
        <f>+IF(Instrumento!$F$33="x",Instrumento!$C$33,"")</f>
        <v/>
      </c>
      <c r="E6" s="43" t="str">
        <f>+IF(Instrumento!$F$34="x",Instrumento!$C$34,"")</f>
        <v/>
      </c>
      <c r="F6" s="43" t="str">
        <f>+IF(Instrumento!$F$35="x",Instrumento!$C$35,"")</f>
        <v/>
      </c>
      <c r="G6" s="43" t="str">
        <f>+IF(Instrumento!$F$36="x",Instrumento!$C$36,"")</f>
        <v/>
      </c>
      <c r="H6" s="43" t="str">
        <f>+IF(Instrumento!$F$37="x",Instrumento!$C$37,"")</f>
        <v/>
      </c>
      <c r="I6" s="43" t="str">
        <f>+IF(Instrumento!$F$38="x",Instrumento!$C$38,"")</f>
        <v/>
      </c>
      <c r="J6" s="43" t="str">
        <f>+IF(Instrumento!$F$39="x",Instrumento!$C$39,"")</f>
        <v/>
      </c>
      <c r="K6" s="43" t="str">
        <f>+IF(Instrumento!$F$40="x",Instrumento!$C$40,"")</f>
        <v/>
      </c>
      <c r="L6" s="43" t="str">
        <f>+IF(Instrumento!$F$41="x",Instrumento!$C$41,"")</f>
        <v/>
      </c>
      <c r="M6" s="44" t="str">
        <f>+IF(Instrumento!$F$42="x",Instrumento!$C$42,"")</f>
        <v/>
      </c>
      <c r="N6" s="88"/>
      <c r="O6" s="89"/>
      <c r="P6" s="90"/>
      <c r="Q6" s="25" t="str">
        <f>+IF(Instrumento!$G$33="x",Instrumento!$C$33,"")</f>
        <v/>
      </c>
      <c r="R6" s="10">
        <f>+IF(Instrumento!$G$34="x",Instrumento!$C$34,"")</f>
        <v>32</v>
      </c>
      <c r="S6" s="10" t="str">
        <f>+IF(Instrumento!$G$35="x",Instrumento!$C$35,"")</f>
        <v/>
      </c>
      <c r="T6" s="10" t="str">
        <f>+IF(Instrumento!$G$36="x",Instrumento!$C$36,"")</f>
        <v/>
      </c>
      <c r="U6" s="10" t="str">
        <f>+IF(Instrumento!$G$37="x",Instrumento!$C$37,"")</f>
        <v/>
      </c>
      <c r="V6" s="10" t="str">
        <f>+IF(Instrumento!$G$38="x",Instrumento!$C$38,"")</f>
        <v/>
      </c>
      <c r="W6" s="10" t="str">
        <f>+IF(Instrumento!$G$39="x",Instrumento!$C$39,"")</f>
        <v/>
      </c>
      <c r="X6" s="10" t="str">
        <f>+IF(Instrumento!$G$40="x",Instrumento!$C$40,"")</f>
        <v/>
      </c>
      <c r="Y6" s="10" t="str">
        <f>+IF(Instrumento!$G$41="x",Instrumento!$C$41,"")</f>
        <v/>
      </c>
      <c r="Z6" s="14" t="str">
        <f>+IF(Instrumento!$G$42="x",Instrumento!$C$42,"")</f>
        <v/>
      </c>
      <c r="AA6" s="80">
        <f>+COUNT(Q3:Z8)</f>
        <v>3</v>
      </c>
      <c r="AB6" s="81"/>
    </row>
    <row r="7" spans="1:28" ht="15" thickBot="1" x14ac:dyDescent="0.4">
      <c r="C7" s="104"/>
      <c r="D7" s="42" t="str">
        <f>+IF(Instrumento!$F$43="x",Instrumento!$C$43,"")</f>
        <v/>
      </c>
      <c r="E7" s="43" t="str">
        <f>+IF(Instrumento!$F$44="x",Instrumento!$C$44,"")</f>
        <v/>
      </c>
      <c r="F7" s="43" t="str">
        <f>+IF(Instrumento!$F$45="x",Instrumento!$C$45,"")</f>
        <v/>
      </c>
      <c r="G7" s="43" t="str">
        <f>+IF(Instrumento!$F$46="x",Instrumento!$C$46,"")</f>
        <v/>
      </c>
      <c r="H7" s="43" t="str">
        <f>+IF(Instrumento!$F$47="x",Instrumento!$C$47,"")</f>
        <v/>
      </c>
      <c r="I7" s="43" t="str">
        <f>+IF(Instrumento!$F$48="x",Instrumento!$C$48,"")</f>
        <v/>
      </c>
      <c r="J7" s="43" t="str">
        <f>+IF(Instrumento!$F$49="x",Instrumento!$C$49,"")</f>
        <v/>
      </c>
      <c r="K7" s="43" t="str">
        <f>+IF(Instrumento!$F$50="x",Instrumento!$C$50,"")</f>
        <v/>
      </c>
      <c r="L7" s="43" t="str">
        <f>+IF(Instrumento!$F$51="x",Instrumento!$C$51,"")</f>
        <v/>
      </c>
      <c r="M7" s="44">
        <f>+IF(Instrumento!$F$52="x",Instrumento!$C$52,"")</f>
        <v>50</v>
      </c>
      <c r="N7" s="88"/>
      <c r="O7" s="89"/>
      <c r="P7" s="90"/>
      <c r="Q7" s="25" t="str">
        <f>+IF(Instrumento!$G$43="x",Instrumento!$C$43,"")</f>
        <v/>
      </c>
      <c r="R7" s="10" t="str">
        <f>+IF(Instrumento!$G$44="x",Instrumento!$C$44,"")</f>
        <v/>
      </c>
      <c r="S7" s="10" t="str">
        <f>+IF(Instrumento!$G$45="x",Instrumento!$C$45,"")</f>
        <v/>
      </c>
      <c r="T7" s="10" t="str">
        <f>+IF(Instrumento!$G$46="x",Instrumento!$C$46,"")</f>
        <v/>
      </c>
      <c r="U7" s="10" t="str">
        <f>+IF(Instrumento!$G$47="x",Instrumento!$C$47,"")</f>
        <v/>
      </c>
      <c r="V7" s="10" t="str">
        <f>+IF(Instrumento!$G$48="x",Instrumento!$C$48,"")</f>
        <v/>
      </c>
      <c r="W7" s="10" t="str">
        <f>+IF(Instrumento!$G$49="x",Instrumento!$C$49,"")</f>
        <v/>
      </c>
      <c r="X7" s="10" t="str">
        <f>+IF(Instrumento!$G$50="x",Instrumento!$C$50,"")</f>
        <v/>
      </c>
      <c r="Y7" s="10" t="str">
        <f>+IF(Instrumento!$G$51="x",Instrumento!$C$51,"")</f>
        <v/>
      </c>
      <c r="Z7" s="14" t="str">
        <f>+IF(Instrumento!$G$52="x",Instrumento!$C$52,"")</f>
        <v/>
      </c>
    </row>
    <row r="8" spans="1:28" ht="15" thickBot="1" x14ac:dyDescent="0.4">
      <c r="C8" s="105"/>
      <c r="D8" s="45" t="str">
        <f>+IF(Instrumento!$F$53="x",Instrumento!$C$53,"")</f>
        <v/>
      </c>
      <c r="E8" s="46" t="str">
        <f>+IF(Instrumento!$F$54="x",Instrumento!$C$54,"")</f>
        <v/>
      </c>
      <c r="F8" s="46" t="str">
        <f>+IF(Instrumento!$F$55="x",Instrumento!$C$55,"")</f>
        <v/>
      </c>
      <c r="G8" s="46" t="str">
        <f>+IF(Instrumento!$F$56="x",Instrumento!$C$56,"")</f>
        <v/>
      </c>
      <c r="H8" s="46" t="str">
        <f>+IF(Instrumento!$F$57="x",Instrumento!$C$57,"")</f>
        <v/>
      </c>
      <c r="I8" s="46" t="str">
        <f>+IF(Instrumento!$F$58="x",Instrumento!$C$58,"")</f>
        <v/>
      </c>
      <c r="J8" s="46" t="str">
        <f>+IF(Instrumento!$F$59="x",Instrumento!$C$59,"")</f>
        <v/>
      </c>
      <c r="K8" s="46" t="str">
        <f>+IF(Instrumento!$F$60="x",Instrumento!$C$60,"")</f>
        <v/>
      </c>
      <c r="L8" s="46">
        <f>+IF(Instrumento!$F$61="x",Instrumento!$C$61,"")</f>
        <v>59</v>
      </c>
      <c r="M8" s="47">
        <f>+IF(Instrumento!$F$62="x",Instrumento!$C$62,"")</f>
        <v>60</v>
      </c>
      <c r="N8" s="91"/>
      <c r="O8" s="92"/>
      <c r="P8" s="93"/>
      <c r="Q8" s="26" t="str">
        <f>+IF(Instrumento!$G$53="x",Instrumento!$C$53,"")</f>
        <v/>
      </c>
      <c r="R8" s="15" t="str">
        <f>+IF(Instrumento!$G$54="x",Instrumento!$C$54,"")</f>
        <v/>
      </c>
      <c r="S8" s="15" t="str">
        <f>+IF(Instrumento!$G$55="x",Instrumento!$C$55,"")</f>
        <v/>
      </c>
      <c r="T8" s="15" t="str">
        <f>+IF(Instrumento!$G$56="x",Instrumento!$C$56,"")</f>
        <v/>
      </c>
      <c r="U8" s="15" t="str">
        <f>+IF(Instrumento!$G$57="x",Instrumento!$C$57,"")</f>
        <v/>
      </c>
      <c r="V8" s="15" t="str">
        <f>+IF(Instrumento!$G$58="x",Instrumento!$C$58,"")</f>
        <v/>
      </c>
      <c r="W8" s="15" t="str">
        <f>+IF(Instrumento!$G$59="x",Instrumento!$C$59,"")</f>
        <v/>
      </c>
      <c r="X8" s="15" t="str">
        <f>+IF(Instrumento!$G$60="x",Instrumento!$C$60,"")</f>
        <v/>
      </c>
      <c r="Y8" s="15" t="str">
        <f>+IF(Instrumento!$G$61="x",Instrumento!$C$61,"")</f>
        <v/>
      </c>
      <c r="Z8" s="16" t="str">
        <f>+IF(Instrumento!$G$62="x",Instrumento!$C$62,"")</f>
        <v/>
      </c>
    </row>
    <row r="9" spans="1:28" ht="15" customHeight="1" thickTop="1" thickBot="1" x14ac:dyDescent="0.4">
      <c r="C9" s="106" t="s">
        <v>63</v>
      </c>
      <c r="D9" s="17" t="str">
        <f>+IF(Instrumento!$H$3="x",Instrumento!$C$3,"")</f>
        <v/>
      </c>
      <c r="E9" s="18">
        <f>+IF(Instrumento!$H$4="x",Instrumento!$C$4,"")</f>
        <v>2</v>
      </c>
      <c r="F9" s="18" t="str">
        <f>+IF(Instrumento!$H$5="x",Instrumento!$C$5,"")</f>
        <v/>
      </c>
      <c r="G9" s="18" t="str">
        <f>+IF(Instrumento!$H$6="x",Instrumento!$C$6,"")</f>
        <v/>
      </c>
      <c r="H9" s="18" t="str">
        <f>+IF(Instrumento!$H$7="x",Instrumento!$C$7,"")</f>
        <v/>
      </c>
      <c r="I9" s="18" t="str">
        <f>+IF(Instrumento!$H$8="x",Instrumento!$C$8,"")</f>
        <v/>
      </c>
      <c r="J9" s="18" t="str">
        <f>+IF(Instrumento!$H$9="x",Instrumento!$C$9,"")</f>
        <v/>
      </c>
      <c r="K9" s="18" t="str">
        <f>+IF(Instrumento!$H$10="x",Instrumento!$C$10,"")</f>
        <v/>
      </c>
      <c r="L9" s="18" t="str">
        <f>+IF(Instrumento!$H$11="x",Instrumento!$C$11,"")</f>
        <v/>
      </c>
      <c r="M9" s="19" t="str">
        <f>+IF(Instrumento!$H$12="x",Instrumento!$C$12,"")</f>
        <v/>
      </c>
      <c r="N9" s="94" t="s">
        <v>62</v>
      </c>
      <c r="O9" s="95"/>
      <c r="P9" s="96"/>
      <c r="Q9" s="57">
        <f>+IF(Instrumento!$I$3="x",Instrumento!$C$3,"")</f>
        <v>1</v>
      </c>
      <c r="R9" s="58" t="str">
        <f>+IF(Instrumento!$I$4="x",Instrumento!$C$4,"")</f>
        <v/>
      </c>
      <c r="S9" s="58">
        <f>+IF(Instrumento!$I$5="x",Instrumento!$C$5,"")</f>
        <v>3</v>
      </c>
      <c r="T9" s="58">
        <f>+IF(Instrumento!$I$6="x",Instrumento!$C$6,"")</f>
        <v>4</v>
      </c>
      <c r="U9" s="58">
        <f>+IF(Instrumento!$I$7="x",Instrumento!$C$7,"")</f>
        <v>5</v>
      </c>
      <c r="V9" s="58">
        <f>+IF(Instrumento!$I$8="x",Instrumento!$C$8,"")</f>
        <v>6</v>
      </c>
      <c r="W9" s="58">
        <f>+IF(Instrumento!$I$9="x",Instrumento!$C$9,"")</f>
        <v>7</v>
      </c>
      <c r="X9" s="58">
        <f>+IF(Instrumento!$I$10="x",Instrumento!$C$10,"")</f>
        <v>8</v>
      </c>
      <c r="Y9" s="58">
        <f>+IF(Instrumento!$I$11="x",Instrumento!$C$11,"")</f>
        <v>9</v>
      </c>
      <c r="Z9" s="59" t="str">
        <f>+IF(Instrumento!$I$12="x",Instrumento!$C$12,"")</f>
        <v/>
      </c>
    </row>
    <row r="10" spans="1:28" ht="15" thickBot="1" x14ac:dyDescent="0.4">
      <c r="C10" s="107"/>
      <c r="D10" s="11" t="str">
        <f>+IF(Instrumento!$H$13="x",Instrumento!$C$13,"")</f>
        <v/>
      </c>
      <c r="E10" s="9" t="str">
        <f>+IF(Instrumento!$H$14="x",Instrumento!$C$14,"")</f>
        <v/>
      </c>
      <c r="F10" s="9" t="str">
        <f>+IF(Instrumento!H$15="x",Instrumento!$C$15,"")</f>
        <v/>
      </c>
      <c r="G10" s="9" t="str">
        <f>+IF(Instrumento!$H$16="x",Instrumento!$C$16,"")</f>
        <v/>
      </c>
      <c r="H10" s="9" t="str">
        <f>+IF(Instrumento!$H$17="x",Instrumento!$C$17,"")</f>
        <v/>
      </c>
      <c r="I10" s="9" t="str">
        <f>+IF(Instrumento!$H$18="x",Instrumento!$C$18,"")</f>
        <v/>
      </c>
      <c r="J10" s="9" t="str">
        <f>+IF(Instrumento!$H$19="x",Instrumento!$C$19,"")</f>
        <v/>
      </c>
      <c r="K10" s="9" t="str">
        <f>+IF(Instrumento!$H$20="x",Instrumento!$C$20,"")</f>
        <v/>
      </c>
      <c r="L10" s="9">
        <f>+IF(Instrumento!$H$21="x",Instrumento!$C$21,"")</f>
        <v>19</v>
      </c>
      <c r="M10" s="20" t="str">
        <f>+IF(Instrumento!$H$22="x",Instrumento!$C$22,"")</f>
        <v/>
      </c>
      <c r="N10" s="97"/>
      <c r="O10" s="98"/>
      <c r="P10" s="99"/>
      <c r="Q10" s="60">
        <f>+IF(Instrumento!$I$13="x",Instrumento!$C$13,"")</f>
        <v>11</v>
      </c>
      <c r="R10" s="61" t="str">
        <f>+IF(Instrumento!$I$14="x",Instrumento!$C$14,"")</f>
        <v/>
      </c>
      <c r="S10" s="61">
        <f>+IF(Instrumento!I$15="x",Instrumento!$C$15,"")</f>
        <v>13</v>
      </c>
      <c r="T10" s="61">
        <f>+IF(Instrumento!$I$16="x",Instrumento!$C$16,"")</f>
        <v>14</v>
      </c>
      <c r="U10" s="61">
        <f>+IF(Instrumento!$I$17="x",Instrumento!$C$17,"")</f>
        <v>15</v>
      </c>
      <c r="V10" s="61">
        <f>+IF(Instrumento!$I$18="x",Instrumento!$C$18,"")</f>
        <v>16</v>
      </c>
      <c r="W10" s="61">
        <f>+IF(Instrumento!$I$19="x",Instrumento!$C$19,"")</f>
        <v>17</v>
      </c>
      <c r="X10" s="61">
        <f>+IF(Instrumento!$I$20="x",Instrumento!$C$20,"")</f>
        <v>18</v>
      </c>
      <c r="Y10" s="61" t="str">
        <f>+IF(Instrumento!$I$21="x",Instrumento!$C$21,"")</f>
        <v/>
      </c>
      <c r="Z10" s="62">
        <f>+IF(Instrumento!$I$22="x",Instrumento!$C$22,"")</f>
        <v>20</v>
      </c>
    </row>
    <row r="11" spans="1:28" ht="15" thickBot="1" x14ac:dyDescent="0.4">
      <c r="A11" s="82" t="s">
        <v>17</v>
      </c>
      <c r="B11" s="82"/>
      <c r="C11" s="107"/>
      <c r="D11" s="11" t="str">
        <f>+IF(Instrumento!$H$23="x",Instrumento!$C$23,"")</f>
        <v/>
      </c>
      <c r="E11" s="9" t="str">
        <f>+IF(Instrumento!$H$24="x",Instrumento!$C$24,"")</f>
        <v/>
      </c>
      <c r="F11" s="9" t="str">
        <f>+IF(Instrumento!$H$25="x",Instrumento!$C$25,"")</f>
        <v/>
      </c>
      <c r="G11" s="9" t="str">
        <f>+IF(Instrumento!$H$26="x",Instrumento!$C$26,"")</f>
        <v/>
      </c>
      <c r="H11" s="9">
        <f>+IF(Instrumento!$H$27="x",Instrumento!$C$27,"")</f>
        <v>25</v>
      </c>
      <c r="I11" s="9" t="str">
        <f>+IF(Instrumento!$H$28="x",Instrumento!$C$28,"")</f>
        <v/>
      </c>
      <c r="J11" s="9" t="str">
        <f>+IF(Instrumento!$H$29="x",Instrumento!$C$29,"")</f>
        <v/>
      </c>
      <c r="K11" s="9" t="str">
        <f>+IF(Instrumento!$H$30="x",Instrumento!$C$30,"")</f>
        <v/>
      </c>
      <c r="L11" s="9" t="str">
        <f>+IF(Instrumento!$H$31="x",Instrumento!$C$31,"")</f>
        <v/>
      </c>
      <c r="M11" s="20" t="str">
        <f>+IF(Instrumento!$H$32="x",Instrumento!$C$32,"")</f>
        <v/>
      </c>
      <c r="N11" s="97"/>
      <c r="O11" s="98"/>
      <c r="P11" s="99"/>
      <c r="Q11" s="60">
        <f>+IF(Instrumento!$I$23="x",Instrumento!$C$23,"")</f>
        <v>21</v>
      </c>
      <c r="R11" s="61">
        <f>+IF(Instrumento!$I$24="x",Instrumento!$C$24,"")</f>
        <v>22</v>
      </c>
      <c r="S11" s="61">
        <f>+IF(Instrumento!$I$25="x",Instrumento!$C$25,"")</f>
        <v>23</v>
      </c>
      <c r="T11" s="61">
        <f>+IF(Instrumento!$I$26="x",Instrumento!$C$26,"")</f>
        <v>24</v>
      </c>
      <c r="U11" s="61" t="str">
        <f>+IF(Instrumento!$I$27="x",Instrumento!$C$27,"")</f>
        <v/>
      </c>
      <c r="V11" s="61">
        <f>+IF(Instrumento!$I$28="x",Instrumento!$C$28,"")</f>
        <v>26</v>
      </c>
      <c r="W11" s="61">
        <f>+IF(Instrumento!$I$29="x",Instrumento!$C$29,"")</f>
        <v>27</v>
      </c>
      <c r="X11" s="61">
        <f>+IF(Instrumento!$I$30="x",Instrumento!$C$30,"")</f>
        <v>28</v>
      </c>
      <c r="Y11" s="61">
        <f>+IF(Instrumento!$I$31="x",Instrumento!$C$31,"")</f>
        <v>29</v>
      </c>
      <c r="Z11" s="62">
        <f>+IF(Instrumento!$I$32="x",Instrumento!$C$32,"")</f>
        <v>30</v>
      </c>
      <c r="AA11" s="29" t="s">
        <v>19</v>
      </c>
    </row>
    <row r="12" spans="1:28" ht="15" thickBot="1" x14ac:dyDescent="0.4">
      <c r="A12" s="81">
        <f>+COUNT(D9:M14)</f>
        <v>3</v>
      </c>
      <c r="B12" s="81"/>
      <c r="C12" s="107"/>
      <c r="D12" s="11" t="str">
        <f>+IF(Instrumento!$H$33="x",Instrumento!$C$33,"")</f>
        <v/>
      </c>
      <c r="E12" s="9" t="str">
        <f>+IF(Instrumento!$H$34="x",Instrumento!$C$34,"")</f>
        <v/>
      </c>
      <c r="F12" s="9" t="str">
        <f>+IF(Instrumento!$H$35="x",Instrumento!$C$35,"")</f>
        <v/>
      </c>
      <c r="G12" s="9" t="str">
        <f>+IF(Instrumento!$H$36="x",Instrumento!$C$36,"")</f>
        <v/>
      </c>
      <c r="H12" s="9" t="str">
        <f>+IF(Instrumento!$H$37="x",Instrumento!$C$37,"")</f>
        <v/>
      </c>
      <c r="I12" s="9" t="str">
        <f>+IF(Instrumento!$H$38="x",Instrumento!$C$38,"")</f>
        <v/>
      </c>
      <c r="J12" s="9" t="str">
        <f>+IF(Instrumento!$H$39="x",Instrumento!$C$39,"")</f>
        <v/>
      </c>
      <c r="K12" s="9" t="str">
        <f>+IF(Instrumento!$H$40="x",Instrumento!$C$40,"")</f>
        <v/>
      </c>
      <c r="L12" s="9" t="str">
        <f>+IF(Instrumento!$H$41="x",Instrumento!$C$41,"")</f>
        <v/>
      </c>
      <c r="M12" s="20" t="str">
        <f>+IF(Instrumento!$H$42="x",Instrumento!$C$42,"")</f>
        <v/>
      </c>
      <c r="N12" s="97"/>
      <c r="O12" s="98"/>
      <c r="P12" s="99"/>
      <c r="Q12" s="60">
        <f>+IF(Instrumento!$I$33="x",Instrumento!$C$33,"")</f>
        <v>31</v>
      </c>
      <c r="R12" s="61" t="str">
        <f>+IF(Instrumento!$I$34="x",Instrumento!$C$34,"")</f>
        <v/>
      </c>
      <c r="S12" s="61">
        <f>+IF(Instrumento!$I$35="x",Instrumento!$C$35,"")</f>
        <v>33</v>
      </c>
      <c r="T12" s="61">
        <f>+IF(Instrumento!$I$36="x",Instrumento!$C$36,"")</f>
        <v>34</v>
      </c>
      <c r="U12" s="61">
        <f>+IF(Instrumento!$I$37="x",Instrumento!$C$37,"")</f>
        <v>35</v>
      </c>
      <c r="V12" s="61">
        <f>+IF(Instrumento!$I$38="x",Instrumento!$C$38,"")</f>
        <v>36</v>
      </c>
      <c r="W12" s="61">
        <f>+IF(Instrumento!$I$39="x",Instrumento!$C$39,"")</f>
        <v>37</v>
      </c>
      <c r="X12" s="61">
        <f>+IF(Instrumento!$I$40="x",Instrumento!$C$40,"")</f>
        <v>38</v>
      </c>
      <c r="Y12" s="61">
        <f>+IF(Instrumento!$I$41="x",Instrumento!$C$41,"")</f>
        <v>39</v>
      </c>
      <c r="Z12" s="62">
        <f>+IF(Instrumento!$I$42="x",Instrumento!$C$42,"")</f>
        <v>40</v>
      </c>
      <c r="AA12" s="80">
        <f>+COUNT(Q9:Z14)</f>
        <v>48</v>
      </c>
      <c r="AB12" s="81"/>
    </row>
    <row r="13" spans="1:28" ht="15" customHeight="1" thickBot="1" x14ac:dyDescent="0.4">
      <c r="C13" s="107"/>
      <c r="D13" s="11" t="str">
        <f>+IF(Instrumento!$H$43="x",Instrumento!$C$43,"")</f>
        <v/>
      </c>
      <c r="E13" s="9" t="str">
        <f>+IF(Instrumento!$H$44="x",Instrumento!$C$44,"")</f>
        <v/>
      </c>
      <c r="F13" s="9" t="str">
        <f>+IF(Instrumento!$H$45="x",Instrumento!$C$45,"")</f>
        <v/>
      </c>
      <c r="G13" s="9" t="str">
        <f>+IF(Instrumento!$H$46="x",Instrumento!$C$46,"")</f>
        <v/>
      </c>
      <c r="H13" s="9" t="str">
        <f>+IF(Instrumento!$H$47="x",Instrumento!$C$47,"")</f>
        <v/>
      </c>
      <c r="I13" s="9" t="str">
        <f>+IF(Instrumento!$H$48="x",Instrumento!$C$48,"")</f>
        <v/>
      </c>
      <c r="J13" s="9" t="str">
        <f>+IF(Instrumento!$H$49="x",Instrumento!$C$49,"")</f>
        <v/>
      </c>
      <c r="K13" s="9" t="str">
        <f>+IF(Instrumento!$H$50="x",Instrumento!$C$50,"")</f>
        <v/>
      </c>
      <c r="L13" s="9" t="str">
        <f>+IF(Instrumento!$H$51="x",Instrumento!$C$51,"")</f>
        <v/>
      </c>
      <c r="M13" s="20" t="str">
        <f>+IF(Instrumento!$H$52="x",Instrumento!$C$52,"")</f>
        <v/>
      </c>
      <c r="N13" s="97"/>
      <c r="O13" s="98"/>
      <c r="P13" s="99"/>
      <c r="Q13" s="60">
        <f>+IF(Instrumento!$I$43="x",Instrumento!$C$43,"")</f>
        <v>41</v>
      </c>
      <c r="R13" s="61">
        <f>+IF(Instrumento!$I$44="x",Instrumento!$C$44,"")</f>
        <v>42</v>
      </c>
      <c r="S13" s="61">
        <f>+IF(Instrumento!$I$45="x",Instrumento!$C$45,"")</f>
        <v>43</v>
      </c>
      <c r="T13" s="61">
        <f>+IF(Instrumento!$I$46="x",Instrumento!$C$46,"")</f>
        <v>44</v>
      </c>
      <c r="U13" s="61">
        <f>+IF(Instrumento!$I$47="x",Instrumento!$C$47,"")</f>
        <v>45</v>
      </c>
      <c r="V13" s="61" t="str">
        <f>+IF(Instrumento!$I$48="x",Instrumento!$C$48,"")</f>
        <v/>
      </c>
      <c r="W13" s="61">
        <f>+IF(Instrumento!$I$49="x",Instrumento!$C$49,"")</f>
        <v>47</v>
      </c>
      <c r="X13" s="61">
        <f>+IF(Instrumento!$I$50="x",Instrumento!$C$50,"")</f>
        <v>48</v>
      </c>
      <c r="Y13" s="61">
        <f>+IF(Instrumento!$I$51="x",Instrumento!$C$51,"")</f>
        <v>49</v>
      </c>
      <c r="Z13" s="62" t="str">
        <f>+IF(Instrumento!$I$52="x",Instrumento!$C$52,"")</f>
        <v/>
      </c>
    </row>
    <row r="14" spans="1:28" ht="15" thickBot="1" x14ac:dyDescent="0.4">
      <c r="C14" s="108"/>
      <c r="D14" s="21" t="str">
        <f>+IF(Instrumento!$H$53="x",Instrumento!$C$53,"")</f>
        <v/>
      </c>
      <c r="E14" s="22" t="str">
        <f>+IF(Instrumento!$H$54="x",Instrumento!$C$54,"")</f>
        <v/>
      </c>
      <c r="F14" s="22" t="str">
        <f>+IF(Instrumento!$H$55="x",Instrumento!$C$55,"")</f>
        <v/>
      </c>
      <c r="G14" s="22" t="str">
        <f>+IF(Instrumento!$H$56="x",Instrumento!$C$56,"")</f>
        <v/>
      </c>
      <c r="H14" s="22" t="str">
        <f>+IF(Instrumento!$H$57="x",Instrumento!$C$57,"")</f>
        <v/>
      </c>
      <c r="I14" s="22" t="str">
        <f>+IF(Instrumento!$H$58="x",Instrumento!$C$58,"")</f>
        <v/>
      </c>
      <c r="J14" s="22" t="str">
        <f>+IF(Instrumento!$H$59="x",Instrumento!$C$59,"")</f>
        <v/>
      </c>
      <c r="K14" s="22" t="str">
        <f>+IF(Instrumento!$H$60="x",Instrumento!$C$60,"")</f>
        <v/>
      </c>
      <c r="L14" s="22" t="str">
        <f>+IF(Instrumento!$H$61="x",Instrumento!$C$61,"")</f>
        <v/>
      </c>
      <c r="M14" s="23" t="str">
        <f>+IF(Instrumento!$H$62="x",Instrumento!$C$62,"")</f>
        <v/>
      </c>
      <c r="N14" s="100"/>
      <c r="O14" s="101"/>
      <c r="P14" s="102"/>
      <c r="Q14" s="63" t="str">
        <f>+IF(Instrumento!$I$53="x",Instrumento!$C$53,"")</f>
        <v/>
      </c>
      <c r="R14" s="64">
        <f>+IF(Instrumento!$I$54="x",Instrumento!$C$54,"")</f>
        <v>52</v>
      </c>
      <c r="S14" s="64">
        <f>+IF(Instrumento!$I$55="x",Instrumento!$C$55,"")</f>
        <v>53</v>
      </c>
      <c r="T14" s="64">
        <f>+IF(Instrumento!$I$56="x",Instrumento!$C$56,"")</f>
        <v>54</v>
      </c>
      <c r="U14" s="64">
        <f>+IF(Instrumento!$I$57="x",Instrumento!$C$57,"")</f>
        <v>55</v>
      </c>
      <c r="V14" s="64">
        <f>+IF(Instrumento!$I$58="x",Instrumento!$C$58,"")</f>
        <v>56</v>
      </c>
      <c r="W14" s="64" t="str">
        <f>+IF(Instrumento!$I$59="x",Instrumento!$C$59,"")</f>
        <v/>
      </c>
      <c r="X14" s="64">
        <f>+IF(Instrumento!$I$60="x",Instrumento!$C$60,"")</f>
        <v>58</v>
      </c>
      <c r="Y14" s="64" t="str">
        <f>+IF(Instrumento!$I$61="x",Instrumento!$C$61,"")</f>
        <v/>
      </c>
      <c r="Z14" s="65" t="str">
        <f>+IF(Instrumento!$I$62="x",Instrumento!$C$62,"")</f>
        <v/>
      </c>
    </row>
    <row r="15" spans="1:28" ht="15.75" customHeight="1" thickTop="1" thickBot="1" x14ac:dyDescent="0.4">
      <c r="H15" s="109" t="s">
        <v>7</v>
      </c>
      <c r="I15" s="110"/>
      <c r="J15" s="111"/>
      <c r="K15" s="48" t="str">
        <f>+IF(Instrumento!$E$3="x",Instrumento!$C$3,"")</f>
        <v/>
      </c>
      <c r="L15" s="49" t="str">
        <f>+IF(Instrumento!$E$4="x",Instrumento!$C$4,"")</f>
        <v/>
      </c>
      <c r="M15" s="49" t="str">
        <f>+IF(Instrumento!$E$5="x",Instrumento!$C$5,"")</f>
        <v/>
      </c>
      <c r="N15" s="49" t="str">
        <f>+IF(Instrumento!$E$6="x",Instrumento!$C$6,"")</f>
        <v/>
      </c>
      <c r="O15" s="49" t="str">
        <f>+IF(Instrumento!$E$7="x",Instrumento!$C$7,"")</f>
        <v/>
      </c>
      <c r="P15" s="49" t="str">
        <f>+IF(Instrumento!$E$8="x",Instrumento!$C$8,"")</f>
        <v/>
      </c>
      <c r="Q15" s="49" t="str">
        <f>+IF(Instrumento!$E$9="x",Instrumento!$C$9,"")</f>
        <v/>
      </c>
      <c r="R15" s="49" t="str">
        <f>+IF(Instrumento!$E$10="x",Instrumento!$C$10,"")</f>
        <v/>
      </c>
      <c r="S15" s="49" t="str">
        <f>+IF(Instrumento!$E$11="x",Instrumento!$C$11,"")</f>
        <v/>
      </c>
      <c r="T15" s="50" t="str">
        <f>+IF(Instrumento!$E$12="x",Instrumento!$C$12,"")</f>
        <v/>
      </c>
    </row>
    <row r="16" spans="1:28" ht="15" thickBot="1" x14ac:dyDescent="0.4">
      <c r="H16" s="112"/>
      <c r="I16" s="113"/>
      <c r="J16" s="114"/>
      <c r="K16" s="51" t="str">
        <f>+IF(Instrumento!$E$13="x",Instrumento!$C$13,"")</f>
        <v/>
      </c>
      <c r="L16" s="52" t="str">
        <f>+IF(Instrumento!$E$14="x",Instrumento!$C$14,"")</f>
        <v/>
      </c>
      <c r="M16" s="52" t="str">
        <f>+IF(Instrumento!E$15="x",Instrumento!$C$15,"")</f>
        <v/>
      </c>
      <c r="N16" s="52" t="str">
        <f>+IF(Instrumento!$E$16="x",Instrumento!$C$16,"")</f>
        <v/>
      </c>
      <c r="O16" s="52" t="str">
        <f>+IF(Instrumento!$E$17="x",Instrumento!$C$17,"")</f>
        <v/>
      </c>
      <c r="P16" s="52" t="str">
        <f>+IF(Instrumento!$E$18="x",Instrumento!$C$18,"")</f>
        <v/>
      </c>
      <c r="Q16" s="52" t="str">
        <f>+IF(Instrumento!$E$19="x",Instrumento!$C$19,"")</f>
        <v/>
      </c>
      <c r="R16" s="52" t="str">
        <f>+IF(Instrumento!$E$20="x",Instrumento!$C$20,"")</f>
        <v/>
      </c>
      <c r="S16" s="52" t="str">
        <f>+IF(Instrumento!$E$21="x",Instrumento!$C$21,"")</f>
        <v/>
      </c>
      <c r="T16" s="53" t="str">
        <f>+IF(Instrumento!$E$22="x",Instrumento!$C$22,"")</f>
        <v/>
      </c>
    </row>
    <row r="17" spans="2:27" ht="15" thickBot="1" x14ac:dyDescent="0.4">
      <c r="H17" s="112"/>
      <c r="I17" s="113"/>
      <c r="J17" s="114"/>
      <c r="K17" s="51" t="str">
        <f>+IF(Instrumento!$E$23="x",Instrumento!$C$23,"")</f>
        <v/>
      </c>
      <c r="L17" s="52" t="str">
        <f>+IF(Instrumento!$E$24="x",Instrumento!$C$24,"")</f>
        <v/>
      </c>
      <c r="M17" s="52" t="str">
        <f>+IF(Instrumento!$E$25="x",Instrumento!$C$25,"")</f>
        <v/>
      </c>
      <c r="N17" s="52" t="str">
        <f>+IF(Instrumento!$E$26="x",Instrumento!$C$26,"")</f>
        <v/>
      </c>
      <c r="O17" s="52" t="str">
        <f>+IF(Instrumento!$E$27="x",Instrumento!$C$27,"")</f>
        <v/>
      </c>
      <c r="P17" s="52" t="str">
        <f>+IF(Instrumento!$E$28="x",Instrumento!$C$28,"")</f>
        <v/>
      </c>
      <c r="Q17" s="52" t="str">
        <f>+IF(Instrumento!$E$29="x",Instrumento!$C$29,"")</f>
        <v/>
      </c>
      <c r="R17" s="52" t="str">
        <f>+IF(Instrumento!$E$30="x",Instrumento!$C$30,"")</f>
        <v/>
      </c>
      <c r="S17" s="52" t="str">
        <f>+IF(Instrumento!$E$31="x",Instrumento!$C$31,"")</f>
        <v/>
      </c>
      <c r="T17" s="53" t="str">
        <f>+IF(Instrumento!$E$32="x",Instrumento!$C$32,"")</f>
        <v/>
      </c>
      <c r="V17" s="29" t="s">
        <v>16</v>
      </c>
    </row>
    <row r="18" spans="2:27" ht="15" thickBot="1" x14ac:dyDescent="0.4">
      <c r="H18" s="112"/>
      <c r="I18" s="113"/>
      <c r="J18" s="114"/>
      <c r="K18" s="51" t="str">
        <f>+IF(Instrumento!$E$33="x",Instrumento!$C$33,"")</f>
        <v/>
      </c>
      <c r="L18" s="52" t="str">
        <f>+IF(Instrumento!$E$34="x",Instrumento!$C$34,"")</f>
        <v/>
      </c>
      <c r="M18" s="52" t="str">
        <f>+IF(Instrumento!$E$35="x",Instrumento!$C$35,"")</f>
        <v/>
      </c>
      <c r="N18" s="52" t="str">
        <f>+IF(Instrumento!$E$36="x",Instrumento!$C$36,"")</f>
        <v/>
      </c>
      <c r="O18" s="52" t="str">
        <f>+IF(Instrumento!$E$37="x",Instrumento!$C$37,"")</f>
        <v/>
      </c>
      <c r="P18" s="52" t="str">
        <f>+IF(Instrumento!$E$38="x",Instrumento!$C$38,"")</f>
        <v/>
      </c>
      <c r="Q18" s="52" t="str">
        <f>+IF(Instrumento!$E$39="x",Instrumento!$C$39,"")</f>
        <v/>
      </c>
      <c r="R18" s="52" t="str">
        <f>+IF(Instrumento!$E$40="x",Instrumento!$C$40,"")</f>
        <v/>
      </c>
      <c r="S18" s="52" t="str">
        <f>+IF(Instrumento!$E$41="x",Instrumento!$C$41,"")</f>
        <v/>
      </c>
      <c r="T18" s="53" t="str">
        <f>+IF(Instrumento!$E$42="x",Instrumento!$C$42,"")</f>
        <v/>
      </c>
      <c r="Y18" s="27">
        <f>+COUNT(K15:T20)</f>
        <v>3</v>
      </c>
    </row>
    <row r="19" spans="2:27" ht="15" thickBot="1" x14ac:dyDescent="0.4">
      <c r="H19" s="112"/>
      <c r="I19" s="113"/>
      <c r="J19" s="114"/>
      <c r="K19" s="51" t="str">
        <f>+IF(Instrumento!$E$43="x",Instrumento!$C$43,"")</f>
        <v/>
      </c>
      <c r="L19" s="52" t="str">
        <f>+IF(Instrumento!$E$44="x",Instrumento!$C$44,"")</f>
        <v/>
      </c>
      <c r="M19" s="52" t="str">
        <f>+IF(Instrumento!$E$45="x",Instrumento!$C$45,"")</f>
        <v/>
      </c>
      <c r="N19" s="52" t="str">
        <f>+IF(Instrumento!$E$46="x",Instrumento!$C$46,"")</f>
        <v/>
      </c>
      <c r="O19" s="52" t="str">
        <f>+IF(Instrumento!$E$47="x",Instrumento!$C$47,"")</f>
        <v/>
      </c>
      <c r="P19" s="52">
        <f>+IF(Instrumento!$E$48="x",Instrumento!$C$48,"")</f>
        <v>46</v>
      </c>
      <c r="Q19" s="52" t="str">
        <f>+IF(Instrumento!$E$49="x",Instrumento!$C$49,"")</f>
        <v/>
      </c>
      <c r="R19" s="52" t="str">
        <f>+IF(Instrumento!$E$50="x",Instrumento!$C$50,"")</f>
        <v/>
      </c>
      <c r="S19" s="52" t="str">
        <f>+IF(Instrumento!$E$51="x",Instrumento!$C$51,"")</f>
        <v/>
      </c>
      <c r="T19" s="53" t="str">
        <f>+IF(Instrumento!$E$52="x",Instrumento!$C$52,"")</f>
        <v/>
      </c>
    </row>
    <row r="20" spans="2:27" ht="15" thickBot="1" x14ac:dyDescent="0.4">
      <c r="H20" s="115"/>
      <c r="I20" s="116"/>
      <c r="J20" s="117"/>
      <c r="K20" s="54">
        <f>+IF(Instrumento!$E$53="x",Instrumento!$C$53,"")</f>
        <v>51</v>
      </c>
      <c r="L20" s="55" t="str">
        <f>+IF(Instrumento!$E$54="x",Instrumento!$C$54,"")</f>
        <v/>
      </c>
      <c r="M20" s="55" t="str">
        <f>+IF(Instrumento!$E$55="x",Instrumento!$C$55,"")</f>
        <v/>
      </c>
      <c r="N20" s="55" t="str">
        <f>+IF(Instrumento!$E$56="x",Instrumento!$C$56,"")</f>
        <v/>
      </c>
      <c r="O20" s="55" t="str">
        <f>+IF(Instrumento!$E$57="x",Instrumento!$C$57,"")</f>
        <v/>
      </c>
      <c r="P20" s="55" t="str">
        <f>+IF(Instrumento!$E$58="x",Instrumento!$C$58,"")</f>
        <v/>
      </c>
      <c r="Q20" s="55">
        <f>+IF(Instrumento!$E$59="x",Instrumento!$C$59,"")</f>
        <v>57</v>
      </c>
      <c r="R20" s="55" t="str">
        <f>+IF(Instrumento!$E$60="x",Instrumento!$C$60,"")</f>
        <v/>
      </c>
      <c r="S20" s="55" t="str">
        <f>+IF(Instrumento!$E$61="x",Instrumento!$C$61,"")</f>
        <v/>
      </c>
      <c r="T20" s="56" t="str">
        <f>+IF(Instrumento!$E$62="x",Instrumento!$C$62,"")</f>
        <v/>
      </c>
    </row>
    <row r="21" spans="2:27" ht="15" thickTop="1" x14ac:dyDescent="0.35"/>
    <row r="22" spans="2:27" x14ac:dyDescent="0.35"/>
    <row r="23" spans="2:27" x14ac:dyDescent="0.35"/>
    <row r="24" spans="2:27" x14ac:dyDescent="0.35"/>
    <row r="25" spans="2:27" x14ac:dyDescent="0.35">
      <c r="B25" s="81" t="str">
        <f>+IF(Hoja1!F2="nivel de fortalecimiento",Hoja1!A2,"")</f>
        <v>PRÁCTICAS DE GOBERNANZA EN LA EMPRESA</v>
      </c>
      <c r="C25" s="81"/>
      <c r="D25" s="81"/>
      <c r="E25" s="81"/>
      <c r="F25" s="81"/>
      <c r="G25" s="81"/>
      <c r="H25" s="81"/>
      <c r="I25" s="81"/>
      <c r="P25" s="118" t="str">
        <f>+IF(Hoja1!F2="nivel de mejoramiento",Hoja1!A2,"")</f>
        <v/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</row>
    <row r="26" spans="2:27" x14ac:dyDescent="0.35">
      <c r="B26" s="81" t="str">
        <f>+IF(Hoja1!F3="nivel de fortalecimiento",Hoja1!A3,"")</f>
        <v>PRÁCTICAS LABORALES Y DDHH</v>
      </c>
      <c r="C26" s="81"/>
      <c r="D26" s="81"/>
      <c r="E26" s="81"/>
      <c r="F26" s="81"/>
      <c r="G26" s="81"/>
      <c r="H26" s="81"/>
      <c r="I26" s="81"/>
      <c r="P26" s="118" t="str">
        <f>+IF(Hoja1!F3="nivel de mejoramiento",Hoja1!A3,"")</f>
        <v/>
      </c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</row>
    <row r="27" spans="2:27" x14ac:dyDescent="0.35">
      <c r="B27" s="81" t="str">
        <f>+IF(Hoja1!F4="nivel de fortalecimiento",Hoja1!A4,"")</f>
        <v>PRÁCTICAS AMBIENTALES</v>
      </c>
      <c r="C27" s="81"/>
      <c r="D27" s="81"/>
      <c r="E27" s="81"/>
      <c r="F27" s="81"/>
      <c r="G27" s="81"/>
      <c r="H27" s="81"/>
      <c r="I27" s="81"/>
      <c r="P27" s="118" t="str">
        <f>+IF(Hoja1!F4="nivel de mejoramiento",Hoja1!A4,"")</f>
        <v/>
      </c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</row>
    <row r="28" spans="2:27" x14ac:dyDescent="0.35">
      <c r="B28" s="81" t="str">
        <f>+IF(Hoja1!F5="nivel de fortalecimiento",Hoja1!A5,"")</f>
        <v>PRÁCTICAS CON COMUNIDAD Y SOCIEDAD</v>
      </c>
      <c r="C28" s="81"/>
      <c r="D28" s="81"/>
      <c r="E28" s="81"/>
      <c r="F28" s="81"/>
      <c r="G28" s="81"/>
      <c r="H28" s="81"/>
      <c r="I28" s="81"/>
      <c r="P28" s="118" t="str">
        <f>+IF(Hoja1!F5="nivel de mejoramiento",Hoja1!A5,"")</f>
        <v/>
      </c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</row>
    <row r="29" spans="2:27" x14ac:dyDescent="0.35">
      <c r="B29" s="81" t="str">
        <f>+IF(Hoja1!F6="nivel de fortalecimiento",Hoja1!A6,"")</f>
        <v/>
      </c>
      <c r="C29" s="81"/>
      <c r="D29" s="81"/>
      <c r="E29" s="81"/>
      <c r="F29" s="81"/>
      <c r="G29" s="81"/>
      <c r="H29" s="81"/>
      <c r="I29" s="81"/>
      <c r="P29" s="118" t="str">
        <f>+IF(Hoja1!F6="nivel de mejoramiento",Hoja1!A6,"")</f>
        <v>PRÁCTICAS CON CLIENTES</v>
      </c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</row>
    <row r="30" spans="2:27" x14ac:dyDescent="0.35">
      <c r="B30" s="81" t="str">
        <f>+IF(Hoja1!F7="nivel de fortalecimiento",Hoja1!A7,"")</f>
        <v/>
      </c>
      <c r="C30" s="81"/>
      <c r="D30" s="81"/>
      <c r="E30" s="81"/>
      <c r="F30" s="81"/>
      <c r="G30" s="81"/>
      <c r="H30" s="81"/>
      <c r="I30" s="81"/>
      <c r="P30" s="118" t="str">
        <f>+IF(Hoja1!F7="nivel de mejoramiento",Hoja1!A7,"")</f>
        <v>PRÁCTICAS CON PROVEEDORES</v>
      </c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</row>
    <row r="31" spans="2:27" x14ac:dyDescent="0.35"/>
    <row r="32" spans="2:27" x14ac:dyDescent="0.35"/>
    <row r="33" spans="2:27" x14ac:dyDescent="0.35"/>
    <row r="34" spans="2:27" x14ac:dyDescent="0.35"/>
    <row r="35" spans="2:27" x14ac:dyDescent="0.35"/>
    <row r="36" spans="2:27" x14ac:dyDescent="0.35">
      <c r="B36" s="81" t="str">
        <f>+IF(Hoja1!F2="nivel de alerta",Hoja1!A2,"")</f>
        <v/>
      </c>
      <c r="C36" s="81"/>
      <c r="D36" s="81"/>
      <c r="E36" s="81"/>
      <c r="F36" s="81"/>
      <c r="G36" s="81"/>
      <c r="H36" s="81"/>
      <c r="I36" s="81"/>
      <c r="P36" s="118" t="str">
        <f>+IF(Hoja1!F2="nivel critico",Hoja1!A2,"")</f>
        <v/>
      </c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</row>
    <row r="37" spans="2:27" x14ac:dyDescent="0.35">
      <c r="B37" s="81" t="str">
        <f>+IF(Hoja1!F3="nivel de alerta",Hoja1!A3,"")</f>
        <v/>
      </c>
      <c r="C37" s="81"/>
      <c r="D37" s="81"/>
      <c r="E37" s="81"/>
      <c r="F37" s="81"/>
      <c r="G37" s="81"/>
      <c r="H37" s="81"/>
      <c r="I37" s="81"/>
      <c r="P37" s="118" t="str">
        <f>+IF(Hoja1!F3="nivel critico",Hoja1!A3,"")</f>
        <v/>
      </c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</row>
    <row r="38" spans="2:27" x14ac:dyDescent="0.35">
      <c r="B38" s="81" t="str">
        <f>+IF(Hoja1!F4="nivel de alerta",Hoja1!A4,"")</f>
        <v/>
      </c>
      <c r="C38" s="81"/>
      <c r="D38" s="81"/>
      <c r="E38" s="81"/>
      <c r="F38" s="81"/>
      <c r="G38" s="81"/>
      <c r="H38" s="81"/>
      <c r="I38" s="81"/>
      <c r="P38" s="118" t="str">
        <f>+IF(Hoja1!F4="nivel critico",Hoja1!A4,"")</f>
        <v/>
      </c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</row>
    <row r="39" spans="2:27" x14ac:dyDescent="0.35">
      <c r="B39" s="81" t="str">
        <f>+IF(Hoja1!F5="nivel de alerta",Hoja1!A5,"")</f>
        <v/>
      </c>
      <c r="C39" s="81"/>
      <c r="D39" s="81"/>
      <c r="E39" s="81"/>
      <c r="F39" s="81"/>
      <c r="G39" s="81"/>
      <c r="H39" s="81"/>
      <c r="I39" s="81"/>
      <c r="P39" s="118" t="str">
        <f>+IF(Hoja1!F5="nivel critico",Hoja1!A5,"")</f>
        <v/>
      </c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</row>
    <row r="40" spans="2:27" x14ac:dyDescent="0.35">
      <c r="B40" s="81" t="str">
        <f>+IF(Hoja1!F6="nivel de alerta",Hoja1!A6,"")</f>
        <v/>
      </c>
      <c r="C40" s="81"/>
      <c r="D40" s="81"/>
      <c r="E40" s="81"/>
      <c r="F40" s="81"/>
      <c r="G40" s="81"/>
      <c r="H40" s="81"/>
      <c r="I40" s="81"/>
      <c r="P40" s="118" t="str">
        <f>+IF(Hoja1!F6="nivel critico",Hoja1!A6,"")</f>
        <v/>
      </c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</row>
    <row r="41" spans="2:27" x14ac:dyDescent="0.35">
      <c r="B41" s="81" t="str">
        <f>+IF(Hoja1!F7="nivel de alerta",Hoja1!A7,"")</f>
        <v/>
      </c>
      <c r="C41" s="81"/>
      <c r="D41" s="81"/>
      <c r="E41" s="81"/>
      <c r="F41" s="81"/>
      <c r="G41" s="81"/>
      <c r="H41" s="81"/>
      <c r="I41" s="81"/>
      <c r="P41" s="118" t="str">
        <f>+IF(Hoja1!F7="nivel critico",Hoja1!A7,"")</f>
        <v/>
      </c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</row>
    <row r="42" spans="2:27" x14ac:dyDescent="0.35"/>
    <row r="43" spans="2:27" x14ac:dyDescent="0.35"/>
    <row r="44" spans="2:27" x14ac:dyDescent="0.35"/>
  </sheetData>
  <sheetProtection password="DCB6"/>
  <mergeCells count="36">
    <mergeCell ref="B40:I40"/>
    <mergeCell ref="B41:I41"/>
    <mergeCell ref="P25:AA25"/>
    <mergeCell ref="P26:AA26"/>
    <mergeCell ref="P27:AA27"/>
    <mergeCell ref="P28:AA28"/>
    <mergeCell ref="P29:AA29"/>
    <mergeCell ref="P30:AA30"/>
    <mergeCell ref="P36:AA36"/>
    <mergeCell ref="P37:AA37"/>
    <mergeCell ref="P38:AA38"/>
    <mergeCell ref="P39:AA39"/>
    <mergeCell ref="P40:AA40"/>
    <mergeCell ref="P41:AA41"/>
    <mergeCell ref="B36:I36"/>
    <mergeCell ref="B37:I37"/>
    <mergeCell ref="H15:J20"/>
    <mergeCell ref="AA12:AB12"/>
    <mergeCell ref="B38:I38"/>
    <mergeCell ref="B39:I39"/>
    <mergeCell ref="B25:I25"/>
    <mergeCell ref="B26:I26"/>
    <mergeCell ref="B27:I27"/>
    <mergeCell ref="B28:I28"/>
    <mergeCell ref="B29:I29"/>
    <mergeCell ref="B30:I30"/>
    <mergeCell ref="C1:Z1"/>
    <mergeCell ref="AA6:AB6"/>
    <mergeCell ref="A11:B11"/>
    <mergeCell ref="A12:B12"/>
    <mergeCell ref="A5:B5"/>
    <mergeCell ref="A6:B6"/>
    <mergeCell ref="N3:P8"/>
    <mergeCell ref="N9:P14"/>
    <mergeCell ref="C3:C8"/>
    <mergeCell ref="C9:C14"/>
  </mergeCells>
  <pageMargins left="0.7" right="0.7" top="0.75" bottom="0.75" header="0.3" footer="0.3"/>
  <pageSetup paperSize="9" scale="86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>
      <selection activeCell="E5" sqref="E5"/>
    </sheetView>
  </sheetViews>
  <sheetFormatPr baseColWidth="10" defaultColWidth="11.453125" defaultRowHeight="14.5" x14ac:dyDescent="0.35"/>
  <cols>
    <col min="1" max="1" width="40.54296875" style="27" customWidth="1"/>
    <col min="2" max="5" width="11.453125" style="27"/>
    <col min="6" max="6" width="22.81640625" style="27" customWidth="1"/>
    <col min="7" max="16384" width="11.453125" style="27"/>
  </cols>
  <sheetData>
    <row r="1" spans="1:11" x14ac:dyDescent="0.35">
      <c r="C1" s="30" t="s">
        <v>22</v>
      </c>
      <c r="D1" s="30" t="s">
        <v>23</v>
      </c>
      <c r="E1" s="27" t="s">
        <v>28</v>
      </c>
      <c r="F1" s="30"/>
      <c r="G1" s="30"/>
      <c r="H1" s="30">
        <v>1</v>
      </c>
      <c r="I1" s="30">
        <v>2</v>
      </c>
      <c r="J1" s="27">
        <v>3</v>
      </c>
      <c r="K1" s="30">
        <v>4</v>
      </c>
    </row>
    <row r="2" spans="1:11" x14ac:dyDescent="0.35">
      <c r="A2" s="27" t="s">
        <v>55</v>
      </c>
      <c r="B2" s="33">
        <v>12</v>
      </c>
      <c r="C2" s="33">
        <f t="shared" ref="C2:C7" si="0">+B2*1</f>
        <v>12</v>
      </c>
      <c r="D2" s="33">
        <f>+B2*4</f>
        <v>48</v>
      </c>
      <c r="E2" s="33">
        <f>+SUM(Instrumento!M3:M14)</f>
        <v>43</v>
      </c>
      <c r="F2" s="27" t="str">
        <f>+IF(E2=0,"",IF(E2&lt;=12,"nivel critico",IF(E2&gt;12,IF(E2&lt;=24,"Nivel de Alerta",IF(E2&gt;24,IF(E2&lt;=36,"Nivel de mejoramiento",IF(E2&gt;36,"Nivel de fortalecimiento")))))))</f>
        <v>Nivel de fortalecimiento</v>
      </c>
      <c r="G2" s="34">
        <f>+D2/4</f>
        <v>12</v>
      </c>
      <c r="H2" s="27">
        <f>+$G$2*H1</f>
        <v>12</v>
      </c>
      <c r="I2" s="27">
        <f t="shared" ref="I2:K2" si="1">+$G$2*I1</f>
        <v>24</v>
      </c>
      <c r="J2" s="27">
        <f t="shared" si="1"/>
        <v>36</v>
      </c>
      <c r="K2" s="27">
        <f t="shared" si="1"/>
        <v>48</v>
      </c>
    </row>
    <row r="3" spans="1:11" x14ac:dyDescent="0.35">
      <c r="A3" s="27" t="s">
        <v>60</v>
      </c>
      <c r="B3" s="33">
        <v>14</v>
      </c>
      <c r="C3" s="33">
        <f t="shared" si="0"/>
        <v>14</v>
      </c>
      <c r="D3" s="33">
        <f t="shared" ref="D3:D7" si="2">+B3*4</f>
        <v>56</v>
      </c>
      <c r="E3" s="33">
        <f>+SUM(Instrumento!M15:M28)</f>
        <v>54</v>
      </c>
      <c r="F3" s="27" t="str">
        <f>+IF(E3=0,"",IF(E3&lt;=14,"nivel critico",IF(E3&gt;14,IF(E3&lt;=28,"Nivel de Alerta",IF(E3&gt;28,IF(E3&lt;=42,"Nivel de mejoramiento",IF(E3&gt;42,"Nivel de fortalecimiento")))))))</f>
        <v>Nivel de fortalecimiento</v>
      </c>
      <c r="G3" s="34">
        <f t="shared" ref="G3:G7" si="3">+D3/4</f>
        <v>14</v>
      </c>
      <c r="H3" s="27">
        <f>+$G3*H$1</f>
        <v>14</v>
      </c>
      <c r="I3" s="27">
        <f t="shared" ref="I3:K3" si="4">+$G3*I$1</f>
        <v>28</v>
      </c>
      <c r="J3" s="27">
        <f t="shared" si="4"/>
        <v>42</v>
      </c>
      <c r="K3" s="27">
        <f t="shared" si="4"/>
        <v>56</v>
      </c>
    </row>
    <row r="4" spans="1:11" x14ac:dyDescent="0.35">
      <c r="A4" s="27" t="s">
        <v>56</v>
      </c>
      <c r="B4" s="33">
        <v>10</v>
      </c>
      <c r="C4" s="33">
        <f t="shared" si="0"/>
        <v>10</v>
      </c>
      <c r="D4" s="33">
        <f t="shared" si="2"/>
        <v>40</v>
      </c>
      <c r="E4" s="33">
        <f>+SUM(Instrumento!M29:M38)</f>
        <v>38</v>
      </c>
      <c r="F4" s="27" t="str">
        <f>IF(E4=0,"",IF(E4&lt;=10,"nivel critico",IF(E4&gt;10,IF(E4&lt;=20,"Nivel de Alerta",IF(E4&gt;20,IF(E4&lt;=30,"Nivel de mejoramiento",IF(E4&gt;30,"Nivel de fortalecimiento")))))))</f>
        <v>Nivel de fortalecimiento</v>
      </c>
      <c r="G4" s="34">
        <f t="shared" si="3"/>
        <v>10</v>
      </c>
      <c r="H4" s="27">
        <f t="shared" ref="H4:K7" si="5">+$G4*H$1</f>
        <v>10</v>
      </c>
      <c r="I4" s="27">
        <f t="shared" si="5"/>
        <v>20</v>
      </c>
      <c r="J4" s="27">
        <f t="shared" si="5"/>
        <v>30</v>
      </c>
      <c r="K4" s="27">
        <f t="shared" si="5"/>
        <v>40</v>
      </c>
    </row>
    <row r="5" spans="1:11" x14ac:dyDescent="0.35">
      <c r="A5" s="27" t="s">
        <v>59</v>
      </c>
      <c r="B5" s="33">
        <v>9</v>
      </c>
      <c r="C5" s="33">
        <f t="shared" si="0"/>
        <v>9</v>
      </c>
      <c r="D5" s="33">
        <f t="shared" si="2"/>
        <v>36</v>
      </c>
      <c r="E5" s="33">
        <f>+SUM(Instrumento!M39:M47)</f>
        <v>36</v>
      </c>
      <c r="F5" s="27" t="str">
        <f>IF(E5=0,"",IF(E5&lt;=9,"nivel critico",IF(E5&gt;9,IF(E5&lt;=18,"Nivel de Alerta",IF(E5&gt;18,IF(E5&lt;=27,"Nivel de mejoramiento",IF(E5&gt;27,"Nivel de fortalecimiento")))))))</f>
        <v>Nivel de fortalecimiento</v>
      </c>
      <c r="G5" s="34">
        <f t="shared" si="3"/>
        <v>9</v>
      </c>
      <c r="H5" s="27">
        <f t="shared" si="5"/>
        <v>9</v>
      </c>
      <c r="I5" s="27">
        <f t="shared" si="5"/>
        <v>18</v>
      </c>
      <c r="J5" s="27">
        <f t="shared" si="5"/>
        <v>27</v>
      </c>
      <c r="K5" s="27">
        <f t="shared" si="5"/>
        <v>36</v>
      </c>
    </row>
    <row r="6" spans="1:11" x14ac:dyDescent="0.35">
      <c r="A6" s="27" t="s">
        <v>57</v>
      </c>
      <c r="B6" s="33">
        <v>7</v>
      </c>
      <c r="C6" s="33">
        <f t="shared" si="0"/>
        <v>7</v>
      </c>
      <c r="D6" s="33">
        <f t="shared" si="2"/>
        <v>28</v>
      </c>
      <c r="E6" s="33">
        <f>+SUM(Instrumento!M48:M54)</f>
        <v>17</v>
      </c>
      <c r="F6" s="27" t="str">
        <f>IF(E6=0,"",IF(E6&lt;=7,"nivel critico",IF(E6&gt;7,IF(E6&lt;=14,"Nivel de Alerta",IF(E6&gt;14,IF(E6&lt;=21,"Nivel de mejoramiento",IF(E6&gt;21,"Nivel de fortalecimiento")))))))</f>
        <v>Nivel de mejoramiento</v>
      </c>
      <c r="G6" s="34">
        <f t="shared" si="3"/>
        <v>7</v>
      </c>
      <c r="H6" s="27">
        <f t="shared" si="5"/>
        <v>7</v>
      </c>
      <c r="I6" s="27">
        <f t="shared" si="5"/>
        <v>14</v>
      </c>
      <c r="J6" s="27">
        <f t="shared" si="5"/>
        <v>21</v>
      </c>
      <c r="K6" s="27">
        <f t="shared" si="5"/>
        <v>28</v>
      </c>
    </row>
    <row r="7" spans="1:11" x14ac:dyDescent="0.35">
      <c r="A7" s="27" t="s">
        <v>58</v>
      </c>
      <c r="B7" s="33">
        <v>8</v>
      </c>
      <c r="C7" s="33">
        <f t="shared" si="0"/>
        <v>8</v>
      </c>
      <c r="D7" s="33">
        <f t="shared" si="2"/>
        <v>32</v>
      </c>
      <c r="E7" s="33">
        <f>+SUM(Instrumento!M55:M62)</f>
        <v>22</v>
      </c>
      <c r="F7" s="27" t="str">
        <f>IF(E7=0,"",IF(E7&lt;=8,"nivel critico",IF(E7&gt;8,IF(E7&lt;=16,"Nivel de Alerta",IF(E7&gt;16,IF(E7&lt;=24,"Nivel de mejoramiento",IF(E7&gt;24,"Nivel de fortalecimiento")))))))</f>
        <v>Nivel de mejoramiento</v>
      </c>
      <c r="G7" s="27">
        <f t="shared" si="3"/>
        <v>8</v>
      </c>
      <c r="H7" s="27">
        <f t="shared" si="5"/>
        <v>8</v>
      </c>
      <c r="I7" s="27">
        <f t="shared" si="5"/>
        <v>16</v>
      </c>
      <c r="J7" s="27">
        <f t="shared" si="5"/>
        <v>24</v>
      </c>
      <c r="K7" s="27">
        <f t="shared" si="5"/>
        <v>32</v>
      </c>
    </row>
    <row r="9" spans="1:11" x14ac:dyDescent="0.35">
      <c r="B9" s="122" t="s">
        <v>20</v>
      </c>
      <c r="C9" s="123"/>
      <c r="D9" s="124"/>
      <c r="E9" s="128" t="s">
        <v>21</v>
      </c>
      <c r="F9" s="129"/>
    </row>
    <row r="10" spans="1:11" x14ac:dyDescent="0.35">
      <c r="B10" s="125"/>
      <c r="C10" s="126"/>
      <c r="D10" s="127"/>
      <c r="E10" s="35" t="s">
        <v>22</v>
      </c>
      <c r="F10" s="35" t="s">
        <v>23</v>
      </c>
    </row>
    <row r="11" spans="1:11" x14ac:dyDescent="0.35">
      <c r="B11" s="119" t="s">
        <v>24</v>
      </c>
      <c r="C11" s="120"/>
      <c r="D11" s="121"/>
      <c r="E11" s="36">
        <v>76</v>
      </c>
      <c r="F11" s="36">
        <v>100</v>
      </c>
    </row>
    <row r="12" spans="1:11" x14ac:dyDescent="0.35">
      <c r="B12" s="119" t="s">
        <v>25</v>
      </c>
      <c r="C12" s="120"/>
      <c r="D12" s="121"/>
      <c r="E12" s="36">
        <v>51</v>
      </c>
      <c r="F12" s="36">
        <v>75</v>
      </c>
    </row>
    <row r="13" spans="1:11" x14ac:dyDescent="0.35">
      <c r="B13" s="119" t="s">
        <v>26</v>
      </c>
      <c r="C13" s="120"/>
      <c r="D13" s="121"/>
      <c r="E13" s="36">
        <v>26</v>
      </c>
      <c r="F13" s="36">
        <v>50</v>
      </c>
    </row>
    <row r="14" spans="1:11" x14ac:dyDescent="0.35">
      <c r="B14" s="119" t="s">
        <v>27</v>
      </c>
      <c r="C14" s="120"/>
      <c r="D14" s="121"/>
      <c r="E14" s="36">
        <v>0</v>
      </c>
      <c r="F14" s="36">
        <v>25</v>
      </c>
    </row>
    <row r="15" spans="1:11" x14ac:dyDescent="0.35">
      <c r="B15" s="119" t="s">
        <v>53</v>
      </c>
      <c r="C15" s="120"/>
      <c r="D15" s="121"/>
      <c r="E15" s="36">
        <v>0</v>
      </c>
      <c r="F15" s="36">
        <v>0</v>
      </c>
    </row>
    <row r="17" spans="5:16" x14ac:dyDescent="0.35">
      <c r="E17" s="30"/>
      <c r="G17" s="130" t="s">
        <v>9</v>
      </c>
      <c r="H17" s="130"/>
      <c r="I17" s="130"/>
      <c r="J17" s="37">
        <v>48</v>
      </c>
      <c r="K17" s="36" t="s">
        <v>32</v>
      </c>
      <c r="L17" s="36">
        <v>76</v>
      </c>
      <c r="M17" s="36">
        <v>100</v>
      </c>
      <c r="N17" s="119" t="s">
        <v>24</v>
      </c>
      <c r="O17" s="120"/>
      <c r="P17" s="121"/>
    </row>
    <row r="18" spans="5:16" x14ac:dyDescent="0.35">
      <c r="E18" s="30"/>
      <c r="G18" s="130"/>
      <c r="H18" s="130"/>
      <c r="I18" s="130"/>
      <c r="J18" s="37">
        <v>36</v>
      </c>
      <c r="K18" s="36" t="s">
        <v>31</v>
      </c>
      <c r="L18" s="36">
        <v>51</v>
      </c>
      <c r="M18" s="36">
        <v>75</v>
      </c>
      <c r="N18" s="119" t="s">
        <v>25</v>
      </c>
      <c r="O18" s="120"/>
      <c r="P18" s="121"/>
    </row>
    <row r="19" spans="5:16" x14ac:dyDescent="0.35">
      <c r="E19" s="30"/>
      <c r="G19" s="130"/>
      <c r="H19" s="130"/>
      <c r="I19" s="130"/>
      <c r="J19" s="37">
        <v>24</v>
      </c>
      <c r="K19" s="36" t="s">
        <v>30</v>
      </c>
      <c r="L19" s="36">
        <v>26</v>
      </c>
      <c r="M19" s="36">
        <v>50</v>
      </c>
      <c r="N19" s="119" t="s">
        <v>26</v>
      </c>
      <c r="O19" s="120"/>
      <c r="P19" s="121"/>
    </row>
    <row r="20" spans="5:16" x14ac:dyDescent="0.35">
      <c r="E20" s="30"/>
      <c r="G20" s="130"/>
      <c r="H20" s="130"/>
      <c r="I20" s="130"/>
      <c r="J20" s="36">
        <v>12</v>
      </c>
      <c r="K20" s="36" t="s">
        <v>29</v>
      </c>
      <c r="L20" s="36">
        <v>0</v>
      </c>
      <c r="M20" s="36">
        <v>25</v>
      </c>
      <c r="N20" s="119" t="s">
        <v>27</v>
      </c>
      <c r="O20" s="120"/>
      <c r="P20" s="121"/>
    </row>
    <row r="21" spans="5:16" x14ac:dyDescent="0.35">
      <c r="E21" s="30"/>
    </row>
    <row r="22" spans="5:16" x14ac:dyDescent="0.35">
      <c r="G22" s="131" t="s">
        <v>10</v>
      </c>
      <c r="H22" s="131"/>
      <c r="I22" s="131"/>
      <c r="J22" s="36">
        <v>56</v>
      </c>
      <c r="K22" s="36" t="s">
        <v>36</v>
      </c>
      <c r="L22" s="36">
        <v>76</v>
      </c>
      <c r="M22" s="36">
        <v>100</v>
      </c>
      <c r="N22" s="119" t="s">
        <v>24</v>
      </c>
      <c r="O22" s="120"/>
      <c r="P22" s="121"/>
    </row>
    <row r="23" spans="5:16" x14ac:dyDescent="0.35">
      <c r="G23" s="131"/>
      <c r="H23" s="131"/>
      <c r="I23" s="131"/>
      <c r="J23" s="36">
        <v>42</v>
      </c>
      <c r="K23" s="36" t="s">
        <v>35</v>
      </c>
      <c r="L23" s="36">
        <v>51</v>
      </c>
      <c r="M23" s="36">
        <v>75</v>
      </c>
      <c r="N23" s="119" t="s">
        <v>25</v>
      </c>
      <c r="O23" s="120"/>
      <c r="P23" s="121"/>
    </row>
    <row r="24" spans="5:16" x14ac:dyDescent="0.35">
      <c r="G24" s="131"/>
      <c r="H24" s="131"/>
      <c r="I24" s="131"/>
      <c r="J24" s="36">
        <v>28</v>
      </c>
      <c r="K24" s="36" t="s">
        <v>34</v>
      </c>
      <c r="L24" s="36">
        <v>26</v>
      </c>
      <c r="M24" s="36">
        <v>50</v>
      </c>
      <c r="N24" s="119" t="s">
        <v>26</v>
      </c>
      <c r="O24" s="120"/>
      <c r="P24" s="121"/>
    </row>
    <row r="25" spans="5:16" x14ac:dyDescent="0.35">
      <c r="G25" s="131"/>
      <c r="H25" s="131"/>
      <c r="I25" s="131"/>
      <c r="J25" s="36">
        <v>14</v>
      </c>
      <c r="K25" s="36" t="s">
        <v>33</v>
      </c>
      <c r="L25" s="36">
        <v>0</v>
      </c>
      <c r="M25" s="36">
        <v>25</v>
      </c>
      <c r="N25" s="119" t="s">
        <v>27</v>
      </c>
      <c r="O25" s="120"/>
      <c r="P25" s="121"/>
    </row>
    <row r="27" spans="5:16" x14ac:dyDescent="0.35">
      <c r="G27" s="131" t="s">
        <v>11</v>
      </c>
      <c r="H27" s="131"/>
      <c r="I27" s="131"/>
      <c r="J27" s="36">
        <v>40</v>
      </c>
      <c r="K27" s="36" t="s">
        <v>40</v>
      </c>
      <c r="L27" s="36">
        <v>76</v>
      </c>
      <c r="M27" s="36">
        <v>100</v>
      </c>
      <c r="N27" s="119" t="s">
        <v>24</v>
      </c>
      <c r="O27" s="120"/>
      <c r="P27" s="121"/>
    </row>
    <row r="28" spans="5:16" x14ac:dyDescent="0.35">
      <c r="G28" s="131"/>
      <c r="H28" s="131"/>
      <c r="I28" s="131"/>
      <c r="J28" s="36">
        <v>30</v>
      </c>
      <c r="K28" s="36" t="s">
        <v>39</v>
      </c>
      <c r="L28" s="36">
        <v>51</v>
      </c>
      <c r="M28" s="36">
        <v>75</v>
      </c>
      <c r="N28" s="119" t="s">
        <v>25</v>
      </c>
      <c r="O28" s="120"/>
      <c r="P28" s="121"/>
    </row>
    <row r="29" spans="5:16" x14ac:dyDescent="0.35">
      <c r="G29" s="131"/>
      <c r="H29" s="131"/>
      <c r="I29" s="131"/>
      <c r="J29" s="36">
        <v>20</v>
      </c>
      <c r="K29" s="38" t="s">
        <v>38</v>
      </c>
      <c r="L29" s="36">
        <v>26</v>
      </c>
      <c r="M29" s="36">
        <v>50</v>
      </c>
      <c r="N29" s="119" t="s">
        <v>26</v>
      </c>
      <c r="O29" s="120"/>
      <c r="P29" s="121"/>
    </row>
    <row r="30" spans="5:16" x14ac:dyDescent="0.35">
      <c r="G30" s="131"/>
      <c r="H30" s="131"/>
      <c r="I30" s="131"/>
      <c r="J30" s="36">
        <v>10</v>
      </c>
      <c r="K30" s="36" t="s">
        <v>37</v>
      </c>
      <c r="L30" s="36">
        <v>0</v>
      </c>
      <c r="M30" s="36">
        <v>25</v>
      </c>
      <c r="N30" s="119" t="s">
        <v>27</v>
      </c>
      <c r="O30" s="120"/>
      <c r="P30" s="121"/>
    </row>
    <row r="32" spans="5:16" x14ac:dyDescent="0.35">
      <c r="G32" s="130" t="s">
        <v>12</v>
      </c>
      <c r="H32" s="130"/>
      <c r="I32" s="130"/>
      <c r="J32" s="36">
        <v>36</v>
      </c>
      <c r="K32" s="36" t="s">
        <v>44</v>
      </c>
      <c r="L32" s="36">
        <v>76</v>
      </c>
      <c r="M32" s="36">
        <v>100</v>
      </c>
      <c r="N32" s="119" t="s">
        <v>24</v>
      </c>
      <c r="O32" s="120"/>
      <c r="P32" s="121"/>
    </row>
    <row r="33" spans="7:16" x14ac:dyDescent="0.35">
      <c r="G33" s="130"/>
      <c r="H33" s="130"/>
      <c r="I33" s="130"/>
      <c r="J33" s="36">
        <v>27</v>
      </c>
      <c r="K33" s="36" t="s">
        <v>43</v>
      </c>
      <c r="L33" s="36">
        <v>51</v>
      </c>
      <c r="M33" s="36">
        <v>75</v>
      </c>
      <c r="N33" s="119" t="s">
        <v>25</v>
      </c>
      <c r="O33" s="120"/>
      <c r="P33" s="121"/>
    </row>
    <row r="34" spans="7:16" x14ac:dyDescent="0.35">
      <c r="G34" s="130"/>
      <c r="H34" s="130"/>
      <c r="I34" s="130"/>
      <c r="J34" s="36">
        <v>18</v>
      </c>
      <c r="K34" s="38" t="s">
        <v>42</v>
      </c>
      <c r="L34" s="36">
        <v>26</v>
      </c>
      <c r="M34" s="36">
        <v>50</v>
      </c>
      <c r="N34" s="119" t="s">
        <v>26</v>
      </c>
      <c r="O34" s="120"/>
      <c r="P34" s="121"/>
    </row>
    <row r="35" spans="7:16" x14ac:dyDescent="0.35">
      <c r="G35" s="130"/>
      <c r="H35" s="130"/>
      <c r="I35" s="130"/>
      <c r="J35" s="36">
        <v>9</v>
      </c>
      <c r="K35" s="36" t="s">
        <v>41</v>
      </c>
      <c r="L35" s="36">
        <v>0</v>
      </c>
      <c r="M35" s="36">
        <v>25</v>
      </c>
      <c r="N35" s="119" t="s">
        <v>27</v>
      </c>
      <c r="O35" s="120"/>
      <c r="P35" s="121"/>
    </row>
    <row r="37" spans="7:16" x14ac:dyDescent="0.35">
      <c r="G37" s="131" t="s">
        <v>13</v>
      </c>
      <c r="H37" s="131"/>
      <c r="I37" s="131"/>
      <c r="J37" s="36">
        <v>28</v>
      </c>
      <c r="K37" s="36" t="s">
        <v>48</v>
      </c>
      <c r="L37" s="36">
        <v>76</v>
      </c>
      <c r="M37" s="36">
        <v>100</v>
      </c>
      <c r="N37" s="119" t="s">
        <v>24</v>
      </c>
      <c r="O37" s="120"/>
      <c r="P37" s="121"/>
    </row>
    <row r="38" spans="7:16" x14ac:dyDescent="0.35">
      <c r="G38" s="131"/>
      <c r="H38" s="131"/>
      <c r="I38" s="131"/>
      <c r="J38" s="36">
        <v>21</v>
      </c>
      <c r="K38" s="36" t="s">
        <v>47</v>
      </c>
      <c r="L38" s="36">
        <v>51</v>
      </c>
      <c r="M38" s="36">
        <v>75</v>
      </c>
      <c r="N38" s="119" t="s">
        <v>25</v>
      </c>
      <c r="O38" s="120"/>
      <c r="P38" s="121"/>
    </row>
    <row r="39" spans="7:16" x14ac:dyDescent="0.35">
      <c r="G39" s="131"/>
      <c r="H39" s="131"/>
      <c r="I39" s="131"/>
      <c r="J39" s="36">
        <v>14</v>
      </c>
      <c r="K39" s="36" t="s">
        <v>46</v>
      </c>
      <c r="L39" s="36">
        <v>26</v>
      </c>
      <c r="M39" s="36">
        <v>50</v>
      </c>
      <c r="N39" s="119" t="s">
        <v>26</v>
      </c>
      <c r="O39" s="120"/>
      <c r="P39" s="121"/>
    </row>
    <row r="40" spans="7:16" x14ac:dyDescent="0.35">
      <c r="G40" s="131"/>
      <c r="H40" s="131"/>
      <c r="I40" s="131"/>
      <c r="J40" s="36">
        <v>7</v>
      </c>
      <c r="K40" s="36" t="s">
        <v>45</v>
      </c>
      <c r="L40" s="36">
        <v>0</v>
      </c>
      <c r="M40" s="36">
        <v>25</v>
      </c>
      <c r="N40" s="119" t="s">
        <v>27</v>
      </c>
      <c r="O40" s="120"/>
      <c r="P40" s="121"/>
    </row>
    <row r="42" spans="7:16" x14ac:dyDescent="0.35">
      <c r="G42" s="131" t="s">
        <v>14</v>
      </c>
      <c r="H42" s="131"/>
      <c r="I42" s="131"/>
      <c r="J42" s="36">
        <v>32</v>
      </c>
      <c r="K42" s="36" t="s">
        <v>52</v>
      </c>
      <c r="L42" s="36">
        <v>76</v>
      </c>
      <c r="M42" s="36">
        <v>100</v>
      </c>
      <c r="N42" s="119" t="s">
        <v>24</v>
      </c>
      <c r="O42" s="120"/>
      <c r="P42" s="121"/>
    </row>
    <row r="43" spans="7:16" x14ac:dyDescent="0.35">
      <c r="G43" s="131"/>
      <c r="H43" s="131"/>
      <c r="I43" s="131"/>
      <c r="J43" s="36">
        <v>24</v>
      </c>
      <c r="K43" s="36" t="s">
        <v>51</v>
      </c>
      <c r="L43" s="36">
        <v>51</v>
      </c>
      <c r="M43" s="36">
        <v>75</v>
      </c>
      <c r="N43" s="119" t="s">
        <v>25</v>
      </c>
      <c r="O43" s="120"/>
      <c r="P43" s="121"/>
    </row>
    <row r="44" spans="7:16" x14ac:dyDescent="0.35">
      <c r="G44" s="131"/>
      <c r="H44" s="131"/>
      <c r="I44" s="131"/>
      <c r="J44" s="36">
        <v>16</v>
      </c>
      <c r="K44" s="38" t="s">
        <v>50</v>
      </c>
      <c r="L44" s="36">
        <v>26</v>
      </c>
      <c r="M44" s="36">
        <v>50</v>
      </c>
      <c r="N44" s="119" t="s">
        <v>26</v>
      </c>
      <c r="O44" s="120"/>
      <c r="P44" s="121"/>
    </row>
    <row r="45" spans="7:16" x14ac:dyDescent="0.35">
      <c r="G45" s="131"/>
      <c r="H45" s="131"/>
      <c r="I45" s="131"/>
      <c r="J45" s="36">
        <v>8</v>
      </c>
      <c r="K45" s="36" t="s">
        <v>49</v>
      </c>
      <c r="L45" s="36">
        <v>0</v>
      </c>
      <c r="M45" s="36">
        <v>25</v>
      </c>
      <c r="N45" s="119" t="s">
        <v>27</v>
      </c>
      <c r="O45" s="120"/>
      <c r="P45" s="121"/>
    </row>
  </sheetData>
  <sheetProtection password="DCB6"/>
  <mergeCells count="37">
    <mergeCell ref="N45:P45"/>
    <mergeCell ref="G17:I20"/>
    <mergeCell ref="G22:I25"/>
    <mergeCell ref="G27:I30"/>
    <mergeCell ref="G32:I35"/>
    <mergeCell ref="G37:I40"/>
    <mergeCell ref="G42:I45"/>
    <mergeCell ref="N38:P38"/>
    <mergeCell ref="N39:P39"/>
    <mergeCell ref="N40:P40"/>
    <mergeCell ref="N42:P42"/>
    <mergeCell ref="N43:P43"/>
    <mergeCell ref="N44:P44"/>
    <mergeCell ref="N30:P30"/>
    <mergeCell ref="N32:P32"/>
    <mergeCell ref="N33:P33"/>
    <mergeCell ref="N34:P34"/>
    <mergeCell ref="N35:P35"/>
    <mergeCell ref="N37:P37"/>
    <mergeCell ref="N23:P23"/>
    <mergeCell ref="N24:P24"/>
    <mergeCell ref="N25:P25"/>
    <mergeCell ref="N27:P27"/>
    <mergeCell ref="N28:P28"/>
    <mergeCell ref="N29:P29"/>
    <mergeCell ref="N22:P22"/>
    <mergeCell ref="B9:D10"/>
    <mergeCell ref="E9:F9"/>
    <mergeCell ref="B11:D11"/>
    <mergeCell ref="B12:D12"/>
    <mergeCell ref="B13:D13"/>
    <mergeCell ref="B15:D15"/>
    <mergeCell ref="B14:D14"/>
    <mergeCell ref="N17:P17"/>
    <mergeCell ref="N18:P18"/>
    <mergeCell ref="N19:P19"/>
    <mergeCell ref="N20:P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Instrumento</vt:lpstr>
      <vt:lpstr>TABLA AUTO EVALUACIÓN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CREO</dc:creator>
  <cp:lastModifiedBy>Andrea</cp:lastModifiedBy>
  <dcterms:created xsi:type="dcterms:W3CDTF">2010-06-02T21:51:48Z</dcterms:created>
  <dcterms:modified xsi:type="dcterms:W3CDTF">2024-01-18T19:42:56Z</dcterms:modified>
</cp:coreProperties>
</file>