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SPECIALIZACION EN GERENCIA DE MANTENIMIENTO 2023\MONOGRAFIA\"/>
    </mc:Choice>
  </mc:AlternateContent>
  <xr:revisionPtr revIDLastSave="0" documentId="13_ncr:1_{5B59003A-B044-4148-AE3D-9A3C8EF460DC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GENERAL 2022" sheetId="15" r:id="rId1"/>
    <sheet name="GENERAL" sheetId="1" r:id="rId2"/>
    <sheet name="DISPONIBILIDAD" sheetId="14" r:id="rId3"/>
    <sheet name="ENERO" sheetId="2" r:id="rId4"/>
    <sheet name="FEBRERO" sheetId="3" r:id="rId5"/>
    <sheet name="MARZO" sheetId="4" r:id="rId6"/>
    <sheet name="ABRIL" sheetId="5" r:id="rId7"/>
    <sheet name="MAYO" sheetId="6" r:id="rId8"/>
    <sheet name="JUNIO" sheetId="7" r:id="rId9"/>
    <sheet name="JULIO" sheetId="8" r:id="rId10"/>
    <sheet name="AGOSTO" sheetId="9" r:id="rId11"/>
    <sheet name="SEPTIEMBRE" sheetId="10" r:id="rId12"/>
    <sheet name="OCTUBRE" sheetId="11" r:id="rId13"/>
    <sheet name="NOVIEMBRE" sheetId="12" r:id="rId14"/>
    <sheet name="DICIEMBRE" sheetId="13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2" l="1"/>
  <c r="C7" i="1"/>
  <c r="O15" i="15"/>
  <c r="O16" i="15"/>
  <c r="O4" i="15"/>
  <c r="N17" i="15"/>
  <c r="L17" i="15"/>
  <c r="O14" i="15"/>
  <c r="O13" i="15"/>
  <c r="O12" i="15"/>
  <c r="O11" i="15"/>
  <c r="O10" i="15"/>
  <c r="O9" i="15"/>
  <c r="O8" i="15"/>
  <c r="O7" i="15"/>
  <c r="O6" i="15"/>
  <c r="J17" i="15"/>
  <c r="H17" i="15"/>
  <c r="F17" i="15"/>
  <c r="D17" i="15"/>
  <c r="O5" i="15"/>
  <c r="N16" i="15"/>
  <c r="M17" i="15"/>
  <c r="L16" i="15"/>
  <c r="K17" i="15"/>
  <c r="J16" i="15"/>
  <c r="I17" i="15"/>
  <c r="H16" i="15"/>
  <c r="G17" i="15"/>
  <c r="F16" i="15"/>
  <c r="E17" i="15"/>
  <c r="D16" i="15"/>
  <c r="C17" i="15"/>
  <c r="L32" i="3"/>
  <c r="J11" i="13"/>
  <c r="J23" i="12"/>
  <c r="I25" i="12"/>
  <c r="M11" i="12"/>
  <c r="I12" i="12"/>
  <c r="I19" i="9"/>
  <c r="E37" i="13"/>
  <c r="F37" i="13"/>
  <c r="G37" i="13"/>
  <c r="H37" i="13"/>
  <c r="I37" i="13"/>
  <c r="J37" i="13"/>
  <c r="K37" i="13"/>
  <c r="L37" i="13"/>
  <c r="M37" i="13"/>
  <c r="N37" i="13"/>
  <c r="O37" i="13"/>
  <c r="D37" i="13"/>
  <c r="E36" i="12"/>
  <c r="F36" i="12"/>
  <c r="G36" i="12"/>
  <c r="H36" i="12"/>
  <c r="I36" i="12"/>
  <c r="J36" i="12"/>
  <c r="K36" i="12"/>
  <c r="L36" i="12"/>
  <c r="M36" i="12"/>
  <c r="N36" i="12"/>
  <c r="O36" i="12"/>
  <c r="D36" i="12"/>
  <c r="E37" i="11"/>
  <c r="F37" i="11"/>
  <c r="G37" i="11"/>
  <c r="H37" i="11"/>
  <c r="I37" i="11"/>
  <c r="J37" i="11"/>
  <c r="K37" i="11"/>
  <c r="L37" i="11"/>
  <c r="M37" i="11"/>
  <c r="N37" i="11"/>
  <c r="O37" i="11"/>
  <c r="D37" i="11"/>
  <c r="E36" i="10"/>
  <c r="F36" i="10"/>
  <c r="G36" i="10"/>
  <c r="H36" i="10"/>
  <c r="I36" i="10"/>
  <c r="J36" i="10"/>
  <c r="K36" i="10"/>
  <c r="L36" i="10"/>
  <c r="M36" i="10"/>
  <c r="N36" i="10"/>
  <c r="O36" i="10"/>
  <c r="D36" i="10"/>
  <c r="E37" i="9"/>
  <c r="F37" i="9"/>
  <c r="G37" i="9"/>
  <c r="H37" i="9"/>
  <c r="I37" i="9"/>
  <c r="J37" i="9"/>
  <c r="K37" i="9"/>
  <c r="L37" i="9"/>
  <c r="M37" i="9"/>
  <c r="N37" i="9"/>
  <c r="O37" i="9"/>
  <c r="D37" i="9"/>
  <c r="E37" i="8"/>
  <c r="F37" i="8"/>
  <c r="G37" i="8"/>
  <c r="H37" i="8"/>
  <c r="I37" i="8"/>
  <c r="J37" i="8"/>
  <c r="K37" i="8"/>
  <c r="L37" i="8"/>
  <c r="M37" i="8"/>
  <c r="N37" i="8"/>
  <c r="O37" i="8"/>
  <c r="D37" i="8"/>
  <c r="E36" i="7"/>
  <c r="F36" i="7"/>
  <c r="G36" i="7"/>
  <c r="H36" i="7"/>
  <c r="I36" i="7"/>
  <c r="J36" i="7"/>
  <c r="K36" i="7"/>
  <c r="L36" i="7"/>
  <c r="M36" i="7"/>
  <c r="N36" i="7"/>
  <c r="O36" i="7"/>
  <c r="D36" i="7"/>
  <c r="E37" i="6"/>
  <c r="F37" i="6"/>
  <c r="G37" i="6"/>
  <c r="H37" i="6"/>
  <c r="I37" i="6"/>
  <c r="J37" i="6"/>
  <c r="K37" i="6"/>
  <c r="L37" i="6"/>
  <c r="M37" i="6"/>
  <c r="N37" i="6"/>
  <c r="O37" i="6"/>
  <c r="D37" i="6"/>
  <c r="E36" i="5"/>
  <c r="F36" i="5"/>
  <c r="G36" i="5"/>
  <c r="H36" i="5"/>
  <c r="I36" i="5"/>
  <c r="J36" i="5"/>
  <c r="K36" i="5"/>
  <c r="L36" i="5"/>
  <c r="M36" i="5"/>
  <c r="N36" i="5"/>
  <c r="O36" i="5"/>
  <c r="D36" i="5"/>
  <c r="E37" i="4"/>
  <c r="F37" i="4"/>
  <c r="G37" i="4"/>
  <c r="H37" i="4"/>
  <c r="I37" i="4"/>
  <c r="J37" i="4"/>
  <c r="K37" i="4"/>
  <c r="L37" i="4"/>
  <c r="M37" i="4"/>
  <c r="N37" i="4"/>
  <c r="O37" i="4"/>
  <c r="D37" i="4"/>
  <c r="E34" i="3"/>
  <c r="F34" i="3"/>
  <c r="G34" i="3"/>
  <c r="H34" i="3"/>
  <c r="I34" i="3"/>
  <c r="J34" i="3"/>
  <c r="K34" i="3"/>
  <c r="L34" i="3"/>
  <c r="M34" i="3"/>
  <c r="N34" i="3"/>
  <c r="O34" i="3"/>
  <c r="D34" i="3"/>
  <c r="E37" i="2"/>
  <c r="F37" i="2"/>
  <c r="G37" i="2"/>
  <c r="H37" i="2"/>
  <c r="I37" i="2"/>
  <c r="J37" i="2"/>
  <c r="K37" i="2"/>
  <c r="L37" i="2"/>
  <c r="M37" i="2"/>
  <c r="N37" i="2"/>
  <c r="O37" i="2"/>
  <c r="D37" i="2"/>
  <c r="I18" i="9"/>
  <c r="K22" i="8"/>
  <c r="I12" i="8"/>
  <c r="I7" i="8"/>
  <c r="I31" i="7"/>
  <c r="K21" i="4"/>
  <c r="C16" i="15" l="1"/>
  <c r="G16" i="15"/>
  <c r="K16" i="15"/>
  <c r="E16" i="15"/>
  <c r="I16" i="15"/>
  <c r="M16" i="15"/>
  <c r="D32" i="3"/>
  <c r="O37" i="12"/>
  <c r="O14" i="14" s="1"/>
  <c r="N37" i="12"/>
  <c r="N14" i="14" s="1"/>
  <c r="M37" i="12"/>
  <c r="M14" i="14" s="1"/>
  <c r="L37" i="12"/>
  <c r="L14" i="14" s="1"/>
  <c r="K37" i="12"/>
  <c r="K14" i="14" s="1"/>
  <c r="J37" i="12"/>
  <c r="J14" i="14" s="1"/>
  <c r="I37" i="12"/>
  <c r="I14" i="14" s="1"/>
  <c r="H37" i="12"/>
  <c r="H14" i="14" s="1"/>
  <c r="G37" i="12"/>
  <c r="G14" i="14" s="1"/>
  <c r="F37" i="12"/>
  <c r="F14" i="14" s="1"/>
  <c r="E37" i="12"/>
  <c r="E14" i="14" s="1"/>
  <c r="D37" i="12"/>
  <c r="D14" i="14" s="1"/>
  <c r="O37" i="10"/>
  <c r="O12" i="14" s="1"/>
  <c r="N37" i="10"/>
  <c r="N12" i="14" s="1"/>
  <c r="M37" i="10"/>
  <c r="M12" i="14" s="1"/>
  <c r="L37" i="10"/>
  <c r="L12" i="14" s="1"/>
  <c r="K37" i="10"/>
  <c r="K12" i="14" s="1"/>
  <c r="J37" i="10"/>
  <c r="J12" i="14" s="1"/>
  <c r="I37" i="10"/>
  <c r="I12" i="14" s="1"/>
  <c r="H37" i="10"/>
  <c r="H12" i="14" s="1"/>
  <c r="G37" i="10"/>
  <c r="G12" i="14" s="1"/>
  <c r="F37" i="10"/>
  <c r="F12" i="14" s="1"/>
  <c r="E37" i="10"/>
  <c r="E12" i="14" s="1"/>
  <c r="D37" i="10"/>
  <c r="D12" i="14" s="1"/>
  <c r="O37" i="7"/>
  <c r="O9" i="14" s="1"/>
  <c r="N37" i="7"/>
  <c r="N9" i="14" s="1"/>
  <c r="M37" i="7"/>
  <c r="M9" i="14" s="1"/>
  <c r="L37" i="7"/>
  <c r="L9" i="14" s="1"/>
  <c r="K37" i="7"/>
  <c r="K9" i="14" s="1"/>
  <c r="J37" i="7"/>
  <c r="J9" i="14" s="1"/>
  <c r="I37" i="7"/>
  <c r="I9" i="14" s="1"/>
  <c r="H37" i="7"/>
  <c r="H9" i="14" s="1"/>
  <c r="G37" i="7"/>
  <c r="G9" i="14" s="1"/>
  <c r="F37" i="7"/>
  <c r="F9" i="14" s="1"/>
  <c r="E37" i="7"/>
  <c r="E9" i="14" s="1"/>
  <c r="D37" i="7"/>
  <c r="D9" i="14" s="1"/>
  <c r="D37" i="5"/>
  <c r="D7" i="14" s="1"/>
  <c r="E37" i="5"/>
  <c r="E7" i="14" s="1"/>
  <c r="F37" i="5"/>
  <c r="F7" i="14" s="1"/>
  <c r="G37" i="5"/>
  <c r="G7" i="14" s="1"/>
  <c r="H37" i="5"/>
  <c r="H7" i="14" s="1"/>
  <c r="I37" i="5"/>
  <c r="I7" i="14" s="1"/>
  <c r="J37" i="5"/>
  <c r="J7" i="14" s="1"/>
  <c r="K37" i="5"/>
  <c r="K7" i="14" s="1"/>
  <c r="L37" i="5"/>
  <c r="L7" i="14" s="1"/>
  <c r="M37" i="5"/>
  <c r="M7" i="14" s="1"/>
  <c r="N37" i="5"/>
  <c r="N7" i="14" s="1"/>
  <c r="O37" i="5"/>
  <c r="O7" i="14" s="1"/>
  <c r="D38" i="13"/>
  <c r="D15" i="14" s="1"/>
  <c r="O38" i="13"/>
  <c r="O15" i="14" s="1"/>
  <c r="N38" i="13"/>
  <c r="N15" i="14" s="1"/>
  <c r="M38" i="13"/>
  <c r="M15" i="14" s="1"/>
  <c r="L38" i="13"/>
  <c r="L15" i="14" s="1"/>
  <c r="K38" i="13"/>
  <c r="K15" i="14" s="1"/>
  <c r="J38" i="13"/>
  <c r="J15" i="14" s="1"/>
  <c r="I38" i="13"/>
  <c r="I15" i="14" s="1"/>
  <c r="H38" i="13"/>
  <c r="H15" i="14" s="1"/>
  <c r="G38" i="13"/>
  <c r="G15" i="14" s="1"/>
  <c r="F38" i="13"/>
  <c r="F15" i="14" s="1"/>
  <c r="E38" i="13"/>
  <c r="E15" i="14" s="1"/>
  <c r="O38" i="11"/>
  <c r="O13" i="14" s="1"/>
  <c r="N38" i="11"/>
  <c r="N13" i="14" s="1"/>
  <c r="M38" i="11"/>
  <c r="M13" i="14" s="1"/>
  <c r="L38" i="11"/>
  <c r="L13" i="14" s="1"/>
  <c r="K38" i="11"/>
  <c r="K13" i="14" s="1"/>
  <c r="J38" i="11"/>
  <c r="J13" i="14" s="1"/>
  <c r="I38" i="11"/>
  <c r="I13" i="14" s="1"/>
  <c r="H38" i="11"/>
  <c r="H13" i="14" s="1"/>
  <c r="G38" i="11"/>
  <c r="G13" i="14" s="1"/>
  <c r="F38" i="11"/>
  <c r="F13" i="14" s="1"/>
  <c r="E38" i="11"/>
  <c r="E13" i="14" s="1"/>
  <c r="D38" i="11"/>
  <c r="D13" i="14" s="1"/>
  <c r="O38" i="9"/>
  <c r="O11" i="14" s="1"/>
  <c r="N38" i="9"/>
  <c r="N11" i="14" s="1"/>
  <c r="M38" i="9"/>
  <c r="M11" i="14" s="1"/>
  <c r="L38" i="9"/>
  <c r="L11" i="14" s="1"/>
  <c r="K38" i="9"/>
  <c r="K11" i="14" s="1"/>
  <c r="J38" i="9"/>
  <c r="J11" i="14" s="1"/>
  <c r="I38" i="9"/>
  <c r="I11" i="14" s="1"/>
  <c r="H38" i="9"/>
  <c r="H11" i="14" s="1"/>
  <c r="G38" i="9"/>
  <c r="G11" i="14" s="1"/>
  <c r="F38" i="9"/>
  <c r="F11" i="14" s="1"/>
  <c r="E38" i="9"/>
  <c r="E11" i="14" s="1"/>
  <c r="D38" i="9"/>
  <c r="D11" i="14" s="1"/>
  <c r="O38" i="8"/>
  <c r="O10" i="14" s="1"/>
  <c r="N38" i="8"/>
  <c r="N10" i="14" s="1"/>
  <c r="M38" i="8"/>
  <c r="M10" i="14" s="1"/>
  <c r="L38" i="8"/>
  <c r="L10" i="14" s="1"/>
  <c r="K38" i="8"/>
  <c r="K10" i="14" s="1"/>
  <c r="J38" i="8"/>
  <c r="J10" i="14" s="1"/>
  <c r="I38" i="8"/>
  <c r="I10" i="14" s="1"/>
  <c r="H38" i="8"/>
  <c r="H10" i="14" s="1"/>
  <c r="G38" i="8"/>
  <c r="G10" i="14" s="1"/>
  <c r="F38" i="8"/>
  <c r="F10" i="14" s="1"/>
  <c r="E38" i="8"/>
  <c r="E10" i="14" s="1"/>
  <c r="D38" i="8"/>
  <c r="D10" i="14" s="1"/>
  <c r="O38" i="6"/>
  <c r="O8" i="14" s="1"/>
  <c r="N38" i="6"/>
  <c r="N8" i="14" s="1"/>
  <c r="M38" i="6"/>
  <c r="M8" i="14" s="1"/>
  <c r="L38" i="6"/>
  <c r="L8" i="14" s="1"/>
  <c r="K38" i="6"/>
  <c r="K8" i="14" s="1"/>
  <c r="J38" i="6"/>
  <c r="J8" i="14" s="1"/>
  <c r="I38" i="6"/>
  <c r="I8" i="14" s="1"/>
  <c r="H38" i="6"/>
  <c r="H8" i="14" s="1"/>
  <c r="G38" i="6"/>
  <c r="G8" i="14" s="1"/>
  <c r="F38" i="6"/>
  <c r="F8" i="14" s="1"/>
  <c r="E38" i="6"/>
  <c r="E8" i="14" s="1"/>
  <c r="D38" i="6"/>
  <c r="D8" i="14" s="1"/>
  <c r="E38" i="4"/>
  <c r="E6" i="14" s="1"/>
  <c r="F38" i="4"/>
  <c r="F6" i="14" s="1"/>
  <c r="G38" i="4"/>
  <c r="G6" i="14" s="1"/>
  <c r="H38" i="4"/>
  <c r="H6" i="14" s="1"/>
  <c r="I38" i="4"/>
  <c r="I6" i="14" s="1"/>
  <c r="J38" i="4"/>
  <c r="J6" i="14" s="1"/>
  <c r="K38" i="4"/>
  <c r="K6" i="14" s="1"/>
  <c r="L38" i="4"/>
  <c r="L6" i="14" s="1"/>
  <c r="M38" i="4"/>
  <c r="M6" i="14" s="1"/>
  <c r="N38" i="4"/>
  <c r="N6" i="14" s="1"/>
  <c r="O38" i="4"/>
  <c r="O6" i="14" s="1"/>
  <c r="D38" i="4"/>
  <c r="D6" i="14" s="1"/>
  <c r="E35" i="3"/>
  <c r="E5" i="14" s="1"/>
  <c r="F35" i="3"/>
  <c r="F5" i="14" s="1"/>
  <c r="G35" i="3"/>
  <c r="G5" i="14" s="1"/>
  <c r="H35" i="3"/>
  <c r="H5" i="14" s="1"/>
  <c r="I35" i="3"/>
  <c r="I5" i="14" s="1"/>
  <c r="J35" i="3"/>
  <c r="J5" i="14" s="1"/>
  <c r="K35" i="3"/>
  <c r="K5" i="14" s="1"/>
  <c r="L35" i="3"/>
  <c r="L5" i="14" s="1"/>
  <c r="M35" i="3"/>
  <c r="M5" i="14" s="1"/>
  <c r="N35" i="3"/>
  <c r="N5" i="14" s="1"/>
  <c r="O35" i="3"/>
  <c r="O5" i="14" s="1"/>
  <c r="D35" i="3"/>
  <c r="D5" i="14" s="1"/>
  <c r="K16" i="14" l="1"/>
  <c r="E38" i="2"/>
  <c r="E4" i="14" s="1"/>
  <c r="E16" i="14" s="1"/>
  <c r="F4" i="14"/>
  <c r="F16" i="14" s="1"/>
  <c r="G38" i="2"/>
  <c r="G4" i="14" s="1"/>
  <c r="G16" i="14" s="1"/>
  <c r="H38" i="2"/>
  <c r="H4" i="14" s="1"/>
  <c r="H16" i="14" s="1"/>
  <c r="I38" i="2"/>
  <c r="I4" i="14" s="1"/>
  <c r="I16" i="14" s="1"/>
  <c r="J38" i="2"/>
  <c r="J4" i="14" s="1"/>
  <c r="J16" i="14" s="1"/>
  <c r="K38" i="2"/>
  <c r="K4" i="14" s="1"/>
  <c r="L38" i="2"/>
  <c r="L4" i="14" s="1"/>
  <c r="L16" i="14" s="1"/>
  <c r="M38" i="2"/>
  <c r="M4" i="14" s="1"/>
  <c r="M16" i="14" s="1"/>
  <c r="N38" i="2"/>
  <c r="N4" i="14" s="1"/>
  <c r="N16" i="14" s="1"/>
  <c r="O38" i="2"/>
  <c r="O4" i="14" s="1"/>
  <c r="O16" i="14" s="1"/>
  <c r="D38" i="2"/>
  <c r="D4" i="14" s="1"/>
  <c r="D16" i="14" s="1"/>
  <c r="E35" i="13"/>
  <c r="D15" i="1" s="1"/>
  <c r="F35" i="13"/>
  <c r="E15" i="1" s="1"/>
  <c r="G35" i="13"/>
  <c r="F15" i="1" s="1"/>
  <c r="H35" i="13"/>
  <c r="G15" i="1" s="1"/>
  <c r="I35" i="13"/>
  <c r="H15" i="1" s="1"/>
  <c r="J35" i="13"/>
  <c r="I15" i="1" s="1"/>
  <c r="K35" i="13"/>
  <c r="J15" i="1" s="1"/>
  <c r="L35" i="13"/>
  <c r="K15" i="1" s="1"/>
  <c r="M35" i="13"/>
  <c r="L15" i="1" s="1"/>
  <c r="N35" i="13"/>
  <c r="M15" i="1" s="1"/>
  <c r="O35" i="13"/>
  <c r="N15" i="1" s="1"/>
  <c r="D35" i="13"/>
  <c r="C15" i="1" s="1"/>
  <c r="E34" i="12"/>
  <c r="D14" i="1" s="1"/>
  <c r="F34" i="12"/>
  <c r="E14" i="1" s="1"/>
  <c r="G34" i="12"/>
  <c r="F14" i="1" s="1"/>
  <c r="H34" i="12"/>
  <c r="G14" i="1" s="1"/>
  <c r="I34" i="12"/>
  <c r="H14" i="1" s="1"/>
  <c r="J34" i="12"/>
  <c r="I14" i="1" s="1"/>
  <c r="K34" i="12"/>
  <c r="J14" i="1" s="1"/>
  <c r="L34" i="12"/>
  <c r="K14" i="1" s="1"/>
  <c r="M34" i="12"/>
  <c r="L14" i="1" s="1"/>
  <c r="N34" i="12"/>
  <c r="M14" i="1" s="1"/>
  <c r="O34" i="12"/>
  <c r="N14" i="1" s="1"/>
  <c r="D34" i="12"/>
  <c r="C14" i="1" s="1"/>
  <c r="E35" i="11"/>
  <c r="D13" i="1" s="1"/>
  <c r="F35" i="11"/>
  <c r="E13" i="1" s="1"/>
  <c r="G35" i="11"/>
  <c r="F13" i="1" s="1"/>
  <c r="H35" i="11"/>
  <c r="G13" i="1" s="1"/>
  <c r="I35" i="11"/>
  <c r="H13" i="1" s="1"/>
  <c r="J35" i="11"/>
  <c r="I13" i="1" s="1"/>
  <c r="K35" i="11"/>
  <c r="J13" i="1" s="1"/>
  <c r="L35" i="11"/>
  <c r="K13" i="1" s="1"/>
  <c r="M35" i="11"/>
  <c r="L13" i="1" s="1"/>
  <c r="N35" i="11"/>
  <c r="M13" i="1" s="1"/>
  <c r="O35" i="11"/>
  <c r="N13" i="1" s="1"/>
  <c r="D35" i="11"/>
  <c r="C13" i="1" s="1"/>
  <c r="E34" i="10"/>
  <c r="D12" i="1" s="1"/>
  <c r="F34" i="10"/>
  <c r="E12" i="1" s="1"/>
  <c r="G34" i="10"/>
  <c r="F12" i="1" s="1"/>
  <c r="H34" i="10"/>
  <c r="G12" i="1" s="1"/>
  <c r="I34" i="10"/>
  <c r="H12" i="1" s="1"/>
  <c r="J34" i="10"/>
  <c r="I12" i="1" s="1"/>
  <c r="K34" i="10"/>
  <c r="J12" i="1" s="1"/>
  <c r="L34" i="10"/>
  <c r="K12" i="1" s="1"/>
  <c r="M34" i="10"/>
  <c r="L12" i="1" s="1"/>
  <c r="N34" i="10"/>
  <c r="M12" i="1" s="1"/>
  <c r="O34" i="10"/>
  <c r="N12" i="1" s="1"/>
  <c r="D34" i="10"/>
  <c r="C12" i="1" s="1"/>
  <c r="E35" i="9"/>
  <c r="D11" i="1" s="1"/>
  <c r="F35" i="9"/>
  <c r="E11" i="1" s="1"/>
  <c r="G35" i="9"/>
  <c r="F11" i="1" s="1"/>
  <c r="H35" i="9"/>
  <c r="G11" i="1" s="1"/>
  <c r="I35" i="9"/>
  <c r="H11" i="1" s="1"/>
  <c r="J35" i="9"/>
  <c r="I11" i="1" s="1"/>
  <c r="K35" i="9"/>
  <c r="J11" i="1" s="1"/>
  <c r="L35" i="9"/>
  <c r="K11" i="1" s="1"/>
  <c r="M35" i="9"/>
  <c r="L11" i="1" s="1"/>
  <c r="N35" i="9"/>
  <c r="M11" i="1" s="1"/>
  <c r="O35" i="9"/>
  <c r="N11" i="1" s="1"/>
  <c r="D35" i="9"/>
  <c r="C11" i="1" s="1"/>
  <c r="E35" i="8"/>
  <c r="D10" i="1" s="1"/>
  <c r="F35" i="8"/>
  <c r="E10" i="1" s="1"/>
  <c r="G35" i="8"/>
  <c r="F10" i="1" s="1"/>
  <c r="H35" i="8"/>
  <c r="G10" i="1" s="1"/>
  <c r="I35" i="8"/>
  <c r="H10" i="1" s="1"/>
  <c r="J35" i="8"/>
  <c r="I10" i="1" s="1"/>
  <c r="K35" i="8"/>
  <c r="J10" i="1" s="1"/>
  <c r="L35" i="8"/>
  <c r="K10" i="1" s="1"/>
  <c r="M35" i="8"/>
  <c r="L10" i="1" s="1"/>
  <c r="N35" i="8"/>
  <c r="M10" i="1" s="1"/>
  <c r="O35" i="8"/>
  <c r="N10" i="1" s="1"/>
  <c r="D35" i="8"/>
  <c r="C10" i="1" s="1"/>
  <c r="E34" i="7"/>
  <c r="D9" i="1" s="1"/>
  <c r="F34" i="7"/>
  <c r="E9" i="1" s="1"/>
  <c r="G34" i="7"/>
  <c r="F9" i="1" s="1"/>
  <c r="H34" i="7"/>
  <c r="G9" i="1" s="1"/>
  <c r="I34" i="7"/>
  <c r="H9" i="1" s="1"/>
  <c r="J34" i="7"/>
  <c r="I9" i="1" s="1"/>
  <c r="K34" i="7"/>
  <c r="J9" i="1" s="1"/>
  <c r="L34" i="7"/>
  <c r="K9" i="1" s="1"/>
  <c r="M34" i="7"/>
  <c r="L9" i="1" s="1"/>
  <c r="N34" i="7"/>
  <c r="M9" i="1" s="1"/>
  <c r="O34" i="7"/>
  <c r="N9" i="1" s="1"/>
  <c r="D34" i="7"/>
  <c r="C9" i="1" s="1"/>
  <c r="E35" i="6"/>
  <c r="D8" i="1" s="1"/>
  <c r="F35" i="6"/>
  <c r="E8" i="1" s="1"/>
  <c r="G35" i="6"/>
  <c r="F8" i="1" s="1"/>
  <c r="H35" i="6"/>
  <c r="G8" i="1" s="1"/>
  <c r="I35" i="6"/>
  <c r="H8" i="1" s="1"/>
  <c r="J35" i="6"/>
  <c r="I8" i="1" s="1"/>
  <c r="K35" i="6"/>
  <c r="J8" i="1" s="1"/>
  <c r="L35" i="6"/>
  <c r="K8" i="1" s="1"/>
  <c r="M35" i="6"/>
  <c r="L8" i="1" s="1"/>
  <c r="N35" i="6"/>
  <c r="M8" i="1" s="1"/>
  <c r="O35" i="6"/>
  <c r="N8" i="1" s="1"/>
  <c r="D35" i="6"/>
  <c r="E34" i="5"/>
  <c r="D7" i="1" s="1"/>
  <c r="F34" i="5"/>
  <c r="E7" i="1" s="1"/>
  <c r="G34" i="5"/>
  <c r="F7" i="1" s="1"/>
  <c r="H34" i="5"/>
  <c r="G7" i="1" s="1"/>
  <c r="I34" i="5"/>
  <c r="H7" i="1" s="1"/>
  <c r="J34" i="5"/>
  <c r="I7" i="1" s="1"/>
  <c r="K34" i="5"/>
  <c r="J7" i="1" s="1"/>
  <c r="L34" i="5"/>
  <c r="K7" i="1" s="1"/>
  <c r="M34" i="5"/>
  <c r="L7" i="1" s="1"/>
  <c r="N34" i="5"/>
  <c r="M7" i="1" s="1"/>
  <c r="O34" i="5"/>
  <c r="N7" i="1" s="1"/>
  <c r="D34" i="5"/>
  <c r="E35" i="4"/>
  <c r="D6" i="1" s="1"/>
  <c r="F35" i="4"/>
  <c r="E6" i="1" s="1"/>
  <c r="G35" i="4"/>
  <c r="F6" i="1" s="1"/>
  <c r="H35" i="4"/>
  <c r="G6" i="1" s="1"/>
  <c r="I35" i="4"/>
  <c r="H6" i="1" s="1"/>
  <c r="J35" i="4"/>
  <c r="I6" i="1" s="1"/>
  <c r="K35" i="4"/>
  <c r="J6" i="1" s="1"/>
  <c r="L35" i="4"/>
  <c r="K6" i="1" s="1"/>
  <c r="M35" i="4"/>
  <c r="L6" i="1" s="1"/>
  <c r="N35" i="4"/>
  <c r="M6" i="1" s="1"/>
  <c r="O35" i="4"/>
  <c r="N6" i="1" s="1"/>
  <c r="D35" i="4"/>
  <c r="C6" i="1" s="1"/>
  <c r="E32" i="3"/>
  <c r="D5" i="1" s="1"/>
  <c r="C5" i="1"/>
  <c r="C16" i="1" l="1"/>
  <c r="O15" i="1"/>
  <c r="O14" i="1"/>
  <c r="O13" i="1"/>
  <c r="O12" i="1"/>
  <c r="O11" i="1"/>
  <c r="O10" i="1"/>
  <c r="O9" i="1"/>
  <c r="O8" i="1"/>
  <c r="O7" i="1"/>
  <c r="O6" i="1"/>
  <c r="C4" i="1"/>
  <c r="F32" i="3"/>
  <c r="E5" i="1" s="1"/>
  <c r="G32" i="3"/>
  <c r="F5" i="1" s="1"/>
  <c r="H32" i="3"/>
  <c r="G5" i="1" s="1"/>
  <c r="I32" i="3"/>
  <c r="H5" i="1" s="1"/>
  <c r="J32" i="3"/>
  <c r="I5" i="1" s="1"/>
  <c r="I17" i="1" s="1"/>
  <c r="K32" i="3"/>
  <c r="J5" i="1" s="1"/>
  <c r="K5" i="1"/>
  <c r="M32" i="3"/>
  <c r="L5" i="1" s="1"/>
  <c r="N32" i="3"/>
  <c r="M5" i="1" s="1"/>
  <c r="M17" i="1" s="1"/>
  <c r="O32" i="3"/>
  <c r="N5" i="1" s="1"/>
  <c r="E35" i="2"/>
  <c r="D4" i="1" s="1"/>
  <c r="D16" i="1" s="1"/>
  <c r="F35" i="2"/>
  <c r="E4" i="1" s="1"/>
  <c r="G35" i="2"/>
  <c r="F4" i="1" s="1"/>
  <c r="H35" i="2"/>
  <c r="G4" i="1" s="1"/>
  <c r="I35" i="2"/>
  <c r="H4" i="1" s="1"/>
  <c r="H17" i="1" s="1"/>
  <c r="J35" i="2"/>
  <c r="I4" i="1" s="1"/>
  <c r="K35" i="2"/>
  <c r="J4" i="1" s="1"/>
  <c r="L35" i="2"/>
  <c r="K4" i="1" s="1"/>
  <c r="M35" i="2"/>
  <c r="L4" i="1" s="1"/>
  <c r="L17" i="1" s="1"/>
  <c r="N35" i="2"/>
  <c r="M4" i="1" s="1"/>
  <c r="O35" i="2"/>
  <c r="N4" i="1" s="1"/>
  <c r="D35" i="2"/>
  <c r="K17" i="1" l="1"/>
  <c r="G17" i="1"/>
  <c r="N17" i="1"/>
  <c r="J17" i="1"/>
  <c r="F17" i="1"/>
  <c r="D17" i="1"/>
  <c r="E17" i="1"/>
  <c r="O4" i="1"/>
  <c r="C17" i="1"/>
  <c r="N16" i="1"/>
  <c r="L16" i="1"/>
  <c r="K16" i="1"/>
  <c r="G16" i="1"/>
  <c r="F16" i="1"/>
  <c r="O5" i="1"/>
  <c r="J16" i="1"/>
  <c r="M16" i="1"/>
  <c r="I16" i="1"/>
  <c r="E16" i="1"/>
  <c r="H16" i="1"/>
  <c r="O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HOGAR</author>
  </authors>
  <commentList>
    <comment ref="C8" authorId="0" shapeId="0" xr:uid="{20BD36B1-CAEB-468A-85E2-5CA5258C7DB7}">
      <text>
        <r>
          <rPr>
            <sz val="9"/>
            <color indexed="81"/>
            <rFont val="Tahoma"/>
            <family val="2"/>
          </rPr>
          <t xml:space="preserve">
Posible pérdida conexión GPS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HOGAR</author>
  </authors>
  <commentList>
    <comment ref="K8" authorId="0" shapeId="0" xr:uid="{270DB2A0-F175-4153-8FFB-AE751A70AB10}">
      <text>
        <r>
          <rPr>
            <b/>
            <sz val="9"/>
            <color indexed="81"/>
            <rFont val="Tahoma"/>
            <family val="2"/>
          </rPr>
          <t>PROBLEMAS DE CAJA DE CAMBIOS-CLUTCH</t>
        </r>
      </text>
    </comment>
    <comment ref="F10" authorId="0" shapeId="0" xr:uid="{B07E5735-0F89-49BB-A775-5EF7073C4FA8}">
      <text>
        <r>
          <rPr>
            <b/>
            <sz val="9"/>
            <color indexed="81"/>
            <rFont val="Tahoma"/>
            <family val="2"/>
          </rPr>
          <t>NO ENCIENDE, PROBLEMA ELECTRICO</t>
        </r>
      </text>
    </comment>
    <comment ref="I10" authorId="0" shapeId="0" xr:uid="{78D54F5E-2310-4D34-A66E-807807165C2E}">
      <text>
        <r>
          <rPr>
            <b/>
            <sz val="9"/>
            <color indexed="81"/>
            <rFont val="Tahoma"/>
            <family val="2"/>
          </rPr>
          <t>PROBLEMA CILINDRO EYECTOR</t>
        </r>
      </text>
    </comment>
    <comment ref="J17" authorId="0" shapeId="0" xr:uid="{1F414330-8406-43F2-9457-C52FB2003CB8}">
      <text>
        <r>
          <rPr>
            <b/>
            <sz val="9"/>
            <color indexed="81"/>
            <rFont val="Tahoma"/>
            <family val="2"/>
          </rPr>
          <t>DAÑO EN BOMBA HIDRÁULICA</t>
        </r>
      </text>
    </comment>
    <comment ref="N18" authorId="0" shapeId="0" xr:uid="{CBBF88FA-AC85-4C97-927C-8BF0B516DF5E}">
      <text>
        <r>
          <rPr>
            <b/>
            <sz val="9"/>
            <color indexed="81"/>
            <rFont val="Tahoma"/>
            <family val="2"/>
          </rPr>
          <t>REPARACION Y MANTENIMIENTO SISTEMA SUCCION</t>
        </r>
      </text>
    </comment>
    <comment ref="K22" authorId="0" shapeId="0" xr:uid="{43A52F60-CC81-4F07-A90E-A8D37682667A}">
      <text>
        <r>
          <rPr>
            <b/>
            <sz val="9"/>
            <color indexed="81"/>
            <rFont val="Tahoma"/>
            <family val="2"/>
          </rPr>
          <t>DAÑO EN CAJA DE CAMBIOS</t>
        </r>
      </text>
    </comment>
    <comment ref="D24" authorId="0" shapeId="0" xr:uid="{45EE5A83-6BCC-4AE5-8567-DEF980B2C7E8}">
      <text>
        <r>
          <rPr>
            <b/>
            <sz val="9"/>
            <color indexed="81"/>
            <rFont val="Tahoma"/>
            <family val="2"/>
          </rPr>
          <t>REPARACION DE REVERSA</t>
        </r>
      </text>
    </comment>
    <comment ref="D27" authorId="0" shapeId="0" xr:uid="{99815869-4AA6-4D24-9B67-BCE2049013C6}">
      <text>
        <r>
          <rPr>
            <b/>
            <sz val="9"/>
            <color indexed="81"/>
            <rFont val="Tahoma"/>
            <family val="2"/>
          </rPr>
          <t>INSTALACIÓN NUEVO GPS</t>
        </r>
      </text>
    </comment>
    <comment ref="I31" authorId="0" shapeId="0" xr:uid="{EC9C5704-18B0-4D76-BCC4-D868924C9CAD}">
      <text>
        <r>
          <rPr>
            <b/>
            <sz val="9"/>
            <color indexed="81"/>
            <rFont val="Tahoma"/>
            <family val="2"/>
          </rPr>
          <t>Muelle torcido, tornillo de centro partido, bajada muelle trasero izquierzo y delantero izquierdo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HOGAR</author>
  </authors>
  <commentList>
    <comment ref="N4" authorId="0" shapeId="0" xr:uid="{71CBF155-9BE4-44B3-8813-63C411168090}">
      <text>
        <r>
          <rPr>
            <b/>
            <sz val="9"/>
            <color indexed="81"/>
            <rFont val="Tahoma"/>
            <family val="2"/>
          </rPr>
          <t>TRABAJOS MANTENIMIENTO BOMBA Y ELECTROVALVULAS</t>
        </r>
      </text>
    </comment>
    <comment ref="I10" authorId="0" shapeId="0" xr:uid="{E2A13007-530C-4D76-BF72-1205554803E5}">
      <text>
        <r>
          <rPr>
            <b/>
            <sz val="9"/>
            <color indexed="81"/>
            <rFont val="Tahoma"/>
            <family val="2"/>
          </rPr>
          <t>DAÑO EN CAJA Y MEDIA CAJA, ROTURA DIENTES PIÑONES</t>
        </r>
      </text>
    </comment>
    <comment ref="M12" authorId="0" shapeId="0" xr:uid="{08F1292A-0DE7-4448-A87E-AB3062E0CBB6}">
      <text>
        <r>
          <rPr>
            <b/>
            <sz val="9"/>
            <color indexed="81"/>
            <rFont val="Tahoma"/>
            <family val="2"/>
          </rPr>
          <t>REPARACION METALMECANICA TOLVA</t>
        </r>
      </text>
    </comment>
    <comment ref="M19" authorId="0" shapeId="0" xr:uid="{5B070EB6-3D89-4C74-A0A5-EB91C30191A6}">
      <text>
        <r>
          <rPr>
            <b/>
            <sz val="9"/>
            <color indexed="81"/>
            <rFont val="Tahoma"/>
            <family val="2"/>
          </rPr>
          <t>REPARACION CILINDROS HIDRAULICOS</t>
        </r>
      </text>
    </comment>
    <comment ref="K23" authorId="0" shapeId="0" xr:uid="{6F2D9D78-F85F-47DC-BBF9-ACA4AFCAEE9F}">
      <text>
        <r>
          <rPr>
            <b/>
            <sz val="9"/>
            <color indexed="81"/>
            <rFont val="Tahoma"/>
            <family val="2"/>
          </rPr>
          <t xml:space="preserve">DAÑO EN CULATA MOTOR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HOGAR</author>
  </authors>
  <commentList>
    <comment ref="K5" authorId="0" shapeId="0" xr:uid="{E3FB5E7E-02A9-448A-9308-7C535B114FBD}">
      <text>
        <r>
          <rPr>
            <b/>
            <sz val="9"/>
            <color indexed="81"/>
            <rFont val="Tahoma"/>
            <family val="2"/>
          </rPr>
          <t xml:space="preserve">DAÑO CULATA MOTOR
</t>
        </r>
      </text>
    </comment>
    <comment ref="I13" authorId="0" shapeId="0" xr:uid="{427A9A49-7BC5-40CB-A41F-17CB35AF26B7}">
      <text>
        <r>
          <rPr>
            <b/>
            <sz val="9"/>
            <color indexed="81"/>
            <rFont val="Tahoma"/>
            <family val="2"/>
          </rPr>
          <t>DAÑO METALMECANICO PLACA COMPACTADORA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HOGAR</author>
  </authors>
  <commentList>
    <comment ref="J4" authorId="0" shapeId="0" xr:uid="{F837147C-2743-4EE0-BCA5-C72F470011E7}">
      <text>
        <r>
          <rPr>
            <b/>
            <sz val="9"/>
            <color indexed="81"/>
            <rFont val="Tahoma"/>
            <family val="2"/>
          </rPr>
          <t>DAÑO EN CULATA MOTOR</t>
        </r>
      </text>
    </comment>
    <comment ref="K4" authorId="0" shapeId="0" xr:uid="{4A948F72-55B8-457D-8BA4-D07E026E1BB5}">
      <text>
        <r>
          <rPr>
            <b/>
            <sz val="9"/>
            <color indexed="81"/>
            <rFont val="Tahoma"/>
            <family val="2"/>
          </rPr>
          <t xml:space="preserve">DAÑO EN MOTOR, SISTEMA DE INYECCION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tc={6BAE5D67-AFCE-457C-9598-DE13B3DA0294}</author>
    <author>tc={98416EC9-0A55-4C78-8C2E-E68D4D0D67E2}</author>
    <author>tc={4EACD538-DB4B-4117-9D21-3B5D8B5BAC40}</author>
  </authors>
  <commentList>
    <comment ref="K7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CAMBIO BOMBA HIDRAULICA Y CLUTCH, NO DISPONIBLE</t>
        </r>
      </text>
    </comment>
    <comment ref="F9" authorId="1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 xml:space="preserve">
SIN BATERIA, NO DISPONIBLE</t>
        </r>
      </text>
    </comment>
    <comment ref="K20" authorId="2" shapeId="0" xr:uid="{00000000-0006-0000-0200-00000F000000}">
      <text>
        <r>
          <rPr>
            <sz val="11"/>
            <color theme="1"/>
            <rFont val="Calibri"/>
            <family val="2"/>
            <scheme val="minor"/>
          </rPr>
          <t xml:space="preserve">
REPARACION PLACA EYECTORA, NO DISPONIBLE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tc={7FA06642-C4F9-4BC1-9CB9-B4EF0E351BD5}</author>
    <author>tc={C1527479-5C52-48A4-B986-99B0BCAD2343}</author>
    <author>tc={F60069BE-F9DE-4B21-BEFD-4E56149F5C5E}</author>
    <author>tc={1C2D63C9-C74E-468A-8F5F-B5D4EFAFBA18}</author>
    <author>tc={09D64453-36A0-42DE-87C8-DB7BF12349AA}</author>
  </authors>
  <commentList>
    <comment ref="K7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 xml:space="preserve">
CAMBIO SISTEMA DE FRENOS VEHICULO</t>
        </r>
      </text>
    </comment>
    <comment ref="G17" authorId="1" shapeId="0" xr:uid="{00000000-0006-0000-0300-000005000000}">
      <text>
        <r>
          <rPr>
            <sz val="11"/>
            <color theme="1"/>
            <rFont val="Calibri"/>
            <family val="2"/>
            <scheme val="minor"/>
          </rPr>
          <t>ROTURA CARDÁN, CARCASA, NO DISPONIBLE</t>
        </r>
      </text>
    </comment>
    <comment ref="K18" authorId="2" shapeId="0" xr:uid="{00000000-0006-0000-0300-000006000000}">
      <text>
        <r>
          <rPr>
            <sz val="11"/>
            <color theme="1"/>
            <rFont val="Calibri"/>
            <family val="2"/>
            <scheme val="minor"/>
          </rPr>
          <t>REPARACION Y ARME CAJA DE TRANSMISION, NO DISPONIBLE</t>
        </r>
      </text>
    </comment>
    <comment ref="J24" authorId="3" shapeId="0" xr:uid="{00000000-0006-0000-0300-00000B000000}">
      <text>
        <r>
          <rPr>
            <sz val="11"/>
            <color theme="1"/>
            <rFont val="Calibri"/>
            <family val="2"/>
            <scheme val="minor"/>
          </rPr>
          <t>ROTURA VOLANTE CLUTCH, NO DISPONIBLE</t>
        </r>
      </text>
    </comment>
    <comment ref="I29" authorId="4" shapeId="0" xr:uid="{00000000-0006-0000-0300-00000C000000}">
      <text>
        <r>
          <rPr>
            <sz val="11"/>
            <color theme="1"/>
            <rFont val="Calibri"/>
            <family val="2"/>
            <scheme val="minor"/>
          </rPr>
          <t xml:space="preserve"> ARREGLO METALMECANICO PISO CAJA, NO DISPONIBLE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tc={D00170A1-71F6-4C1D-82C3-C85325793001}</author>
    <author>tc={1362273E-5FA5-45B3-A649-415C3077E291}</author>
    <author>tc={A9BCC770-A3C4-4960-B413-54A223B6E317}</author>
    <author>tc={DE74E5C8-2DB4-4527-BBE1-3E129EA23820}</author>
    <author>Felipe</author>
  </authors>
  <commentList>
    <comment ref="F10" authorId="0" shapeId="0" xr:uid="{00000000-0006-0000-0400-000001000000}">
      <text>
        <r>
          <rPr>
            <sz val="11"/>
            <color theme="1"/>
            <rFont val="Calibri"/>
            <family val="2"/>
            <scheme val="minor"/>
          </rPr>
          <t xml:space="preserve"> PRESTAMO PLANTA GENERADORA AL OSU018
NO DISPONIBLE</t>
        </r>
      </text>
    </comment>
    <comment ref="H12" authorId="1" shapeId="0" xr:uid="{00000000-0006-0000-0400-000003000000}">
      <text>
        <r>
          <rPr>
            <sz val="11"/>
            <color theme="1"/>
            <rFont val="Calibri"/>
            <family val="2"/>
            <scheme val="minor"/>
          </rPr>
          <t>ARREGLO CLUTCH, NO DISPONIBLE</t>
        </r>
      </text>
    </comment>
    <comment ref="K20" authorId="2" shapeId="0" xr:uid="{00000000-0006-0000-0400-000004000000}">
      <text>
        <r>
          <rPr>
            <sz val="11"/>
            <color theme="1"/>
            <rFont val="Calibri"/>
            <family val="2"/>
            <scheme val="minor"/>
          </rPr>
          <t>CLUTCH QUEMADO</t>
        </r>
      </text>
    </comment>
    <comment ref="J23" authorId="3" shapeId="0" xr:uid="{00000000-0006-0000-0400-000005000000}">
      <text>
        <r>
          <rPr>
            <sz val="11"/>
            <color theme="1"/>
            <rFont val="Calibri"/>
            <family val="2"/>
            <scheme val="minor"/>
          </rPr>
          <t>DAÑO CILINDRO BARRIDO, NO DISPONIBLE</t>
        </r>
      </text>
    </comment>
    <comment ref="I26" authorId="4" shapeId="0" xr:uid="{00000000-0006-0000-0400-000007000000}">
      <text>
        <r>
          <rPr>
            <b/>
            <sz val="9"/>
            <color indexed="81"/>
            <rFont val="Tahoma"/>
            <family val="2"/>
          </rPr>
          <t>Felipe:</t>
        </r>
        <r>
          <rPr>
            <sz val="9"/>
            <color indexed="81"/>
            <rFont val="Tahoma"/>
            <family val="2"/>
          </rPr>
          <t xml:space="preserve">
DAÑO EN CAJA DE CAMBIOS, NO DISPONIBLE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tc={D016D825-16FC-424C-B1C0-0C9283BE4458}</author>
    <author>tc={7E92CDE1-E753-402C-A4FC-315617D83329}</author>
  </authors>
  <commentList>
    <comment ref="G14" authorId="0" shapeId="0" xr:uid="{D016D825-16FC-424C-B1C0-0C9283BE4458}">
      <text>
        <r>
          <rPr>
            <sz val="11"/>
            <color theme="1"/>
            <rFont val="Calibri"/>
            <family val="2"/>
            <scheme val="minor"/>
          </rPr>
          <t xml:space="preserve">BAJADA MOTOR </t>
        </r>
      </text>
    </comment>
    <comment ref="G25" authorId="1" shapeId="0" xr:uid="{7E92CDE1-E753-402C-A4FC-315617D83329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CAMBIO EMPAQUE CULATA, ARREGLO MOTOR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tc={ECE4685E-69C8-4510-A075-1483722BC896}</author>
    <author>tc={E394D4C8-EB71-4168-BF9D-DAEAA0C8CA26}</author>
  </authors>
  <commentList>
    <comment ref="G4" authorId="0" shapeId="0" xr:uid="{ECE4685E-69C8-4510-A075-1483722BC896}">
      <text>
        <r>
          <rPr>
            <sz val="11"/>
            <color theme="1"/>
            <rFont val="Calibri"/>
            <family val="2"/>
            <scheme val="minor"/>
          </rPr>
          <t xml:space="preserve"> ARREGLO CILINDRO EYECTOR - MOTOR</t>
        </r>
      </text>
    </comment>
    <comment ref="J32" authorId="1" shapeId="0" xr:uid="{E394D4C8-EB71-4168-BF9D-DAEAA0C8CA26}">
      <text>
        <r>
          <rPr>
            <sz val="11"/>
            <color theme="1"/>
            <rFont val="Calibri"/>
            <family val="2"/>
            <scheme val="minor"/>
          </rPr>
          <t>Reparación metal-mecánica placa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HOGAR</author>
  </authors>
  <commentList>
    <comment ref="I5" authorId="0" shapeId="0" xr:uid="{79420345-9421-4066-BC13-A5619CFC0ACD}">
      <text>
        <r>
          <rPr>
            <sz val="9"/>
            <color indexed="81"/>
            <rFont val="Tahoma"/>
            <family val="2"/>
          </rPr>
          <t xml:space="preserve">
Bajada caja de cambios para reparar
</t>
        </r>
      </text>
    </comment>
    <comment ref="G27" authorId="0" shapeId="0" xr:uid="{1A515244-A241-481C-AA67-75ABC5D4BE8C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Bajada de caja de cambios, cambio piñón de quinta, rodillo, separador</t>
        </r>
      </text>
    </comment>
    <comment ref="J32" authorId="0" shapeId="0" xr:uid="{59A72848-210C-4F55-87E8-7C336C312C1E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Reparación metalmecanica, placa barrido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HOGAR</author>
  </authors>
  <commentList>
    <comment ref="I4" authorId="0" shapeId="0" xr:uid="{22FDE2E4-E6DF-45A8-A6F0-4814A6D08DDA}">
      <text>
        <r>
          <rPr>
            <sz val="9"/>
            <color indexed="81"/>
            <rFont val="Tahoma"/>
            <family val="2"/>
          </rPr>
          <t xml:space="preserve">
Inconvenientes caja de cambios
</t>
        </r>
      </text>
    </comment>
    <comment ref="J4" authorId="0" shapeId="0" xr:uid="{0094321D-52ED-4BEF-99F8-348F07B70D29}">
      <text>
        <r>
          <rPr>
            <sz val="9"/>
            <color indexed="81"/>
            <rFont val="Tahoma"/>
            <family val="2"/>
          </rPr>
          <t xml:space="preserve">
Reparaciones metalmecanica</t>
        </r>
      </text>
    </comment>
    <comment ref="I8" authorId="0" shapeId="0" xr:uid="{BC2917DE-17D7-484F-B528-0F336E0D3B3B}">
      <text>
        <r>
          <rPr>
            <sz val="9"/>
            <color indexed="81"/>
            <rFont val="Tahoma"/>
            <family val="2"/>
          </rPr>
          <t xml:space="preserve">
Caja queda mal ensamblada, bajada y arme
</t>
        </r>
      </text>
    </comment>
    <comment ref="K8" authorId="0" shapeId="0" xr:uid="{CEFAE075-9241-455C-89D4-E3B73C814437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Bajada muelle, cambio 
tornillo centro</t>
        </r>
      </text>
    </comment>
    <comment ref="J11" authorId="0" shapeId="0" xr:uid="{E18342C6-8655-464D-96F4-375F795AF905}">
      <text>
        <r>
          <rPr>
            <b/>
            <sz val="9"/>
            <color indexed="81"/>
            <rFont val="Tahoma"/>
            <family val="2"/>
          </rPr>
          <t xml:space="preserve">
Arreglo latonería, piso cabina</t>
        </r>
      </text>
    </comment>
    <comment ref="I13" authorId="0" shapeId="0" xr:uid="{1CF5A733-A4A2-4AF1-8F60-888BB4C0AF28}">
      <text>
        <r>
          <rPr>
            <b/>
            <sz val="9"/>
            <color indexed="81"/>
            <rFont val="Tahoma"/>
            <family val="2"/>
          </rPr>
          <t xml:space="preserve">
Arreglos cilindros eyector y de barrido</t>
        </r>
      </text>
    </comment>
    <comment ref="G16" authorId="0" shapeId="0" xr:uid="{536BB59F-BD58-4F27-A0E7-3256E526C2C5}">
      <text>
        <r>
          <rPr>
            <b/>
            <sz val="9"/>
            <color indexed="81"/>
            <rFont val="Tahoma"/>
            <family val="2"/>
          </rPr>
          <t xml:space="preserve">
Daño caja de cambios</t>
        </r>
      </text>
    </comment>
    <comment ref="K23" authorId="0" shapeId="0" xr:uid="{86B2E55C-57A0-486B-8AF7-6F932D6BEE2C}">
      <text>
        <r>
          <rPr>
            <b/>
            <sz val="9"/>
            <color indexed="81"/>
            <rFont val="Tahoma"/>
            <family val="2"/>
          </rPr>
          <t xml:space="preserve">
Daño clutch, caja de cambios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HOGAR</author>
  </authors>
  <commentList>
    <comment ref="I21" authorId="0" shapeId="0" xr:uid="{DEB65A47-1B1E-499E-90E6-A7454B797D92}">
      <text>
        <r>
          <rPr>
            <b/>
            <sz val="9"/>
            <color indexed="81"/>
            <rFont val="Tahoma"/>
            <family val="2"/>
          </rPr>
          <t xml:space="preserve">PROBLEMAS DE TRANSMISION, MEDIA CAJA
</t>
        </r>
      </text>
    </comment>
    <comment ref="M28" authorId="0" shapeId="0" xr:uid="{D56032E4-419A-4D41-AE08-D204A98ECA44}">
      <text>
        <r>
          <rPr>
            <b/>
            <sz val="9"/>
            <color indexed="81"/>
            <rFont val="Tahoma"/>
            <family val="2"/>
          </rPr>
          <t xml:space="preserve">
CAMBIO DE EMPAQUE FAN CLUTCH, PIN MEDIA CAJA</t>
        </r>
      </text>
    </comment>
  </commentList>
</comments>
</file>

<file path=xl/sharedStrings.xml><?xml version="1.0" encoding="utf-8"?>
<sst xmlns="http://schemas.openxmlformats.org/spreadsheetml/2006/main" count="304" uniqueCount="39">
  <si>
    <t>FECHA</t>
  </si>
  <si>
    <t>HHD33C</t>
  </si>
  <si>
    <t>OSA368</t>
  </si>
  <si>
    <t>OSU000</t>
  </si>
  <si>
    <t>OSU018</t>
  </si>
  <si>
    <t>OSU022</t>
  </si>
  <si>
    <t>OSU026</t>
  </si>
  <si>
    <t>OSU027</t>
  </si>
  <si>
    <t>OSU040</t>
  </si>
  <si>
    <t>OSU087</t>
  </si>
  <si>
    <t>OSU089</t>
  </si>
  <si>
    <t>OSU119</t>
  </si>
  <si>
    <t>SRS399</t>
  </si>
  <si>
    <t>KILOMETROS RECORRIDOS</t>
  </si>
  <si>
    <t>TOTAL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</si>
  <si>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</si>
  <si>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</si>
  <si>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</si>
  <si>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</si>
  <si>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</si>
  <si>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</si>
  <si>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</si>
  <si>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</si>
  <si>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</si>
  <si>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</si>
  <si>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</si>
  <si>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</si>
  <si>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</si>
  <si>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TOTALES</t>
  </si>
  <si>
    <t>GENERAL</t>
  </si>
  <si>
    <t>PROMEDIO</t>
  </si>
  <si>
    <t>META:</t>
  </si>
  <si>
    <t>&gt;=70%</t>
  </si>
  <si>
    <t>KILOMETROS RECORRIDOS VEHICULOS 2023</t>
  </si>
  <si>
    <t>DIAS  DISPONIBLE</t>
  </si>
  <si>
    <t>% DISPONIBILIDAD</t>
  </si>
  <si>
    <t>KILOMETROS RECORRIDOS VEHICULOS 2022</t>
  </si>
  <si>
    <t>PROMEDIO AÑO 2023</t>
  </si>
  <si>
    <t>PORCENTAJE DISPONIBILIDAD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</si>
</sst>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2A25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67">
    <xf numFmtId="0" fontId="0" fillId="0" borderId="0" xfId="0"/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0" fillId="0" borderId="0" xfId="0" applyNumberFormat="1"/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3" fillId="0" borderId="0" xfId="1" applyAlignment="1">
      <alignment horizontal="center"/>
    </xf>
    <xf numFmtId="9" fontId="0" fillId="0" borderId="1" xfId="2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15" xfId="0" applyNumberFormat="1" applyFont="1" applyBorder="1" applyAlignment="1">
      <alignment horizontal="center" vertical="center"/>
    </xf>
    <xf numFmtId="1" fontId="7" fillId="4" borderId="18" xfId="0" applyNumberFormat="1" applyFont="1" applyFill="1" applyBorder="1" applyAlignment="1">
      <alignment horizontal="center" vertical="center"/>
    </xf>
    <xf numFmtId="1" fontId="7" fillId="3" borderId="18" xfId="0" applyNumberFormat="1" applyFont="1" applyFill="1" applyBorder="1" applyAlignment="1">
      <alignment horizontal="center" vertical="center"/>
    </xf>
    <xf numFmtId="1" fontId="7" fillId="3" borderId="19" xfId="0" applyNumberFormat="1" applyFont="1" applyFill="1" applyBorder="1" applyAlignment="1">
      <alignment horizontal="center" vertical="center"/>
    </xf>
    <xf numFmtId="1" fontId="7" fillId="5" borderId="19" xfId="0" applyNumberFormat="1" applyFont="1" applyFill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1" fontId="7" fillId="0" borderId="16" xfId="0" applyNumberFormat="1" applyFont="1" applyBorder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1" fontId="8" fillId="0" borderId="13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8" fillId="0" borderId="16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9" fontId="14" fillId="0" borderId="2" xfId="0" applyNumberFormat="1" applyFont="1" applyBorder="1" applyAlignment="1">
      <alignment horizontal="center" vertical="center"/>
    </xf>
    <xf numFmtId="9" fontId="14" fillId="0" borderId="13" xfId="0" applyNumberFormat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9" fontId="14" fillId="0" borderId="1" xfId="0" applyNumberFormat="1" applyFont="1" applyBorder="1" applyAlignment="1">
      <alignment horizontal="center" vertical="center"/>
    </xf>
    <xf numFmtId="9" fontId="14" fillId="0" borderId="8" xfId="0" applyNumberFormat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9" fontId="14" fillId="0" borderId="15" xfId="0" applyNumberFormat="1" applyFont="1" applyBorder="1" applyAlignment="1">
      <alignment horizontal="center" vertical="center"/>
    </xf>
    <xf numFmtId="9" fontId="14" fillId="0" borderId="16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0" fontId="12" fillId="0" borderId="18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Porcentaje" xfId="2" builtinId="5"/>
  </cellStyles>
  <dxfs count="28"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ill>
        <patternFill>
          <bgColor rgb="FFFF2D2D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FF2D2D"/>
      <color rgb="FFFF0000"/>
      <color rgb="FFFF3621"/>
      <color rgb="FFFF2A25"/>
      <color rgb="FFA7F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es-CO">
                <a:solidFill>
                  <a:sysClr val="windowText" lastClr="000000"/>
                </a:solidFill>
              </a:rPr>
              <a:t>INDICADOR</a:t>
            </a:r>
            <a:r>
              <a:rPr lang="es-CO" baseline="0">
                <a:solidFill>
                  <a:sysClr val="windowText" lastClr="000000"/>
                </a:solidFill>
              </a:rPr>
              <a:t> </a:t>
            </a:r>
            <a:r>
              <a:rPr lang="es-CO">
                <a:solidFill>
                  <a:sysClr val="windowText" lastClr="000000"/>
                </a:solidFill>
              </a:rPr>
              <a:t>KILOMETRAJE PROMEDIO</a:t>
            </a:r>
            <a:r>
              <a:rPr lang="es-CO" baseline="0">
                <a:solidFill>
                  <a:sysClr val="windowText" lastClr="000000"/>
                </a:solidFill>
              </a:rPr>
              <a:t> MENSUAL</a:t>
            </a:r>
            <a:r>
              <a:rPr lang="es-CO">
                <a:solidFill>
                  <a:sysClr val="windowText" lastClr="000000"/>
                </a:solidFill>
              </a:rPr>
              <a:t>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922-4FDA-91DD-82A5FC0402E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22-4FDA-91DD-82A5FC0402E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22-4FDA-91DD-82A5FC0402E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22-4FDA-91DD-82A5FC0402E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22-4FDA-91DD-82A5FC0402E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22-4FDA-91DD-82A5FC0402E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22-4FDA-91DD-82A5FC0402E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22-4FDA-91DD-82A5FC0402E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22-4FDA-91DD-82A5FC0402E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22-4FDA-91DD-82A5FC0402E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>
                  <a:lumMod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22-4FDA-91DD-82A5FC0402E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lumMod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22-4FDA-91DD-82A5FC0402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'GENERAL 2022'!$C$3:$N$3</c:f>
              <c:strCache>
                <c:ptCount val="12"/>
                <c:pt idx="0">
                  <c:v>HHD33C</c:v>
                </c:pt>
                <c:pt idx="1">
                  <c:v>OSA368</c:v>
                </c:pt>
                <c:pt idx="2">
                  <c:v>OSU000</c:v>
                </c:pt>
                <c:pt idx="3">
                  <c:v>OSU018</c:v>
                </c:pt>
                <c:pt idx="4">
                  <c:v>OSU022</c:v>
                </c:pt>
                <c:pt idx="5">
                  <c:v>OSU026</c:v>
                </c:pt>
                <c:pt idx="6">
                  <c:v>OSU027</c:v>
                </c:pt>
                <c:pt idx="7">
                  <c:v>OSU040</c:v>
                </c:pt>
                <c:pt idx="8">
                  <c:v>OSU087</c:v>
                </c:pt>
                <c:pt idx="9">
                  <c:v>OSU089</c:v>
                </c:pt>
                <c:pt idx="10">
                  <c:v>OSU119</c:v>
                </c:pt>
                <c:pt idx="11">
                  <c:v>SRS399</c:v>
                </c:pt>
              </c:strCache>
            </c:strRef>
          </c:cat>
          <c:val>
            <c:numRef>
              <c:f>'GENERAL 2022'!$C$17:$N$17</c:f>
              <c:numCache>
                <c:formatCode>0</c:formatCode>
                <c:ptCount val="12"/>
                <c:pt idx="0">
                  <c:v>189.5611111111111</c:v>
                </c:pt>
                <c:pt idx="1">
                  <c:v>490.45454545454544</c:v>
                </c:pt>
                <c:pt idx="2">
                  <c:v>565.11500000000001</c:v>
                </c:pt>
                <c:pt idx="3">
                  <c:v>3199.5041666666671</c:v>
                </c:pt>
                <c:pt idx="4">
                  <c:v>1373.2791666666665</c:v>
                </c:pt>
                <c:pt idx="5">
                  <c:v>3001.3824999999997</c:v>
                </c:pt>
                <c:pt idx="6">
                  <c:v>3171.6024999999995</c:v>
                </c:pt>
                <c:pt idx="7">
                  <c:v>4268.666666666667</c:v>
                </c:pt>
                <c:pt idx="8">
                  <c:v>253.02250000000001</c:v>
                </c:pt>
                <c:pt idx="9">
                  <c:v>3059.25</c:v>
                </c:pt>
                <c:pt idx="10">
                  <c:v>571.51499999999999</c:v>
                </c:pt>
                <c:pt idx="11">
                  <c:v>761.66666666666663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922-4FDA-91DD-82A5FC0402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2063979360"/>
        <c:axId val="2063981024"/>
      </c:barChart>
      <c:catAx>
        <c:axId val="2063979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VEHICULO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3981024"/>
        <c:crosses val="autoZero"/>
        <c:auto val="1"/>
        <c:lblAlgn val="ctr"/>
        <c:lblOffset val="100"/>
        <c:noMultiLvlLbl val="0"/>
      </c:catAx>
      <c:valAx>
        <c:axId val="206398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KM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397936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es-CO">
                <a:solidFill>
                  <a:sysClr val="windowText" lastClr="000000"/>
                </a:solidFill>
              </a:rPr>
              <a:t>INDICADOR</a:t>
            </a:r>
            <a:r>
              <a:rPr lang="es-CO" baseline="0">
                <a:solidFill>
                  <a:sysClr val="windowText" lastClr="000000"/>
                </a:solidFill>
              </a:rPr>
              <a:t> </a:t>
            </a:r>
            <a:r>
              <a:rPr lang="es-CO">
                <a:solidFill>
                  <a:sysClr val="windowText" lastClr="000000"/>
                </a:solidFill>
              </a:rPr>
              <a:t>KILOMETRAJE PROMEDIO</a:t>
            </a:r>
            <a:r>
              <a:rPr lang="es-CO" baseline="0">
                <a:solidFill>
                  <a:sysClr val="windowText" lastClr="000000"/>
                </a:solidFill>
              </a:rPr>
              <a:t> MENSUAL</a:t>
            </a:r>
            <a:r>
              <a:rPr lang="es-CO">
                <a:solidFill>
                  <a:sysClr val="windowText" lastClr="000000"/>
                </a:solidFill>
              </a:rPr>
              <a:t>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33B-453A-A13B-CB3DCCD94ED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33B-453A-A13B-CB3DCCD94ED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33B-453A-A13B-CB3DCCD94ED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33B-453A-A13B-CB3DCCD94ED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33B-453A-A13B-CB3DCCD94ED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33B-453A-A13B-CB3DCCD94ED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33B-453A-A13B-CB3DCCD94ED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33B-453A-A13B-CB3DCCD94ED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33B-453A-A13B-CB3DCCD94ED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33B-453A-A13B-CB3DCCD94ED0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>
                  <a:lumMod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33B-453A-A13B-CB3DCCD94ED0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lumMod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33B-453A-A13B-CB3DCCD94E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GENERAL!$C$3:$N$3</c:f>
              <c:strCache>
                <c:ptCount val="12"/>
                <c:pt idx="0">
                  <c:v>HHD33C</c:v>
                </c:pt>
                <c:pt idx="1">
                  <c:v>OSA368</c:v>
                </c:pt>
                <c:pt idx="2">
                  <c:v>OSU000</c:v>
                </c:pt>
                <c:pt idx="3">
                  <c:v>OSU018</c:v>
                </c:pt>
                <c:pt idx="4">
                  <c:v>OSU022</c:v>
                </c:pt>
                <c:pt idx="5">
                  <c:v>OSU026</c:v>
                </c:pt>
                <c:pt idx="6">
                  <c:v>OSU027</c:v>
                </c:pt>
                <c:pt idx="7">
                  <c:v>OSU040</c:v>
                </c:pt>
                <c:pt idx="8">
                  <c:v>OSU087</c:v>
                </c:pt>
                <c:pt idx="9">
                  <c:v>OSU089</c:v>
                </c:pt>
                <c:pt idx="10">
                  <c:v>OSU119</c:v>
                </c:pt>
                <c:pt idx="11">
                  <c:v>SRS399</c:v>
                </c:pt>
              </c:strCache>
            </c:strRef>
          </c:cat>
          <c:val>
            <c:numRef>
              <c:f>GENERAL!$C$17:$N$17</c:f>
              <c:numCache>
                <c:formatCode>0</c:formatCode>
                <c:ptCount val="12"/>
                <c:pt idx="0">
                  <c:v>709.93624999999997</c:v>
                </c:pt>
                <c:pt idx="1">
                  <c:v>671.4425</c:v>
                </c:pt>
                <c:pt idx="2">
                  <c:v>522.96833333333336</c:v>
                </c:pt>
                <c:pt idx="3">
                  <c:v>2874.4199999999996</c:v>
                </c:pt>
                <c:pt idx="4">
                  <c:v>1975.820833333333</c:v>
                </c:pt>
                <c:pt idx="5">
                  <c:v>2187.9958333333329</c:v>
                </c:pt>
                <c:pt idx="6">
                  <c:v>4077.289166666666</c:v>
                </c:pt>
                <c:pt idx="7">
                  <c:v>2994.747272727273</c:v>
                </c:pt>
                <c:pt idx="8">
                  <c:v>451.42999999999995</c:v>
                </c:pt>
                <c:pt idx="9">
                  <c:v>3450.6574999999998</c:v>
                </c:pt>
                <c:pt idx="10">
                  <c:v>427.3391666666667</c:v>
                </c:pt>
                <c:pt idx="11">
                  <c:v>1134.3783333333333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12-4A69-BC16-C0C99AE1E63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2063979360"/>
        <c:axId val="2063981024"/>
      </c:barChart>
      <c:catAx>
        <c:axId val="2063979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VEHICULO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3981024"/>
        <c:crosses val="autoZero"/>
        <c:auto val="1"/>
        <c:lblAlgn val="ctr"/>
        <c:lblOffset val="100"/>
        <c:noMultiLvlLbl val="0"/>
      </c:catAx>
      <c:valAx>
        <c:axId val="206398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KM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397936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es-CO">
                <a:solidFill>
                  <a:sysClr val="windowText" lastClr="000000"/>
                </a:solidFill>
              </a:rPr>
              <a:t>DISPONIBILIDAD PROMEDIO AÑO 2023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endParaRPr lang="es-CO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97-40F1-BA9F-2103684F4E3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997-40F1-BA9F-2103684F4E3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997-40F1-BA9F-2103684F4E3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97-40F1-BA9F-2103684F4E3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997-40F1-BA9F-2103684F4E3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997-40F1-BA9F-2103684F4E3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997-40F1-BA9F-2103684F4E3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997-40F1-BA9F-2103684F4E3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997-40F1-BA9F-2103684F4E3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997-40F1-BA9F-2103684F4E30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997-40F1-BA9F-2103684F4E30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997-40F1-BA9F-2103684F4E30}"/>
              </c:ext>
            </c:extLst>
          </c:dPt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997-40F1-BA9F-2103684F4E30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C997-40F1-BA9F-2103684F4E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DISPONIBILIDAD!$D$3:$O$3</c:f>
              <c:strCache>
                <c:ptCount val="12"/>
                <c:pt idx="0">
                  <c:v>HHD33C</c:v>
                </c:pt>
                <c:pt idx="1">
                  <c:v>OSA368</c:v>
                </c:pt>
                <c:pt idx="2">
                  <c:v>OSU000</c:v>
                </c:pt>
                <c:pt idx="3">
                  <c:v>OSU018</c:v>
                </c:pt>
                <c:pt idx="4">
                  <c:v>OSU022</c:v>
                </c:pt>
                <c:pt idx="5">
                  <c:v>OSU026</c:v>
                </c:pt>
                <c:pt idx="6">
                  <c:v>OSU027</c:v>
                </c:pt>
                <c:pt idx="7">
                  <c:v>OSU040</c:v>
                </c:pt>
                <c:pt idx="8">
                  <c:v>OSU087</c:v>
                </c:pt>
                <c:pt idx="9">
                  <c:v>OSU089</c:v>
                </c:pt>
                <c:pt idx="10">
                  <c:v>OSU119</c:v>
                </c:pt>
                <c:pt idx="11">
                  <c:v>SRS399</c:v>
                </c:pt>
              </c:strCache>
            </c:strRef>
          </c:cat>
          <c:val>
            <c:numRef>
              <c:f>DISPONIBILIDAD!$D$16:$O$16</c:f>
              <c:numCache>
                <c:formatCode>0.00%</c:formatCode>
                <c:ptCount val="12"/>
                <c:pt idx="0">
                  <c:v>0.98620071684587807</c:v>
                </c:pt>
                <c:pt idx="1">
                  <c:v>1</c:v>
                </c:pt>
                <c:pt idx="2">
                  <c:v>0.96451612903225803</c:v>
                </c:pt>
                <c:pt idx="3">
                  <c:v>0.85777649769585251</c:v>
                </c:pt>
                <c:pt idx="4">
                  <c:v>0.99462365591397861</c:v>
                </c:pt>
                <c:pt idx="5">
                  <c:v>0.59684459805427548</c:v>
                </c:pt>
                <c:pt idx="6">
                  <c:v>0.90688044034818216</c:v>
                </c:pt>
                <c:pt idx="7">
                  <c:v>0.67921786994367628</c:v>
                </c:pt>
                <c:pt idx="8">
                  <c:v>1</c:v>
                </c:pt>
                <c:pt idx="9">
                  <c:v>0.91872759856630848</c:v>
                </c:pt>
                <c:pt idx="10">
                  <c:v>0.9071684587813621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BB-4ABC-B388-31A46A6C414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876055632"/>
        <c:axId val="1883664096"/>
      </c:barChart>
      <c:catAx>
        <c:axId val="1876055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VEHICULO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3664096"/>
        <c:crosses val="autoZero"/>
        <c:auto val="1"/>
        <c:lblAlgn val="ctr"/>
        <c:lblOffset val="100"/>
        <c:noMultiLvlLbl val="0"/>
      </c:catAx>
      <c:valAx>
        <c:axId val="18836640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605563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28573</xdr:colOff>
      <xdr:row>18</xdr:row>
      <xdr:rowOff>14286</xdr:rowOff>
    </xdr:from>
    <xdr:to>
      <xdr:col>11</xdr:col>
      <xdr:colOff>389848</xdr:colOff>
      <xdr:row>36</xdr:row>
      <xdr:rowOff>185286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F4F36A-F5DF-4C6D-8831-DE7712A63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28573</xdr:colOff>
      <xdr:row>18</xdr:row>
      <xdr:rowOff>14286</xdr:rowOff>
    </xdr:from>
    <xdr:to>
      <xdr:col>11</xdr:col>
      <xdr:colOff>294598</xdr:colOff>
      <xdr:row>36</xdr:row>
      <xdr:rowOff>185286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D86F9F1-717A-3865-EA26-167C410132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18</xdr:row>
      <xdr:rowOff>4762</xdr:rowOff>
    </xdr:from>
    <xdr:to>
      <xdr:col>15</xdr:col>
      <xdr:colOff>894672</xdr:colOff>
      <xdr:row>36</xdr:row>
      <xdr:rowOff>175762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F5C235-01D0-4A2E-8421-DCCB858574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drés Felipe Poveda Bohorquez" id="{A21E2CD5-B5C7-457F-853C-DBCC330FD711}" userId="32f240e987e9c195" providerId="Windows Live"/>
  <person displayName="felipe.poveda10@outlook.com" id="{4CD96E56-7871-4DEA-A693-553233086488}" userId="40fd73ddf751d98a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7" dT="2023-02-21T16:14:06.99" personId="{A21E2CD5-B5C7-457F-853C-DBCC330FD711}" id="{6BAE5D67-AFCE-457C-9598-DE13B3DA0294}">
    <text>CAMBIO BOMBA HIDRAULICA Y CLUTCH, NO DISPONIBLE</text>
  </threadedComment>
  <threadedComment ref="K8" dT="2023-02-21T20:08:43.88" personId="{A21E2CD5-B5C7-457F-853C-DBCC330FD711}" id="{BA239B1F-BE8D-4A16-9430-2F5A404ABA08}">
    <text>NO DISPONIBLE</text>
  </threadedComment>
  <threadedComment ref="F9" dT="2023-02-22T20:25:18.02" personId="{A21E2CD5-B5C7-457F-853C-DBCC330FD711}" id="{98416EC9-0A55-4C78-8C2E-E68D4D0D67E2}">
    <text>SIN BATERIA, NO DISPONIBLE</text>
  </threadedComment>
  <threadedComment ref="K9" dT="2023-02-21T20:09:02.69" personId="{A21E2CD5-B5C7-457F-853C-DBCC330FD711}" id="{ECE9407C-6395-4C8B-9DB5-2F9BC6F7DF8A}">
    <text>NO DISPONIBLE</text>
  </threadedComment>
  <threadedComment ref="F10" dT="2023-02-22T20:25:29.70" personId="{A21E2CD5-B5C7-457F-853C-DBCC330FD711}" id="{9DDB3B59-3FA8-4F8A-9083-F7ABCA84FBBC}">
    <text>NO DISPONIBLE</text>
  </threadedComment>
  <threadedComment ref="K10" dT="2023-02-21T20:09:19.14" personId="{A21E2CD5-B5C7-457F-853C-DBCC330FD711}" id="{F3633D3A-9CBD-47B1-9557-394007AC26E2}">
    <text>NO DISPONIBLE</text>
  </threadedComment>
  <threadedComment ref="F11" dT="2023-02-22T20:25:47.36" personId="{A21E2CD5-B5C7-457F-853C-DBCC330FD711}" id="{35EA27F0-08A0-4817-B17B-D15754836561}">
    <text>NO DISPONIBLE</text>
  </threadedComment>
  <threadedComment ref="K11" dT="2023-02-21T20:09:44.90" personId="{A21E2CD5-B5C7-457F-853C-DBCC330FD711}" id="{9D4DF83E-7A12-4F40-A682-348B5D7D5C20}">
    <text>NO DISPONIBLE</text>
  </threadedComment>
  <threadedComment ref="F12" dT="2023-02-22T20:26:04.55" personId="{A21E2CD5-B5C7-457F-853C-DBCC330FD711}" id="{D40D81D7-7F6F-47B1-BE68-094F019AC2DC}">
    <text>NO DISPONIBLE</text>
  </threadedComment>
  <threadedComment ref="K12" dT="2023-02-21T20:09:56.26" personId="{A21E2CD5-B5C7-457F-853C-DBCC330FD711}" id="{1AF3A40D-128C-4F3D-A74A-ACEA27165C9F}">
    <text>NO DISPONIBLE</text>
  </threadedComment>
  <threadedComment ref="F13" dT="2023-02-22T20:26:17.69" personId="{A21E2CD5-B5C7-457F-853C-DBCC330FD711}" id="{B9A9D786-0DA3-4128-A044-572AA34F847F}">
    <text>NO DISPONIBLE</text>
  </threadedComment>
  <threadedComment ref="K13" dT="2023-02-21T20:10:05.41" personId="{A21E2CD5-B5C7-457F-853C-DBCC330FD711}" id="{EAD71B77-4384-4AFD-9DA9-C044EEF0E8DA}">
    <text>NO DISPONIBLE</text>
  </threadedComment>
  <threadedComment ref="F14" dT="2023-02-21T16:12:47.53" personId="{A21E2CD5-B5C7-457F-853C-DBCC330FD711}" id="{D5839E3A-803D-4C1C-A9D3-133E81D5ECC6}">
    <text xml:space="preserve">INSTALACION BATERIA </text>
  </threadedComment>
  <threadedComment ref="K14" dT="2023-02-21T20:10:14.64" personId="{A21E2CD5-B5C7-457F-853C-DBCC330FD711}" id="{5F8F3628-96D1-4712-BE0E-5D80E23E8801}">
    <text>NO DISPONIBLE</text>
  </threadedComment>
  <threadedComment ref="K20" dT="2023-02-21T16:12:21.17" personId="{A21E2CD5-B5C7-457F-853C-DBCC330FD711}" id="{4EACD538-DB4B-4117-9D21-3B5D8B5BAC40}">
    <text>REPARACION PLACA EYECTORA, NO DISPONIBLE</text>
  </threadedComment>
  <threadedComment ref="K21" dT="2023-02-21T20:10:30.95" personId="{A21E2CD5-B5C7-457F-853C-DBCC330FD711}" id="{B5FD209C-BDE2-4617-ABB8-6F582033DA70}">
    <text>NO DISPONIBLE</text>
  </threadedComment>
  <threadedComment ref="K22" dT="2023-02-21T20:10:40.60" personId="{A21E2CD5-B5C7-457F-853C-DBCC330FD711}" id="{BB24F44B-230C-4F1A-98CE-598314A47503}">
    <text>NO DISPONIBLE</text>
  </threadedComment>
  <threadedComment ref="K23" dT="2023-02-21T20:10:48.00" personId="{A21E2CD5-B5C7-457F-853C-DBCC330FD711}" id="{802F367F-6B41-4E5D-B849-0C1DBDD7FA2D}">
    <text>NO DISPONIBLE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K7" dT="2023-02-21T16:18:25.17" personId="{A21E2CD5-B5C7-457F-853C-DBCC330FD711}" id="{7FA06642-C4F9-4BC1-9CB9-B4EF0E351BD5}">
    <text>CAMBIO SISTEMA DE FRENOS VEHICULO</text>
  </threadedComment>
  <threadedComment ref="K8" dT="2023-02-22T20:04:06.92" personId="{A21E2CD5-B5C7-457F-853C-DBCC330FD711}" id="{FDA584DD-FB1F-48B7-B912-49BABDF7199F}">
    <text>NO DISPONIBLE</text>
  </threadedComment>
  <threadedComment ref="K9" dT="2023-02-22T20:04:16.26" personId="{A21E2CD5-B5C7-457F-853C-DBCC330FD711}" id="{59C50264-0DD0-4E9A-B58A-80ECFC984C62}">
    <text>NO DISPONIBLE</text>
  </threadedComment>
  <threadedComment ref="K10" dT="2023-02-22T20:04:29.06" personId="{A21E2CD5-B5C7-457F-853C-DBCC330FD711}" id="{25C302ED-E03D-48BE-B70F-ACAD42FEFFC8}">
    <text>NO DISPONIBLE</text>
  </threadedComment>
  <threadedComment ref="G17" dT="2023-02-21T16:48:32.49" personId="{A21E2CD5-B5C7-457F-853C-DBCC330FD711}" id="{C1527479-5C52-48A4-B986-99B0BCAD2343}">
    <text>ROTURA CARDÁN, CARCASA, NO DISPONIBLE</text>
  </threadedComment>
  <threadedComment ref="K18" dT="2023-02-21T16:17:50.19" personId="{A21E2CD5-B5C7-457F-853C-DBCC330FD711}" id="{F60069BE-F9DE-4B21-BEFD-4E56149F5C5E}">
    <text>REPARACION Y ARME CAJA DE TRANSMISION, NO DISPONIBLE</text>
  </threadedComment>
  <threadedComment ref="K19" dT="2023-02-22T20:04:51.36" personId="{A21E2CD5-B5C7-457F-853C-DBCC330FD711}" id="{D0E7BA67-CAFB-48A1-9189-93780BBE4AD5}">
    <text>NO DISPONIBLE</text>
  </threadedComment>
  <threadedComment ref="K20" dT="2023-02-22T20:05:00.27" personId="{A21E2CD5-B5C7-457F-853C-DBCC330FD711}" id="{CAC32E16-2B6C-4A14-95E6-FFBB31178564}">
    <text>NO DISPONIBLE</text>
  </threadedComment>
  <threadedComment ref="K21" dT="2023-02-22T20:05:10.14" personId="{A21E2CD5-B5C7-457F-853C-DBCC330FD711}" id="{A41070C8-187C-41A3-BF58-13CF8B06AE0D}">
    <text>NO DISPONIBLE</text>
  </threadedComment>
  <threadedComment ref="K22" dT="2023-02-22T20:05:19.52" personId="{A21E2CD5-B5C7-457F-853C-DBCC330FD711}" id="{F59A044D-8678-4613-98B8-616E5E50B376}">
    <text>NO DISPONIBLE</text>
  </threadedComment>
  <threadedComment ref="J24" dT="2023-02-24T20:10:43.01" personId="{A21E2CD5-B5C7-457F-853C-DBCC330FD711}" id="{1C2D63C9-C74E-468A-8F5F-B5D4EFAFBA18}">
    <text>ROTURA VOLANTE CLUTCH, NO DISPONIBLE</text>
  </threadedComment>
  <threadedComment ref="I29" dT="2023-02-27T14:12:09.87" personId="{A21E2CD5-B5C7-457F-853C-DBCC330FD711}" id="{09D64453-36A0-42DE-87C8-DB7BF12349AA}">
    <text>ARREGLO METALMECANICO PISO CAJA, NO DISPONIBLE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F10" dT="2023-03-08T16:06:23.28" personId="{4CD96E56-7871-4DEA-A693-553233086488}" id="{D00170A1-71F6-4C1D-82C3-C85325793001}">
    <text>PRESTAMO PLANTA GENERADORA AL OSU018
NO DISPONIBLE</text>
  </threadedComment>
  <threadedComment ref="F11" dT="2023-03-09T21:09:07.48" personId="{4CD96E56-7871-4DEA-A693-553233086488}" id="{AD9C21B8-69B9-4B45-8D9C-7D47336039A3}">
    <text>NO DISPONIBLE</text>
  </threadedComment>
  <threadedComment ref="H12" dT="2023-03-13T13:32:46.23" personId="{4CD96E56-7871-4DEA-A693-553233086488}" id="{1362273E-5FA5-45B3-A649-415C3077E291}">
    <text>ARREGLO CLUTCH, NO DISPONIBLE</text>
  </threadedComment>
  <threadedComment ref="K20" dT="2023-03-21T15:01:50.37" personId="{4CD96E56-7871-4DEA-A693-553233086488}" id="{A9BCC770-A3C4-4960-B413-54A223B6E317}">
    <text>CLUTCH QUEMADO</text>
  </threadedComment>
  <threadedComment ref="J23" dT="2023-03-23T15:43:54.57" personId="{4CD96E56-7871-4DEA-A693-553233086488}" id="{DE74E5C8-2DB4-4527-BBE1-3E129EA23820}">
    <text>DAÑO CILINDRO BARRIDO, NO DISPONIBLE</text>
  </threadedComment>
  <threadedComment ref="J24" dT="2023-03-23T15:43:54.57" personId="{4CD96E56-7871-4DEA-A693-553233086488}" id="{9789A442-A183-42E4-B43C-AF71F42B09F5}">
    <text>DAÑO CILINDRO BARRIDO, NO DISPONIBLE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G14" dT="2023-04-17T16:39:34.37" personId="{A21E2CD5-B5C7-457F-853C-DBCC330FD711}" id="{D016D825-16FC-424C-B1C0-0C9283BE4458}">
    <text xml:space="preserve">BAJADA MOTOR </text>
  </threadedComment>
  <threadedComment ref="G25" dT="2023-05-05T14:47:16.13" personId="{A21E2CD5-B5C7-457F-853C-DBCC330FD711}" id="{7E92CDE1-E753-402C-A4FC-315617D83329}">
    <text>CAMBIO EMPAQUE CULATA, ARREGLO MOTOR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G4" dT="2023-05-05T14:46:06.76" personId="{A21E2CD5-B5C7-457F-853C-DBCC330FD711}" id="{ECE4685E-69C8-4510-A075-1483722BC896}">
    <text>ARREGLO CILINDRO EYECTOR - MOTOR</text>
  </threadedComment>
  <threadedComment ref="J32" dT="2023-05-30T13:46:12.23" personId="{A21E2CD5-B5C7-457F-853C-DBCC330FD711}" id="{E394D4C8-EB71-4168-BF9D-DAEAA0C8CA26}">
    <text>Reparación metal-mecánica placa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FAEAB-8EE6-4187-9199-5A1320306074}">
  <dimension ref="B1:O17"/>
  <sheetViews>
    <sheetView workbookViewId="0">
      <selection activeCell="D7" sqref="D7"/>
    </sheetView>
  </sheetViews>
  <sheetFormatPr baseColWidth="10" defaultRowHeight="15" x14ac:dyDescent="0.25"/>
  <cols>
    <col min="2" max="2" width="10.42578125" bestFit="1" customWidth="1"/>
    <col min="3" max="3" width="7.42578125" bestFit="1" customWidth="1"/>
    <col min="4" max="13" width="7.28515625" bestFit="1" customWidth="1"/>
    <col min="14" max="14" width="6.7109375" bestFit="1" customWidth="1"/>
    <col min="15" max="15" width="7" bestFit="1" customWidth="1"/>
  </cols>
  <sheetData>
    <row r="1" spans="2:15" ht="15.75" thickBot="1" x14ac:dyDescent="0.3"/>
    <row r="2" spans="2:15" x14ac:dyDescent="0.25">
      <c r="B2" s="60" t="s">
        <v>36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2"/>
    </row>
    <row r="3" spans="2:15" ht="15.75" thickBot="1" x14ac:dyDescent="0.3">
      <c r="B3" s="18" t="s">
        <v>15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  <c r="M3" s="19" t="s">
        <v>11</v>
      </c>
      <c r="N3" s="19" t="s">
        <v>12</v>
      </c>
      <c r="O3" s="20" t="s">
        <v>14</v>
      </c>
    </row>
    <row r="4" spans="2:15" x14ac:dyDescent="0.25">
      <c r="B4" s="21" t="s">
        <v>16</v>
      </c>
      <c r="C4" s="26">
        <v>21.05</v>
      </c>
      <c r="D4" s="26">
        <v>0</v>
      </c>
      <c r="E4" s="26">
        <v>96.38</v>
      </c>
      <c r="F4" s="26">
        <v>3623.05</v>
      </c>
      <c r="G4" s="26">
        <v>1357.35</v>
      </c>
      <c r="H4" s="26">
        <v>1020.59</v>
      </c>
      <c r="I4" s="26">
        <v>3141.23</v>
      </c>
      <c r="J4" s="26">
        <v>4303</v>
      </c>
      <c r="K4" s="26">
        <v>326.27</v>
      </c>
      <c r="L4" s="26">
        <v>3082</v>
      </c>
      <c r="M4" s="26">
        <v>825.18</v>
      </c>
      <c r="N4" s="26">
        <v>941</v>
      </c>
      <c r="O4" s="34">
        <f>SUM(C4:N4)</f>
        <v>18737.099999999999</v>
      </c>
    </row>
    <row r="5" spans="2:15" x14ac:dyDescent="0.25">
      <c r="B5" s="22" t="s">
        <v>17</v>
      </c>
      <c r="C5" s="27">
        <v>20</v>
      </c>
      <c r="D5" s="28">
        <v>1</v>
      </c>
      <c r="E5" s="28">
        <v>54</v>
      </c>
      <c r="F5" s="28">
        <v>2556</v>
      </c>
      <c r="G5" s="28">
        <v>891</v>
      </c>
      <c r="H5" s="28">
        <v>1728</v>
      </c>
      <c r="I5" s="28">
        <v>3535</v>
      </c>
      <c r="J5" s="28">
        <v>3966</v>
      </c>
      <c r="K5" s="28">
        <v>410</v>
      </c>
      <c r="L5" s="28">
        <v>3325</v>
      </c>
      <c r="M5" s="28">
        <v>604</v>
      </c>
      <c r="N5" s="28">
        <v>212</v>
      </c>
      <c r="O5" s="35">
        <f t="shared" ref="O5:O14" si="0">SUM(C5:N5)</f>
        <v>17302</v>
      </c>
    </row>
    <row r="6" spans="2:15" x14ac:dyDescent="0.25">
      <c r="B6" s="22" t="s">
        <v>18</v>
      </c>
      <c r="C6" s="27">
        <v>0</v>
      </c>
      <c r="D6" s="28">
        <v>488</v>
      </c>
      <c r="E6" s="28">
        <v>434</v>
      </c>
      <c r="F6" s="28">
        <v>3518</v>
      </c>
      <c r="G6" s="28">
        <v>1494</v>
      </c>
      <c r="H6" s="28">
        <v>1102</v>
      </c>
      <c r="I6" s="28">
        <v>4057</v>
      </c>
      <c r="J6" s="28">
        <v>5214</v>
      </c>
      <c r="K6" s="28">
        <v>321</v>
      </c>
      <c r="L6" s="28">
        <v>3722</v>
      </c>
      <c r="M6" s="28">
        <v>700</v>
      </c>
      <c r="N6" s="28">
        <v>804</v>
      </c>
      <c r="O6" s="35">
        <f t="shared" si="0"/>
        <v>21854</v>
      </c>
    </row>
    <row r="7" spans="2:15" x14ac:dyDescent="0.25">
      <c r="B7" s="22" t="s">
        <v>19</v>
      </c>
      <c r="C7" s="27">
        <v>38</v>
      </c>
      <c r="D7" s="28">
        <v>558</v>
      </c>
      <c r="E7" s="28">
        <v>660</v>
      </c>
      <c r="F7" s="28">
        <v>2954</v>
      </c>
      <c r="G7" s="28">
        <v>1378</v>
      </c>
      <c r="H7" s="28">
        <v>1959</v>
      </c>
      <c r="I7" s="28">
        <v>4121</v>
      </c>
      <c r="J7" s="28">
        <v>4546</v>
      </c>
      <c r="K7" s="28">
        <v>303</v>
      </c>
      <c r="L7" s="28">
        <v>3501</v>
      </c>
      <c r="M7" s="28">
        <v>564</v>
      </c>
      <c r="N7" s="28">
        <v>617</v>
      </c>
      <c r="O7" s="35">
        <f t="shared" si="0"/>
        <v>21199</v>
      </c>
    </row>
    <row r="8" spans="2:15" x14ac:dyDescent="0.25">
      <c r="B8" s="22" t="s">
        <v>20</v>
      </c>
      <c r="C8" s="27">
        <v>66</v>
      </c>
      <c r="D8" s="28">
        <v>773</v>
      </c>
      <c r="E8" s="28">
        <v>735</v>
      </c>
      <c r="F8" s="28">
        <v>2902</v>
      </c>
      <c r="G8" s="28">
        <v>1227</v>
      </c>
      <c r="H8" s="28">
        <v>4442</v>
      </c>
      <c r="I8" s="28">
        <v>4125</v>
      </c>
      <c r="J8" s="28">
        <v>2072</v>
      </c>
      <c r="K8" s="28">
        <v>391</v>
      </c>
      <c r="L8" s="28">
        <v>3464</v>
      </c>
      <c r="M8" s="28">
        <v>555</v>
      </c>
      <c r="N8" s="28">
        <v>541</v>
      </c>
      <c r="O8" s="35">
        <f t="shared" si="0"/>
        <v>21293</v>
      </c>
    </row>
    <row r="9" spans="2:15" x14ac:dyDescent="0.25">
      <c r="B9" s="22" t="s">
        <v>21</v>
      </c>
      <c r="C9" s="27">
        <v>558</v>
      </c>
      <c r="D9" s="28">
        <v>627</v>
      </c>
      <c r="E9" s="28">
        <v>498</v>
      </c>
      <c r="F9" s="28">
        <v>2811</v>
      </c>
      <c r="G9" s="28">
        <v>990</v>
      </c>
      <c r="H9" s="28">
        <v>3780</v>
      </c>
      <c r="I9" s="28">
        <v>4093</v>
      </c>
      <c r="J9" s="28">
        <v>3567</v>
      </c>
      <c r="K9" s="28">
        <v>290</v>
      </c>
      <c r="L9" s="28">
        <v>3197</v>
      </c>
      <c r="M9" s="28">
        <v>379</v>
      </c>
      <c r="N9" s="28">
        <v>461</v>
      </c>
      <c r="O9" s="35">
        <f t="shared" si="0"/>
        <v>21251</v>
      </c>
    </row>
    <row r="10" spans="2:15" x14ac:dyDescent="0.25">
      <c r="B10" s="22" t="s">
        <v>22</v>
      </c>
      <c r="C10" s="27">
        <v>207</v>
      </c>
      <c r="D10" s="28">
        <v>655</v>
      </c>
      <c r="E10" s="28">
        <v>258</v>
      </c>
      <c r="F10" s="28">
        <v>2954</v>
      </c>
      <c r="G10" s="28">
        <v>1503</v>
      </c>
      <c r="H10" s="28">
        <v>1485</v>
      </c>
      <c r="I10" s="28">
        <v>4133</v>
      </c>
      <c r="J10" s="28">
        <v>3924</v>
      </c>
      <c r="K10" s="28">
        <v>247</v>
      </c>
      <c r="L10" s="28">
        <v>4047</v>
      </c>
      <c r="M10" s="28">
        <v>522</v>
      </c>
      <c r="N10" s="28">
        <v>1084</v>
      </c>
      <c r="O10" s="35">
        <f t="shared" si="0"/>
        <v>21019</v>
      </c>
    </row>
    <row r="11" spans="2:15" x14ac:dyDescent="0.25">
      <c r="B11" s="22" t="s">
        <v>23</v>
      </c>
      <c r="C11" s="27">
        <v>280</v>
      </c>
      <c r="D11" s="28">
        <v>280</v>
      </c>
      <c r="E11" s="28">
        <v>260</v>
      </c>
      <c r="F11" s="28">
        <v>3476</v>
      </c>
      <c r="G11" s="28">
        <v>1017</v>
      </c>
      <c r="H11" s="28">
        <v>4164</v>
      </c>
      <c r="I11" s="28">
        <v>2647</v>
      </c>
      <c r="J11" s="28">
        <v>5230</v>
      </c>
      <c r="K11" s="28">
        <v>301</v>
      </c>
      <c r="L11" s="28">
        <v>2784</v>
      </c>
      <c r="M11" s="28">
        <v>583</v>
      </c>
      <c r="N11" s="28">
        <v>219</v>
      </c>
      <c r="O11" s="35">
        <f t="shared" si="0"/>
        <v>21241</v>
      </c>
    </row>
    <row r="12" spans="2:15" x14ac:dyDescent="0.25">
      <c r="B12" s="22" t="s">
        <v>24</v>
      </c>
      <c r="C12" s="27">
        <v>0</v>
      </c>
      <c r="D12" s="28">
        <v>10</v>
      </c>
      <c r="E12" s="28">
        <v>541</v>
      </c>
      <c r="F12" s="28">
        <v>3190</v>
      </c>
      <c r="G12" s="28">
        <v>1761</v>
      </c>
      <c r="H12" s="28">
        <v>4183</v>
      </c>
      <c r="I12" s="28">
        <v>2216</v>
      </c>
      <c r="J12" s="28">
        <v>4370</v>
      </c>
      <c r="K12" s="28">
        <v>161</v>
      </c>
      <c r="L12" s="28">
        <v>3387</v>
      </c>
      <c r="M12" s="28">
        <v>551</v>
      </c>
      <c r="N12" s="28">
        <v>427</v>
      </c>
      <c r="O12" s="35">
        <f t="shared" si="0"/>
        <v>20797</v>
      </c>
    </row>
    <row r="13" spans="2:15" x14ac:dyDescent="0.25">
      <c r="B13" s="22" t="s">
        <v>25</v>
      </c>
      <c r="C13" s="27">
        <v>96</v>
      </c>
      <c r="D13" s="28">
        <v>537</v>
      </c>
      <c r="E13" s="28">
        <v>714</v>
      </c>
      <c r="F13" s="28">
        <v>3673</v>
      </c>
      <c r="G13" s="28">
        <v>1457</v>
      </c>
      <c r="H13" s="28">
        <v>2517</v>
      </c>
      <c r="I13" s="28">
        <v>4774</v>
      </c>
      <c r="J13" s="28">
        <v>4803</v>
      </c>
      <c r="K13" s="28">
        <v>125</v>
      </c>
      <c r="L13" s="28">
        <v>1847</v>
      </c>
      <c r="M13" s="28">
        <v>523</v>
      </c>
      <c r="N13" s="28">
        <v>620</v>
      </c>
      <c r="O13" s="35">
        <f t="shared" si="0"/>
        <v>21686</v>
      </c>
    </row>
    <row r="14" spans="2:15" x14ac:dyDescent="0.25">
      <c r="B14" s="22" t="s">
        <v>26</v>
      </c>
      <c r="C14" s="28">
        <v>420</v>
      </c>
      <c r="D14" s="28">
        <v>847</v>
      </c>
      <c r="E14" s="28">
        <v>1404</v>
      </c>
      <c r="F14" s="28">
        <v>3884</v>
      </c>
      <c r="G14" s="28">
        <v>1719</v>
      </c>
      <c r="H14" s="28">
        <v>4550</v>
      </c>
      <c r="I14" s="28">
        <v>236</v>
      </c>
      <c r="J14" s="28">
        <v>5489</v>
      </c>
      <c r="K14" s="28">
        <v>32</v>
      </c>
      <c r="L14" s="28">
        <v>1649</v>
      </c>
      <c r="M14" s="28">
        <v>506</v>
      </c>
      <c r="N14" s="28">
        <v>1750</v>
      </c>
      <c r="O14" s="35">
        <f t="shared" si="0"/>
        <v>22486</v>
      </c>
    </row>
    <row r="15" spans="2:15" ht="15.75" thickBot="1" x14ac:dyDescent="0.3">
      <c r="B15" s="23" t="s">
        <v>27</v>
      </c>
      <c r="C15" s="29">
        <v>0</v>
      </c>
      <c r="D15" s="29">
        <v>619</v>
      </c>
      <c r="E15" s="29">
        <v>1127</v>
      </c>
      <c r="F15" s="29">
        <v>2853</v>
      </c>
      <c r="G15" s="29">
        <v>1685</v>
      </c>
      <c r="H15" s="29">
        <v>5086</v>
      </c>
      <c r="I15" s="29">
        <v>981</v>
      </c>
      <c r="J15" s="29">
        <v>3740</v>
      </c>
      <c r="K15" s="29">
        <v>129</v>
      </c>
      <c r="L15" s="29">
        <v>2706</v>
      </c>
      <c r="M15" s="29">
        <v>546</v>
      </c>
      <c r="N15" s="29">
        <v>1464</v>
      </c>
      <c r="O15" s="36">
        <f>SUM(C15:N15)</f>
        <v>20936</v>
      </c>
    </row>
    <row r="16" spans="2:15" ht="15.75" thickBot="1" x14ac:dyDescent="0.3">
      <c r="B16" s="24" t="s">
        <v>14</v>
      </c>
      <c r="C16" s="30">
        <f>SUM(C4:C15)</f>
        <v>1706.05</v>
      </c>
      <c r="D16" s="30">
        <f t="shared" ref="D16:N16" si="1">SUM(D4:D15)</f>
        <v>5395</v>
      </c>
      <c r="E16" s="30">
        <f t="shared" si="1"/>
        <v>6781.38</v>
      </c>
      <c r="F16" s="30">
        <f t="shared" si="1"/>
        <v>38394.050000000003</v>
      </c>
      <c r="G16" s="30">
        <f t="shared" si="1"/>
        <v>16479.349999999999</v>
      </c>
      <c r="H16" s="30">
        <f t="shared" si="1"/>
        <v>36016.589999999997</v>
      </c>
      <c r="I16" s="30">
        <f t="shared" si="1"/>
        <v>38059.229999999996</v>
      </c>
      <c r="J16" s="30">
        <f t="shared" si="1"/>
        <v>51224</v>
      </c>
      <c r="K16" s="30">
        <f t="shared" si="1"/>
        <v>3036.27</v>
      </c>
      <c r="L16" s="30">
        <f t="shared" si="1"/>
        <v>36711</v>
      </c>
      <c r="M16" s="30">
        <f t="shared" si="1"/>
        <v>6858.18</v>
      </c>
      <c r="N16" s="30">
        <f t="shared" si="1"/>
        <v>9140</v>
      </c>
      <c r="O16" s="33">
        <f>SUM(O4:O15)</f>
        <v>249801.1</v>
      </c>
    </row>
    <row r="17" spans="2:15" ht="15.75" thickBot="1" x14ac:dyDescent="0.3">
      <c r="B17" s="25" t="s">
        <v>30</v>
      </c>
      <c r="C17" s="31">
        <f>IFERROR(AVERAGEIF(C4:C15,"&lt;&gt;0"),0)</f>
        <v>189.5611111111111</v>
      </c>
      <c r="D17" s="31">
        <f t="shared" ref="D17:N17" si="2">IFERROR(AVERAGEIF(D4:D15,"&lt;&gt;0"),0)</f>
        <v>490.45454545454544</v>
      </c>
      <c r="E17" s="31">
        <f t="shared" si="2"/>
        <v>565.11500000000001</v>
      </c>
      <c r="F17" s="31">
        <f t="shared" si="2"/>
        <v>3199.5041666666671</v>
      </c>
      <c r="G17" s="31">
        <f t="shared" si="2"/>
        <v>1373.2791666666665</v>
      </c>
      <c r="H17" s="31">
        <f t="shared" si="2"/>
        <v>3001.3824999999997</v>
      </c>
      <c r="I17" s="31">
        <f t="shared" si="2"/>
        <v>3171.6024999999995</v>
      </c>
      <c r="J17" s="31">
        <f t="shared" si="2"/>
        <v>4268.666666666667</v>
      </c>
      <c r="K17" s="31">
        <f t="shared" si="2"/>
        <v>253.02250000000001</v>
      </c>
      <c r="L17" s="31">
        <f t="shared" si="2"/>
        <v>3059.25</v>
      </c>
      <c r="M17" s="31">
        <f t="shared" si="2"/>
        <v>571.51499999999999</v>
      </c>
      <c r="N17" s="32">
        <f t="shared" si="2"/>
        <v>761.66666666666663</v>
      </c>
      <c r="O17" s="37"/>
    </row>
  </sheetData>
  <mergeCells count="1">
    <mergeCell ref="B2:O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8"/>
  <sheetViews>
    <sheetView workbookViewId="0">
      <pane xSplit="3" ySplit="3" topLeftCell="D19" activePane="bottomRight" state="frozen"/>
      <selection pane="topRight" activeCell="D1" sqref="D1"/>
      <selection pane="bottomLeft" activeCell="A4" sqref="A4"/>
      <selection pane="bottomRight" activeCell="O26" sqref="O26:O32"/>
    </sheetView>
  </sheetViews>
  <sheetFormatPr baseColWidth="10" defaultRowHeight="15" x14ac:dyDescent="0.25"/>
  <cols>
    <col min="3" max="3" width="19.5703125" bestFit="1" customWidth="1"/>
  </cols>
  <sheetData>
    <row r="1" spans="1:15" x14ac:dyDescent="0.25">
      <c r="A1" s="10" t="s">
        <v>29</v>
      </c>
    </row>
    <row r="2" spans="1:15" x14ac:dyDescent="0.25">
      <c r="C2" s="66" t="s">
        <v>13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</row>
    <row r="4" spans="1:15" x14ac:dyDescent="0.25">
      <c r="C4" s="5">
        <v>45108</v>
      </c>
      <c r="D4" s="6">
        <v>0</v>
      </c>
      <c r="E4" s="6">
        <v>53.93</v>
      </c>
      <c r="F4" s="6">
        <v>100.24</v>
      </c>
      <c r="G4" s="6">
        <v>120.88</v>
      </c>
      <c r="H4" s="6">
        <v>55.57</v>
      </c>
      <c r="I4" s="6"/>
      <c r="J4" s="6"/>
      <c r="K4" s="6">
        <v>267.58</v>
      </c>
      <c r="L4" s="6">
        <v>22.8</v>
      </c>
      <c r="M4" s="6">
        <v>155.37</v>
      </c>
      <c r="N4" s="6">
        <v>0</v>
      </c>
      <c r="O4" s="6">
        <v>0.11</v>
      </c>
    </row>
    <row r="5" spans="1:15" x14ac:dyDescent="0.25">
      <c r="C5" s="5">
        <v>45109</v>
      </c>
      <c r="D5" s="6">
        <v>0</v>
      </c>
      <c r="E5" s="6">
        <v>0</v>
      </c>
      <c r="F5" s="6">
        <v>0</v>
      </c>
      <c r="G5" s="6">
        <v>122.18</v>
      </c>
      <c r="H5" s="6">
        <v>0</v>
      </c>
      <c r="I5" s="6"/>
      <c r="J5" s="6"/>
      <c r="K5" s="6">
        <v>53.44</v>
      </c>
      <c r="L5" s="6">
        <v>0</v>
      </c>
      <c r="M5" s="6">
        <v>23.24</v>
      </c>
      <c r="N5" s="6">
        <v>0</v>
      </c>
      <c r="O5" s="6">
        <v>20.57</v>
      </c>
    </row>
    <row r="6" spans="1:15" x14ac:dyDescent="0.25">
      <c r="C6" s="5">
        <v>45110</v>
      </c>
      <c r="D6" s="6">
        <v>0</v>
      </c>
      <c r="E6" s="6">
        <v>0</v>
      </c>
      <c r="F6" s="6">
        <v>62.44</v>
      </c>
      <c r="G6" s="6">
        <v>71.680000000000007</v>
      </c>
      <c r="H6" s="6">
        <v>53.48</v>
      </c>
      <c r="I6" s="6"/>
      <c r="J6" s="6">
        <v>18.899999999999999</v>
      </c>
      <c r="K6" s="6">
        <v>180.54</v>
      </c>
      <c r="L6" s="6">
        <v>0</v>
      </c>
      <c r="M6" s="6">
        <v>133.87</v>
      </c>
      <c r="N6" s="6">
        <v>0</v>
      </c>
      <c r="O6" s="6">
        <v>0</v>
      </c>
    </row>
    <row r="7" spans="1:15" x14ac:dyDescent="0.25">
      <c r="C7" s="5">
        <v>45111</v>
      </c>
      <c r="D7" s="6">
        <v>0</v>
      </c>
      <c r="E7" s="6">
        <v>0.56999999999999995</v>
      </c>
      <c r="F7" s="6">
        <v>100.39</v>
      </c>
      <c r="G7" s="6">
        <v>93.66</v>
      </c>
      <c r="H7" s="6">
        <v>73</v>
      </c>
      <c r="I7" s="6">
        <f>8.87+0.77+0.15</f>
        <v>9.7899999999999991</v>
      </c>
      <c r="J7" s="6">
        <v>77.14</v>
      </c>
      <c r="K7" s="6">
        <v>144.41</v>
      </c>
      <c r="L7" s="6">
        <v>20.59</v>
      </c>
      <c r="M7" s="6">
        <v>125.38</v>
      </c>
      <c r="N7" s="6">
        <v>17.489999999999998</v>
      </c>
      <c r="O7" s="6">
        <v>127.86</v>
      </c>
    </row>
    <row r="8" spans="1:15" x14ac:dyDescent="0.25">
      <c r="C8" s="5">
        <v>45112</v>
      </c>
      <c r="D8" s="6">
        <v>0</v>
      </c>
      <c r="E8" s="6">
        <v>0.14000000000000001</v>
      </c>
      <c r="F8" s="6">
        <v>152.55000000000001</v>
      </c>
      <c r="G8" s="6">
        <v>127.94</v>
      </c>
      <c r="H8" s="6">
        <v>129.94</v>
      </c>
      <c r="I8" s="6"/>
      <c r="J8" s="6">
        <v>257.58999999999997</v>
      </c>
      <c r="K8" s="6"/>
      <c r="L8" s="6">
        <v>32</v>
      </c>
      <c r="M8" s="6">
        <v>125.42</v>
      </c>
      <c r="N8" s="6">
        <v>28.98</v>
      </c>
      <c r="O8" s="6">
        <v>73.09</v>
      </c>
    </row>
    <row r="9" spans="1:15" x14ac:dyDescent="0.25">
      <c r="C9" s="5">
        <v>45113</v>
      </c>
      <c r="D9" s="6">
        <v>0</v>
      </c>
      <c r="E9" s="6">
        <v>0</v>
      </c>
      <c r="F9" s="6">
        <v>0</v>
      </c>
      <c r="G9" s="6">
        <v>215.12</v>
      </c>
      <c r="H9" s="6">
        <v>75.63</v>
      </c>
      <c r="I9" s="6"/>
      <c r="J9" s="6">
        <v>241.14</v>
      </c>
      <c r="K9" s="6">
        <v>52.53</v>
      </c>
      <c r="L9" s="6">
        <v>0</v>
      </c>
      <c r="M9" s="6">
        <v>113.15</v>
      </c>
      <c r="N9" s="6">
        <v>29.3</v>
      </c>
      <c r="O9" s="6">
        <v>17.559999999999999</v>
      </c>
    </row>
    <row r="10" spans="1:15" x14ac:dyDescent="0.25">
      <c r="C10" s="5">
        <v>45114</v>
      </c>
      <c r="D10" s="6">
        <v>0</v>
      </c>
      <c r="E10" s="6">
        <v>0</v>
      </c>
      <c r="F10" s="6">
        <v>6.89</v>
      </c>
      <c r="G10" s="6">
        <v>185.78</v>
      </c>
      <c r="H10" s="6">
        <v>77.38</v>
      </c>
      <c r="I10" s="6"/>
      <c r="J10" s="6">
        <v>138.88999999999999</v>
      </c>
      <c r="K10" s="6">
        <v>116.04</v>
      </c>
      <c r="L10" s="6">
        <v>26.15</v>
      </c>
      <c r="M10" s="6">
        <v>197.67</v>
      </c>
      <c r="N10" s="6">
        <v>18.13</v>
      </c>
      <c r="O10" s="6">
        <v>0</v>
      </c>
    </row>
    <row r="11" spans="1:15" x14ac:dyDescent="0.25">
      <c r="C11" s="5">
        <v>45115</v>
      </c>
      <c r="D11" s="6">
        <v>0</v>
      </c>
      <c r="E11" s="6">
        <v>0</v>
      </c>
      <c r="F11" s="6">
        <v>0</v>
      </c>
      <c r="G11" s="6">
        <v>138.22</v>
      </c>
      <c r="H11" s="6">
        <v>77.709999999999994</v>
      </c>
      <c r="I11" s="6"/>
      <c r="J11" s="6"/>
      <c r="K11" s="6">
        <v>192.29</v>
      </c>
      <c r="L11" s="6">
        <v>18.23</v>
      </c>
      <c r="M11" s="6">
        <v>164.92</v>
      </c>
      <c r="N11" s="6">
        <v>0</v>
      </c>
      <c r="O11" s="6">
        <v>18.57</v>
      </c>
    </row>
    <row r="12" spans="1:15" x14ac:dyDescent="0.25">
      <c r="C12" s="5">
        <v>45116</v>
      </c>
      <c r="D12" s="6">
        <v>0</v>
      </c>
      <c r="E12" s="6">
        <v>0</v>
      </c>
      <c r="F12" s="6">
        <v>0</v>
      </c>
      <c r="G12" s="6">
        <v>18.96</v>
      </c>
      <c r="H12" s="6">
        <v>0</v>
      </c>
      <c r="I12" s="6">
        <f>2.66+0.46</f>
        <v>3.12</v>
      </c>
      <c r="J12" s="6">
        <v>2.4</v>
      </c>
      <c r="K12" s="6">
        <v>92.45</v>
      </c>
      <c r="L12" s="6">
        <v>0</v>
      </c>
      <c r="M12" s="6">
        <v>18.690000000000001</v>
      </c>
      <c r="N12" s="6">
        <v>8.56</v>
      </c>
      <c r="O12" s="6">
        <v>0</v>
      </c>
    </row>
    <row r="13" spans="1:15" x14ac:dyDescent="0.25">
      <c r="C13" s="5">
        <v>45117</v>
      </c>
      <c r="D13" s="6">
        <v>0</v>
      </c>
      <c r="E13" s="6">
        <v>0</v>
      </c>
      <c r="F13" s="6">
        <v>0</v>
      </c>
      <c r="G13" s="6">
        <v>44.85</v>
      </c>
      <c r="H13" s="6">
        <v>88.37</v>
      </c>
      <c r="I13" s="6"/>
      <c r="J13" s="6"/>
      <c r="K13" s="6">
        <v>181.92</v>
      </c>
      <c r="L13" s="6">
        <v>0</v>
      </c>
      <c r="M13" s="6">
        <v>131.21</v>
      </c>
      <c r="N13" s="6">
        <v>0</v>
      </c>
      <c r="O13" s="6">
        <v>113.72</v>
      </c>
    </row>
    <row r="14" spans="1:15" x14ac:dyDescent="0.25">
      <c r="C14" s="5">
        <v>45118</v>
      </c>
      <c r="D14" s="6">
        <v>0</v>
      </c>
      <c r="E14" s="6">
        <v>2.1</v>
      </c>
      <c r="F14" s="6">
        <v>0</v>
      </c>
      <c r="G14" s="6">
        <v>233.43</v>
      </c>
      <c r="H14" s="6">
        <v>36.229999999999997</v>
      </c>
      <c r="I14" s="6"/>
      <c r="J14" s="6"/>
      <c r="K14" s="6">
        <v>132.54</v>
      </c>
      <c r="L14" s="6">
        <v>0</v>
      </c>
      <c r="M14" s="6">
        <v>201.98</v>
      </c>
      <c r="N14" s="6">
        <v>28.2</v>
      </c>
      <c r="O14" s="6">
        <v>79.22</v>
      </c>
    </row>
    <row r="15" spans="1:15" x14ac:dyDescent="0.25">
      <c r="C15" s="5">
        <v>45119</v>
      </c>
      <c r="D15" s="6">
        <v>0</v>
      </c>
      <c r="E15" s="6">
        <v>0</v>
      </c>
      <c r="F15" s="6">
        <v>0</v>
      </c>
      <c r="G15" s="6">
        <v>108.74</v>
      </c>
      <c r="H15" s="6">
        <v>53.66</v>
      </c>
      <c r="I15" s="6"/>
      <c r="J15" s="6">
        <v>138.91999999999999</v>
      </c>
      <c r="K15" s="6">
        <v>184.66</v>
      </c>
      <c r="L15" s="6">
        <v>0</v>
      </c>
      <c r="M15" s="6">
        <v>164.66</v>
      </c>
      <c r="N15" s="6">
        <v>25.47</v>
      </c>
      <c r="O15" s="6">
        <v>0</v>
      </c>
    </row>
    <row r="16" spans="1:15" x14ac:dyDescent="0.25">
      <c r="C16" s="5">
        <v>45120</v>
      </c>
      <c r="D16" s="6">
        <v>0</v>
      </c>
      <c r="E16" s="6">
        <v>21.32</v>
      </c>
      <c r="F16" s="6">
        <v>0.94</v>
      </c>
      <c r="G16" s="6"/>
      <c r="H16" s="6">
        <v>54.33</v>
      </c>
      <c r="I16" s="6"/>
      <c r="J16" s="6">
        <v>138.19999999999999</v>
      </c>
      <c r="K16" s="6">
        <v>254.23</v>
      </c>
      <c r="L16" s="6">
        <v>14.17</v>
      </c>
      <c r="M16" s="6">
        <v>154.35</v>
      </c>
      <c r="N16" s="6">
        <v>11.33</v>
      </c>
      <c r="O16" s="6">
        <v>25.73</v>
      </c>
    </row>
    <row r="17" spans="3:15" x14ac:dyDescent="0.25">
      <c r="C17" s="5">
        <v>45121</v>
      </c>
      <c r="D17" s="6">
        <v>0</v>
      </c>
      <c r="E17" s="6">
        <v>31.4</v>
      </c>
      <c r="F17" s="6">
        <v>31.01</v>
      </c>
      <c r="G17" s="6"/>
      <c r="H17" s="6">
        <v>84.07</v>
      </c>
      <c r="I17" s="6"/>
      <c r="J17" s="6">
        <v>161.99</v>
      </c>
      <c r="K17" s="6">
        <v>185.99</v>
      </c>
      <c r="L17" s="6">
        <v>45.69</v>
      </c>
      <c r="M17" s="6">
        <v>120.2</v>
      </c>
      <c r="N17" s="6">
        <v>0</v>
      </c>
      <c r="O17" s="6">
        <v>97.54</v>
      </c>
    </row>
    <row r="18" spans="3:15" x14ac:dyDescent="0.25">
      <c r="C18" s="5">
        <v>45122</v>
      </c>
      <c r="D18" s="6">
        <v>0</v>
      </c>
      <c r="E18" s="6">
        <v>1.03</v>
      </c>
      <c r="F18" s="6">
        <v>36.89</v>
      </c>
      <c r="G18" s="6"/>
      <c r="H18" s="6">
        <v>130.6</v>
      </c>
      <c r="I18" s="6"/>
      <c r="J18" s="6">
        <v>188.27</v>
      </c>
      <c r="K18" s="6">
        <v>273.36</v>
      </c>
      <c r="L18" s="6">
        <v>24.11</v>
      </c>
      <c r="M18" s="6">
        <v>179.52</v>
      </c>
      <c r="N18" s="6">
        <v>16.3</v>
      </c>
      <c r="O18" s="6">
        <v>27.65</v>
      </c>
    </row>
    <row r="19" spans="3:15" x14ac:dyDescent="0.25">
      <c r="C19" s="5">
        <v>45123</v>
      </c>
      <c r="D19" s="6">
        <v>0</v>
      </c>
      <c r="E19" s="6">
        <v>0</v>
      </c>
      <c r="F19" s="6">
        <v>0</v>
      </c>
      <c r="G19" s="6"/>
      <c r="H19" s="6">
        <v>0</v>
      </c>
      <c r="I19" s="6"/>
      <c r="J19" s="6">
        <v>60.49</v>
      </c>
      <c r="K19" s="6">
        <v>100.45</v>
      </c>
      <c r="L19" s="6">
        <v>0</v>
      </c>
      <c r="M19" s="6">
        <v>17.52</v>
      </c>
      <c r="N19" s="6">
        <v>0</v>
      </c>
      <c r="O19" s="6">
        <v>0</v>
      </c>
    </row>
    <row r="20" spans="3:15" x14ac:dyDescent="0.25">
      <c r="C20" s="5">
        <v>45124</v>
      </c>
      <c r="D20" s="6">
        <v>0</v>
      </c>
      <c r="E20" s="6">
        <v>12.32</v>
      </c>
      <c r="F20" s="6">
        <v>24.54</v>
      </c>
      <c r="G20" s="6"/>
      <c r="H20" s="6">
        <v>90.24</v>
      </c>
      <c r="I20" s="6"/>
      <c r="J20" s="6">
        <v>176.19</v>
      </c>
      <c r="K20" s="6">
        <v>39.67</v>
      </c>
      <c r="L20" s="6">
        <v>0</v>
      </c>
      <c r="M20" s="6">
        <v>112.15</v>
      </c>
      <c r="N20" s="6">
        <v>20.78</v>
      </c>
      <c r="O20" s="6">
        <v>148.65</v>
      </c>
    </row>
    <row r="21" spans="3:15" x14ac:dyDescent="0.25">
      <c r="C21" s="5">
        <v>45125</v>
      </c>
      <c r="D21" s="6">
        <v>0</v>
      </c>
      <c r="E21" s="6">
        <v>85.65</v>
      </c>
      <c r="F21" s="6">
        <v>38.81</v>
      </c>
      <c r="G21" s="6"/>
      <c r="H21" s="6">
        <v>97.75</v>
      </c>
      <c r="I21" s="6"/>
      <c r="J21" s="6">
        <v>239.4</v>
      </c>
      <c r="K21" s="6">
        <v>0</v>
      </c>
      <c r="L21" s="6">
        <v>0</v>
      </c>
      <c r="M21" s="6">
        <v>149.32</v>
      </c>
      <c r="N21" s="6">
        <v>31.63</v>
      </c>
      <c r="O21" s="6">
        <v>111.29</v>
      </c>
    </row>
    <row r="22" spans="3:15" x14ac:dyDescent="0.25">
      <c r="C22" s="5">
        <v>45126</v>
      </c>
      <c r="D22" s="6">
        <v>0</v>
      </c>
      <c r="E22" s="6">
        <v>114.1</v>
      </c>
      <c r="F22" s="6">
        <v>5.0199999999999996</v>
      </c>
      <c r="G22" s="6"/>
      <c r="H22" s="6">
        <v>108.84</v>
      </c>
      <c r="I22" s="6"/>
      <c r="J22" s="6">
        <v>270.83999999999997</v>
      </c>
      <c r="K22" s="6">
        <f>6.54+0.1+0.07</f>
        <v>6.71</v>
      </c>
      <c r="L22" s="6">
        <v>0</v>
      </c>
      <c r="M22" s="6">
        <v>75.95</v>
      </c>
      <c r="N22" s="6">
        <v>28.54</v>
      </c>
      <c r="O22" s="6">
        <v>56.48</v>
      </c>
    </row>
    <row r="23" spans="3:15" x14ac:dyDescent="0.25">
      <c r="C23" s="5">
        <v>45127</v>
      </c>
      <c r="D23" s="6">
        <v>0</v>
      </c>
      <c r="E23" s="6">
        <v>4.9800000000000004</v>
      </c>
      <c r="F23" s="6">
        <v>21.85</v>
      </c>
      <c r="G23" s="6">
        <v>67.73</v>
      </c>
      <c r="H23" s="6">
        <v>55.85</v>
      </c>
      <c r="I23" s="6"/>
      <c r="J23" s="6">
        <v>214.2</v>
      </c>
      <c r="K23" s="6"/>
      <c r="L23" s="6">
        <v>0</v>
      </c>
      <c r="M23" s="6">
        <v>104.44</v>
      </c>
      <c r="N23" s="6">
        <v>0</v>
      </c>
      <c r="O23" s="6">
        <v>121.81</v>
      </c>
    </row>
    <row r="24" spans="3:15" x14ac:dyDescent="0.25">
      <c r="C24" s="5">
        <v>45128</v>
      </c>
      <c r="D24" s="6">
        <v>0</v>
      </c>
      <c r="E24" s="6">
        <v>34.97</v>
      </c>
      <c r="F24" s="6">
        <v>0</v>
      </c>
      <c r="G24" s="6">
        <v>17.2</v>
      </c>
      <c r="H24" s="6">
        <v>76.150000000000006</v>
      </c>
      <c r="I24" s="6"/>
      <c r="J24" s="6">
        <v>223.12</v>
      </c>
      <c r="K24" s="6"/>
      <c r="L24" s="6">
        <v>22.81</v>
      </c>
      <c r="M24" s="6">
        <v>160.03</v>
      </c>
      <c r="N24" s="6">
        <v>0</v>
      </c>
      <c r="O24" s="6">
        <v>55.65</v>
      </c>
    </row>
    <row r="25" spans="3:15" x14ac:dyDescent="0.25">
      <c r="C25" s="5">
        <v>45129</v>
      </c>
      <c r="D25" s="6">
        <v>0</v>
      </c>
      <c r="E25" s="6">
        <v>17.649999999999999</v>
      </c>
      <c r="F25" s="6">
        <v>66.72</v>
      </c>
      <c r="G25" s="6">
        <v>3.9</v>
      </c>
      <c r="H25" s="6">
        <v>87.29</v>
      </c>
      <c r="I25" s="6"/>
      <c r="J25" s="6">
        <v>247.49</v>
      </c>
      <c r="K25" s="6"/>
      <c r="L25" s="6">
        <v>17.57</v>
      </c>
      <c r="M25" s="6">
        <v>231.75</v>
      </c>
      <c r="N25" s="6">
        <v>0</v>
      </c>
      <c r="O25" s="6">
        <v>28.3</v>
      </c>
    </row>
    <row r="26" spans="3:15" x14ac:dyDescent="0.25">
      <c r="C26" s="5">
        <v>45130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/>
      <c r="J26" s="6">
        <v>57.22</v>
      </c>
      <c r="K26" s="6"/>
      <c r="L26" s="6">
        <v>0</v>
      </c>
      <c r="M26" s="6">
        <v>141.96</v>
      </c>
      <c r="N26" s="6">
        <v>0</v>
      </c>
      <c r="O26" s="6">
        <v>0</v>
      </c>
    </row>
    <row r="27" spans="3:15" x14ac:dyDescent="0.25">
      <c r="C27" s="5">
        <v>45131</v>
      </c>
      <c r="D27" s="6">
        <v>0</v>
      </c>
      <c r="E27" s="6">
        <v>17.29</v>
      </c>
      <c r="F27" s="6">
        <v>5.84</v>
      </c>
      <c r="G27" s="6">
        <v>65.47</v>
      </c>
      <c r="H27" s="6">
        <v>97.35</v>
      </c>
      <c r="I27" s="6"/>
      <c r="J27" s="6">
        <v>178.06</v>
      </c>
      <c r="K27" s="6"/>
      <c r="L27" s="6">
        <v>0</v>
      </c>
      <c r="M27" s="6">
        <v>137.77000000000001</v>
      </c>
      <c r="N27" s="6">
        <v>36.590000000000003</v>
      </c>
      <c r="O27" s="6">
        <v>0</v>
      </c>
    </row>
    <row r="28" spans="3:15" x14ac:dyDescent="0.25">
      <c r="C28" s="5">
        <v>45132</v>
      </c>
      <c r="D28" s="6">
        <v>0</v>
      </c>
      <c r="E28" s="6">
        <v>17.88</v>
      </c>
      <c r="F28" s="6">
        <v>43.37</v>
      </c>
      <c r="G28" s="6">
        <v>160.16</v>
      </c>
      <c r="H28" s="6">
        <v>173.33</v>
      </c>
      <c r="I28" s="6"/>
      <c r="J28" s="6">
        <v>250.25</v>
      </c>
      <c r="K28" s="6"/>
      <c r="L28" s="6">
        <v>29.44</v>
      </c>
      <c r="M28" s="6">
        <v>212.67</v>
      </c>
      <c r="N28" s="6">
        <v>36.47</v>
      </c>
      <c r="O28" s="6">
        <v>55.29</v>
      </c>
    </row>
    <row r="29" spans="3:15" x14ac:dyDescent="0.25">
      <c r="C29" s="5">
        <v>45133</v>
      </c>
      <c r="D29" s="6">
        <v>0</v>
      </c>
      <c r="E29" s="6">
        <v>61.46</v>
      </c>
      <c r="F29" s="6">
        <v>104.8</v>
      </c>
      <c r="G29" s="6">
        <v>164.09</v>
      </c>
      <c r="H29" s="6">
        <v>32.74</v>
      </c>
      <c r="I29" s="6"/>
      <c r="J29" s="6">
        <v>237</v>
      </c>
      <c r="K29" s="6"/>
      <c r="L29" s="6">
        <v>32.71</v>
      </c>
      <c r="M29" s="6">
        <v>157.68</v>
      </c>
      <c r="N29" s="6">
        <v>15.69</v>
      </c>
      <c r="O29" s="6">
        <v>0</v>
      </c>
    </row>
    <row r="30" spans="3:15" x14ac:dyDescent="0.25">
      <c r="C30" s="5">
        <v>45134</v>
      </c>
      <c r="D30" s="6">
        <v>0</v>
      </c>
      <c r="E30" s="6">
        <v>24.55</v>
      </c>
      <c r="F30" s="6">
        <v>16.579999999999998</v>
      </c>
      <c r="G30" s="6">
        <v>161.88</v>
      </c>
      <c r="H30" s="6">
        <v>88.07</v>
      </c>
      <c r="I30" s="6"/>
      <c r="J30" s="6">
        <v>219.71</v>
      </c>
      <c r="K30" s="6"/>
      <c r="L30" s="6">
        <v>28.23</v>
      </c>
      <c r="M30" s="6">
        <v>146.65</v>
      </c>
      <c r="N30" s="6">
        <v>40.86</v>
      </c>
      <c r="O30" s="6">
        <v>0</v>
      </c>
    </row>
    <row r="31" spans="3:15" x14ac:dyDescent="0.25">
      <c r="C31" s="5">
        <v>45135</v>
      </c>
      <c r="D31" s="6">
        <v>0</v>
      </c>
      <c r="E31" s="6">
        <v>3.68</v>
      </c>
      <c r="F31" s="6">
        <v>0</v>
      </c>
      <c r="G31" s="6">
        <v>146.27000000000001</v>
      </c>
      <c r="H31" s="6">
        <v>81.22</v>
      </c>
      <c r="I31" s="6"/>
      <c r="J31" s="6">
        <v>253.65</v>
      </c>
      <c r="K31" s="6"/>
      <c r="L31" s="6">
        <v>43.17</v>
      </c>
      <c r="M31" s="6">
        <v>163.9</v>
      </c>
      <c r="N31" s="6">
        <v>9.2799999999999994</v>
      </c>
      <c r="O31" s="6">
        <v>0</v>
      </c>
    </row>
    <row r="32" spans="3:15" x14ac:dyDescent="0.25">
      <c r="C32" s="5">
        <v>45136</v>
      </c>
      <c r="D32" s="6">
        <v>0</v>
      </c>
      <c r="E32" s="6">
        <v>0</v>
      </c>
      <c r="F32" s="6">
        <v>0</v>
      </c>
      <c r="G32" s="6">
        <v>56.4</v>
      </c>
      <c r="H32" s="6">
        <v>46.66</v>
      </c>
      <c r="I32" s="6"/>
      <c r="J32" s="6">
        <v>171.66</v>
      </c>
      <c r="K32" s="6"/>
      <c r="L32" s="6">
        <v>0</v>
      </c>
      <c r="M32" s="6">
        <v>120.83</v>
      </c>
      <c r="N32" s="6">
        <v>0</v>
      </c>
      <c r="O32" s="6">
        <v>0</v>
      </c>
    </row>
    <row r="33" spans="3:15" x14ac:dyDescent="0.25">
      <c r="C33" s="5">
        <v>45137</v>
      </c>
      <c r="D33" s="6">
        <v>0</v>
      </c>
      <c r="E33" s="6">
        <v>0</v>
      </c>
      <c r="F33" s="6">
        <v>0</v>
      </c>
      <c r="G33" s="6">
        <v>11.74</v>
      </c>
      <c r="H33" s="6">
        <v>23.87</v>
      </c>
      <c r="I33" s="6"/>
      <c r="J33" s="6">
        <v>90.81</v>
      </c>
      <c r="K33" s="6"/>
      <c r="L33" s="6">
        <v>0</v>
      </c>
      <c r="M33" s="6">
        <v>59.14</v>
      </c>
      <c r="N33" s="6">
        <v>0</v>
      </c>
      <c r="O33" s="6">
        <v>0</v>
      </c>
    </row>
    <row r="34" spans="3:15" x14ac:dyDescent="0.25">
      <c r="C34" s="5">
        <v>45138</v>
      </c>
      <c r="D34" s="6">
        <v>0</v>
      </c>
      <c r="E34" s="6">
        <v>22.79</v>
      </c>
      <c r="F34" s="6">
        <v>6.97</v>
      </c>
      <c r="G34" s="6">
        <v>121.34</v>
      </c>
      <c r="H34" s="6">
        <v>117.12</v>
      </c>
      <c r="I34" s="6"/>
      <c r="J34" s="6">
        <v>139.94</v>
      </c>
      <c r="K34" s="6">
        <v>8.5</v>
      </c>
      <c r="L34" s="6">
        <v>34.229999999999997</v>
      </c>
      <c r="M34" s="6">
        <v>83.4</v>
      </c>
      <c r="N34" s="6">
        <v>19.260000000000002</v>
      </c>
      <c r="O34" s="6">
        <v>69.78</v>
      </c>
    </row>
    <row r="35" spans="3:15" x14ac:dyDescent="0.25">
      <c r="C35" s="9" t="s">
        <v>28</v>
      </c>
      <c r="D35" s="8">
        <f>SUM(D4:D34)</f>
        <v>0</v>
      </c>
      <c r="E35" s="8">
        <f t="shared" ref="E35:O35" si="0">SUM(E4:E34)</f>
        <v>527.80999999999995</v>
      </c>
      <c r="F35" s="8">
        <f t="shared" si="0"/>
        <v>825.85000000000014</v>
      </c>
      <c r="G35" s="8">
        <f t="shared" si="0"/>
        <v>2457.62</v>
      </c>
      <c r="H35" s="8">
        <f t="shared" si="0"/>
        <v>2166.4499999999998</v>
      </c>
      <c r="I35" s="8">
        <f t="shared" si="0"/>
        <v>12.91</v>
      </c>
      <c r="J35" s="8">
        <f t="shared" si="0"/>
        <v>4393.47</v>
      </c>
      <c r="K35" s="8">
        <f t="shared" si="0"/>
        <v>2467.31</v>
      </c>
      <c r="L35" s="8">
        <f t="shared" si="0"/>
        <v>411.90000000000003</v>
      </c>
      <c r="M35" s="8">
        <f t="shared" si="0"/>
        <v>4084.7900000000004</v>
      </c>
      <c r="N35" s="8">
        <f t="shared" si="0"/>
        <v>422.86000000000007</v>
      </c>
      <c r="O35" s="8">
        <f t="shared" si="0"/>
        <v>1248.8699999999999</v>
      </c>
    </row>
    <row r="37" spans="3:15" x14ac:dyDescent="0.25">
      <c r="C37" s="1" t="s">
        <v>34</v>
      </c>
      <c r="D37" s="1">
        <f>COUNT(D4:D34)</f>
        <v>31</v>
      </c>
      <c r="E37" s="1">
        <f t="shared" ref="E37:O37" si="1">COUNT(E4:E34)</f>
        <v>31</v>
      </c>
      <c r="F37" s="1">
        <f t="shared" si="1"/>
        <v>31</v>
      </c>
      <c r="G37" s="1">
        <f t="shared" si="1"/>
        <v>24</v>
      </c>
      <c r="H37" s="1">
        <f t="shared" si="1"/>
        <v>31</v>
      </c>
      <c r="I37" s="1">
        <f t="shared" si="1"/>
        <v>2</v>
      </c>
      <c r="J37" s="1">
        <f t="shared" si="1"/>
        <v>26</v>
      </c>
      <c r="K37" s="1">
        <f t="shared" si="1"/>
        <v>19</v>
      </c>
      <c r="L37" s="1">
        <f t="shared" si="1"/>
        <v>31</v>
      </c>
      <c r="M37" s="1">
        <f t="shared" si="1"/>
        <v>31</v>
      </c>
      <c r="N37" s="1">
        <f t="shared" si="1"/>
        <v>31</v>
      </c>
      <c r="O37" s="1">
        <f t="shared" si="1"/>
        <v>31</v>
      </c>
    </row>
    <row r="38" spans="3:15" x14ac:dyDescent="0.25">
      <c r="C38" s="1" t="s">
        <v>35</v>
      </c>
      <c r="D38" s="11">
        <f>D37/31</f>
        <v>1</v>
      </c>
      <c r="E38" s="11">
        <f t="shared" ref="E38:O38" si="2">E37/31</f>
        <v>1</v>
      </c>
      <c r="F38" s="11">
        <f t="shared" si="2"/>
        <v>1</v>
      </c>
      <c r="G38" s="11">
        <f t="shared" si="2"/>
        <v>0.77419354838709675</v>
      </c>
      <c r="H38" s="11">
        <f t="shared" si="2"/>
        <v>1</v>
      </c>
      <c r="I38" s="11">
        <f t="shared" si="2"/>
        <v>6.4516129032258063E-2</v>
      </c>
      <c r="J38" s="11">
        <f t="shared" si="2"/>
        <v>0.83870967741935487</v>
      </c>
      <c r="K38" s="11">
        <f t="shared" si="2"/>
        <v>0.61290322580645162</v>
      </c>
      <c r="L38" s="11">
        <f t="shared" si="2"/>
        <v>1</v>
      </c>
      <c r="M38" s="11">
        <f t="shared" si="2"/>
        <v>1</v>
      </c>
      <c r="N38" s="11">
        <f t="shared" si="2"/>
        <v>1</v>
      </c>
      <c r="O38" s="11">
        <f t="shared" si="2"/>
        <v>1</v>
      </c>
    </row>
  </sheetData>
  <mergeCells count="1">
    <mergeCell ref="C2:O2"/>
  </mergeCells>
  <conditionalFormatting sqref="D4:O34">
    <cfRule type="cellIs" dxfId="11" priority="1" operator="between">
      <formula>10</formula>
      <formula>9999999</formula>
    </cfRule>
    <cfRule type="cellIs" dxfId="10" priority="2" operator="lessThan">
      <formula>10</formula>
    </cfRule>
  </conditionalFormatting>
  <hyperlinks>
    <hyperlink ref="A1" location="GENERAL!A1" display="GENERAL" xr:uid="{00000000-0004-0000-0800-000000000000}"/>
  </hyperlink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8"/>
  <sheetViews>
    <sheetView workbookViewId="0">
      <pane xSplit="3" ySplit="3" topLeftCell="D23" activePane="bottomRight" state="frozen"/>
      <selection pane="topRight" activeCell="D1" sqref="D1"/>
      <selection pane="bottomLeft" activeCell="A4" sqref="A4"/>
      <selection pane="bottomRight" activeCell="O30" sqref="O30:O34"/>
    </sheetView>
  </sheetViews>
  <sheetFormatPr baseColWidth="10" defaultRowHeight="15" x14ac:dyDescent="0.25"/>
  <cols>
    <col min="3" max="3" width="19.5703125" bestFit="1" customWidth="1"/>
  </cols>
  <sheetData>
    <row r="1" spans="1:15" x14ac:dyDescent="0.25">
      <c r="A1" s="10" t="s">
        <v>29</v>
      </c>
    </row>
    <row r="2" spans="1:15" x14ac:dyDescent="0.25">
      <c r="C2" s="66" t="s">
        <v>13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</row>
    <row r="4" spans="1:15" x14ac:dyDescent="0.25">
      <c r="C4" s="5">
        <v>45139</v>
      </c>
      <c r="D4" s="6">
        <v>0</v>
      </c>
      <c r="E4" s="6">
        <v>21.34</v>
      </c>
      <c r="F4" s="6">
        <v>59.12</v>
      </c>
      <c r="G4" s="6">
        <v>159.38999999999999</v>
      </c>
      <c r="H4" s="6">
        <v>72.709999999999994</v>
      </c>
      <c r="I4" s="6"/>
      <c r="J4" s="6">
        <v>168.93</v>
      </c>
      <c r="K4" s="6">
        <v>94.44</v>
      </c>
      <c r="L4" s="6">
        <v>57.38</v>
      </c>
      <c r="M4" s="6">
        <v>101.15</v>
      </c>
      <c r="N4" s="6">
        <v>23.96</v>
      </c>
      <c r="O4" s="6">
        <v>59.61</v>
      </c>
    </row>
    <row r="5" spans="1:15" x14ac:dyDescent="0.25">
      <c r="C5" s="5">
        <v>45140</v>
      </c>
      <c r="D5" s="6">
        <v>0</v>
      </c>
      <c r="E5" s="6">
        <v>23.02</v>
      </c>
      <c r="F5" s="6">
        <v>2.95</v>
      </c>
      <c r="G5" s="6">
        <v>117</v>
      </c>
      <c r="H5" s="6">
        <v>107.76</v>
      </c>
      <c r="I5" s="6"/>
      <c r="J5" s="6">
        <v>174.28</v>
      </c>
      <c r="K5" s="6">
        <v>37.119999999999997</v>
      </c>
      <c r="L5" s="6">
        <v>0</v>
      </c>
      <c r="M5" s="6">
        <v>147.79</v>
      </c>
      <c r="N5" s="6">
        <v>30.58</v>
      </c>
      <c r="O5" s="6">
        <v>0</v>
      </c>
    </row>
    <row r="6" spans="1:15" x14ac:dyDescent="0.25">
      <c r="C6" s="5">
        <v>45141</v>
      </c>
      <c r="D6" s="6">
        <v>0</v>
      </c>
      <c r="E6" s="6">
        <v>84.29</v>
      </c>
      <c r="F6" s="6">
        <v>5.31</v>
      </c>
      <c r="G6" s="6">
        <v>169.12</v>
      </c>
      <c r="H6" s="6">
        <v>65.27</v>
      </c>
      <c r="I6" s="6"/>
      <c r="J6" s="6">
        <v>210.17</v>
      </c>
      <c r="K6" s="6">
        <v>26.48</v>
      </c>
      <c r="L6" s="6">
        <v>0</v>
      </c>
      <c r="M6" s="6">
        <v>149.38999999999999</v>
      </c>
      <c r="N6" s="6">
        <v>25.1</v>
      </c>
      <c r="O6" s="6">
        <v>0</v>
      </c>
    </row>
    <row r="7" spans="1:15" x14ac:dyDescent="0.25">
      <c r="C7" s="5">
        <v>45142</v>
      </c>
      <c r="D7" s="6">
        <v>0</v>
      </c>
      <c r="E7" s="6">
        <v>16.04</v>
      </c>
      <c r="F7" s="6">
        <v>0</v>
      </c>
      <c r="G7" s="6">
        <v>166.65</v>
      </c>
      <c r="H7" s="6">
        <v>93.81</v>
      </c>
      <c r="I7" s="6"/>
      <c r="J7" s="6">
        <v>71.13</v>
      </c>
      <c r="K7" s="6">
        <v>121.29</v>
      </c>
      <c r="L7" s="6">
        <v>29.68</v>
      </c>
      <c r="M7" s="6">
        <v>143.27000000000001</v>
      </c>
      <c r="N7" s="6">
        <v>16.350000000000001</v>
      </c>
      <c r="O7" s="6">
        <v>23.55</v>
      </c>
    </row>
    <row r="8" spans="1:15" x14ac:dyDescent="0.25">
      <c r="C8" s="5">
        <v>45143</v>
      </c>
      <c r="D8" s="6">
        <v>0</v>
      </c>
      <c r="E8" s="6">
        <v>2.71</v>
      </c>
      <c r="F8" s="6">
        <v>14.16</v>
      </c>
      <c r="G8" s="6">
        <v>127.76</v>
      </c>
      <c r="H8" s="6">
        <v>27.38</v>
      </c>
      <c r="I8" s="6"/>
      <c r="J8" s="6">
        <v>86.88</v>
      </c>
      <c r="K8" s="6">
        <v>196.93</v>
      </c>
      <c r="L8" s="6">
        <v>22.22</v>
      </c>
      <c r="M8" s="6">
        <v>109.46</v>
      </c>
      <c r="N8" s="6">
        <v>0</v>
      </c>
      <c r="O8" s="6">
        <v>16.91</v>
      </c>
    </row>
    <row r="9" spans="1:15" x14ac:dyDescent="0.25">
      <c r="C9" s="5">
        <v>45144</v>
      </c>
      <c r="D9" s="6">
        <v>0</v>
      </c>
      <c r="E9" s="6">
        <v>0</v>
      </c>
      <c r="F9" s="6">
        <v>0</v>
      </c>
      <c r="G9" s="6">
        <v>39.729999999999997</v>
      </c>
      <c r="H9" s="6">
        <v>0</v>
      </c>
      <c r="I9" s="6"/>
      <c r="J9" s="6">
        <v>163.85</v>
      </c>
      <c r="K9" s="6">
        <v>11.08</v>
      </c>
      <c r="L9" s="6">
        <v>0</v>
      </c>
      <c r="M9" s="6">
        <v>24.56</v>
      </c>
      <c r="N9" s="6">
        <v>0</v>
      </c>
      <c r="O9" s="6">
        <v>0</v>
      </c>
    </row>
    <row r="10" spans="1:15" x14ac:dyDescent="0.25">
      <c r="C10" s="5">
        <v>45145</v>
      </c>
      <c r="D10" s="6">
        <v>0</v>
      </c>
      <c r="E10" s="6">
        <v>0</v>
      </c>
      <c r="F10" s="6">
        <v>0</v>
      </c>
      <c r="G10" s="6">
        <v>92.27</v>
      </c>
      <c r="H10" s="6">
        <v>64.819999999999993</v>
      </c>
      <c r="I10" s="6"/>
      <c r="J10" s="6">
        <v>63.74</v>
      </c>
      <c r="K10" s="6">
        <v>119.74</v>
      </c>
      <c r="L10" s="6">
        <v>0</v>
      </c>
      <c r="M10" s="6">
        <v>134.57</v>
      </c>
      <c r="N10" s="6">
        <v>0</v>
      </c>
      <c r="O10" s="6">
        <v>0</v>
      </c>
    </row>
    <row r="11" spans="1:15" x14ac:dyDescent="0.25">
      <c r="C11" s="5">
        <v>45146</v>
      </c>
      <c r="D11" s="6">
        <v>0</v>
      </c>
      <c r="E11" s="6">
        <v>29.93</v>
      </c>
      <c r="F11" s="6">
        <v>0</v>
      </c>
      <c r="G11" s="6">
        <v>265.98</v>
      </c>
      <c r="H11" s="6">
        <v>52.61</v>
      </c>
      <c r="I11" s="6"/>
      <c r="J11" s="6">
        <v>59.76</v>
      </c>
      <c r="K11" s="6">
        <v>245.17</v>
      </c>
      <c r="L11" s="6">
        <v>23.72</v>
      </c>
      <c r="M11" s="6">
        <v>237.11</v>
      </c>
      <c r="N11" s="6">
        <v>10.82</v>
      </c>
      <c r="O11" s="6">
        <v>0</v>
      </c>
    </row>
    <row r="12" spans="1:15" x14ac:dyDescent="0.25">
      <c r="C12" s="5">
        <v>45147</v>
      </c>
      <c r="D12" s="6">
        <v>0</v>
      </c>
      <c r="E12" s="6">
        <v>33.85</v>
      </c>
      <c r="F12" s="6">
        <v>0</v>
      </c>
      <c r="G12" s="6">
        <v>130.38999999999999</v>
      </c>
      <c r="H12" s="6">
        <v>131.47</v>
      </c>
      <c r="I12" s="6"/>
      <c r="J12" s="6">
        <v>63.35</v>
      </c>
      <c r="K12" s="6">
        <v>140.34</v>
      </c>
      <c r="L12" s="6">
        <v>39.840000000000003</v>
      </c>
      <c r="M12" s="6">
        <v>154.66999999999999</v>
      </c>
      <c r="N12" s="6">
        <v>22.64</v>
      </c>
      <c r="O12" s="6">
        <v>0</v>
      </c>
    </row>
    <row r="13" spans="1:15" x14ac:dyDescent="0.25">
      <c r="C13" s="5">
        <v>45148</v>
      </c>
      <c r="D13" s="6">
        <v>0</v>
      </c>
      <c r="E13" s="6">
        <v>17.010000000000002</v>
      </c>
      <c r="F13" s="6">
        <v>25.93</v>
      </c>
      <c r="G13" s="6">
        <v>123.2</v>
      </c>
      <c r="H13" s="6">
        <v>63.43</v>
      </c>
      <c r="I13" s="6"/>
      <c r="J13" s="6">
        <v>203.39</v>
      </c>
      <c r="K13" s="6">
        <v>130.19</v>
      </c>
      <c r="L13" s="6">
        <v>36.99</v>
      </c>
      <c r="M13" s="6">
        <v>152.08000000000001</v>
      </c>
      <c r="N13" s="6">
        <v>0</v>
      </c>
      <c r="O13" s="6">
        <v>0</v>
      </c>
    </row>
    <row r="14" spans="1:15" x14ac:dyDescent="0.25">
      <c r="C14" s="5">
        <v>45149</v>
      </c>
      <c r="D14" s="6">
        <v>0</v>
      </c>
      <c r="E14" s="6">
        <v>53.61</v>
      </c>
      <c r="F14" s="6">
        <v>44.83</v>
      </c>
      <c r="G14" s="6">
        <v>135.9</v>
      </c>
      <c r="H14" s="6">
        <v>69.48</v>
      </c>
      <c r="I14" s="6"/>
      <c r="J14" s="6">
        <v>176.32</v>
      </c>
      <c r="K14" s="6">
        <v>86.35</v>
      </c>
      <c r="L14" s="6">
        <v>30.56</v>
      </c>
      <c r="M14" s="6">
        <v>139.29</v>
      </c>
      <c r="N14" s="6">
        <v>0</v>
      </c>
      <c r="O14" s="6">
        <v>0</v>
      </c>
    </row>
    <row r="15" spans="1:15" x14ac:dyDescent="0.25">
      <c r="C15" s="5">
        <v>45150</v>
      </c>
      <c r="D15" s="6">
        <v>0</v>
      </c>
      <c r="E15" s="6">
        <v>0</v>
      </c>
      <c r="F15" s="6">
        <v>0</v>
      </c>
      <c r="G15" s="6">
        <v>102.63</v>
      </c>
      <c r="H15" s="6">
        <v>82.5</v>
      </c>
      <c r="I15" s="6"/>
      <c r="J15" s="6">
        <v>179.19</v>
      </c>
      <c r="K15" s="6">
        <v>56.58</v>
      </c>
      <c r="L15" s="6">
        <v>28.24</v>
      </c>
      <c r="M15" s="6">
        <v>137.22999999999999</v>
      </c>
      <c r="N15" s="6">
        <v>0</v>
      </c>
      <c r="O15" s="6">
        <v>0</v>
      </c>
    </row>
    <row r="16" spans="1:15" x14ac:dyDescent="0.25">
      <c r="C16" s="5">
        <v>45151</v>
      </c>
      <c r="D16" s="6">
        <v>0</v>
      </c>
      <c r="E16" s="6">
        <v>0</v>
      </c>
      <c r="F16" s="6">
        <v>0</v>
      </c>
      <c r="G16" s="6">
        <v>47.15</v>
      </c>
      <c r="H16" s="6">
        <v>0</v>
      </c>
      <c r="I16" s="6"/>
      <c r="J16" s="6">
        <v>186.25</v>
      </c>
      <c r="K16" s="6">
        <v>5.27</v>
      </c>
      <c r="L16" s="6">
        <v>0</v>
      </c>
      <c r="M16" s="6">
        <v>3.74</v>
      </c>
      <c r="N16" s="6">
        <v>0</v>
      </c>
      <c r="O16" s="6">
        <v>0</v>
      </c>
    </row>
    <row r="17" spans="3:15" x14ac:dyDescent="0.25">
      <c r="C17" s="5">
        <v>45152</v>
      </c>
      <c r="D17" s="6">
        <v>0</v>
      </c>
      <c r="E17" s="6">
        <v>21.56</v>
      </c>
      <c r="F17" s="6">
        <v>76.7</v>
      </c>
      <c r="G17" s="6">
        <v>27.89</v>
      </c>
      <c r="H17" s="6">
        <v>73.87</v>
      </c>
      <c r="I17" s="6"/>
      <c r="J17" s="6">
        <v>119.84</v>
      </c>
      <c r="K17" s="6">
        <v>119.29</v>
      </c>
      <c r="L17" s="6">
        <v>50.93</v>
      </c>
      <c r="M17" s="6">
        <v>104.87</v>
      </c>
      <c r="N17" s="6">
        <v>0</v>
      </c>
      <c r="O17" s="6">
        <v>0</v>
      </c>
    </row>
    <row r="18" spans="3:15" x14ac:dyDescent="0.25">
      <c r="C18" s="5">
        <v>45153</v>
      </c>
      <c r="D18" s="6">
        <v>0</v>
      </c>
      <c r="E18" s="6">
        <v>17.3</v>
      </c>
      <c r="F18" s="6">
        <v>20.87</v>
      </c>
      <c r="G18" s="6">
        <v>118.54</v>
      </c>
      <c r="H18" s="6">
        <v>29.14</v>
      </c>
      <c r="I18" s="6">
        <f>15.89+0.58</f>
        <v>16.47</v>
      </c>
      <c r="J18" s="6">
        <v>194.84</v>
      </c>
      <c r="K18" s="6">
        <v>119.47</v>
      </c>
      <c r="L18" s="6">
        <v>23.17</v>
      </c>
      <c r="M18" s="6">
        <v>238.36</v>
      </c>
      <c r="N18" s="6">
        <v>22.35</v>
      </c>
      <c r="O18" s="6">
        <v>127.9</v>
      </c>
    </row>
    <row r="19" spans="3:15" x14ac:dyDescent="0.25">
      <c r="C19" s="5">
        <v>45154</v>
      </c>
      <c r="D19" s="6">
        <v>0</v>
      </c>
      <c r="E19" s="6">
        <v>11.81</v>
      </c>
      <c r="F19" s="6">
        <v>26.98</v>
      </c>
      <c r="G19" s="6">
        <v>185.77</v>
      </c>
      <c r="H19" s="6">
        <v>15.28</v>
      </c>
      <c r="I19" s="6">
        <f>16.96+1.16</f>
        <v>18.12</v>
      </c>
      <c r="J19" s="6">
        <v>132.94999999999999</v>
      </c>
      <c r="K19" s="6">
        <v>189.07</v>
      </c>
      <c r="L19" s="6">
        <v>0</v>
      </c>
      <c r="M19" s="6">
        <v>141.47999999999999</v>
      </c>
      <c r="N19" s="6">
        <v>32.4</v>
      </c>
      <c r="O19" s="6">
        <v>0</v>
      </c>
    </row>
    <row r="20" spans="3:15" x14ac:dyDescent="0.25">
      <c r="C20" s="5">
        <v>45155</v>
      </c>
      <c r="D20" s="6">
        <v>0</v>
      </c>
      <c r="E20" s="6">
        <v>0</v>
      </c>
      <c r="F20" s="6">
        <v>0</v>
      </c>
      <c r="G20" s="6">
        <v>120.62</v>
      </c>
      <c r="H20" s="6">
        <v>138.77000000000001</v>
      </c>
      <c r="I20" s="6">
        <v>16.62</v>
      </c>
      <c r="J20" s="6">
        <v>83.31</v>
      </c>
      <c r="K20" s="6">
        <v>125.19</v>
      </c>
      <c r="L20" s="6">
        <v>0</v>
      </c>
      <c r="M20" s="6">
        <v>162.22</v>
      </c>
      <c r="N20" s="6">
        <v>27.34</v>
      </c>
      <c r="O20" s="6">
        <v>25.54</v>
      </c>
    </row>
    <row r="21" spans="3:15" x14ac:dyDescent="0.25">
      <c r="C21" s="5">
        <v>45156</v>
      </c>
      <c r="D21" s="6">
        <v>0</v>
      </c>
      <c r="E21" s="6">
        <v>11.48</v>
      </c>
      <c r="F21" s="6">
        <v>39.479999999999997</v>
      </c>
      <c r="G21" s="6">
        <v>139.33000000000001</v>
      </c>
      <c r="H21" s="6">
        <v>34.659999999999997</v>
      </c>
      <c r="I21" s="6"/>
      <c r="J21" s="6">
        <v>1.89</v>
      </c>
      <c r="K21" s="6">
        <v>177.34</v>
      </c>
      <c r="L21" s="6">
        <v>23.87</v>
      </c>
      <c r="M21" s="6">
        <v>161.52000000000001</v>
      </c>
      <c r="N21" s="6">
        <v>32.82</v>
      </c>
      <c r="O21" s="6">
        <v>34.450000000000003</v>
      </c>
    </row>
    <row r="22" spans="3:15" x14ac:dyDescent="0.25">
      <c r="C22" s="5">
        <v>45157</v>
      </c>
      <c r="D22" s="6">
        <v>0</v>
      </c>
      <c r="E22" s="6">
        <v>6.41</v>
      </c>
      <c r="F22" s="6">
        <v>25.42</v>
      </c>
      <c r="G22" s="6">
        <v>60.01</v>
      </c>
      <c r="H22" s="6">
        <v>11.06</v>
      </c>
      <c r="I22" s="6"/>
      <c r="J22" s="6">
        <v>179.57</v>
      </c>
      <c r="K22" s="6">
        <v>113.48</v>
      </c>
      <c r="L22" s="6">
        <v>10.79</v>
      </c>
      <c r="M22" s="6">
        <v>124.47</v>
      </c>
      <c r="N22" s="6">
        <v>11.02</v>
      </c>
      <c r="O22" s="6">
        <v>0</v>
      </c>
    </row>
    <row r="23" spans="3:15" x14ac:dyDescent="0.25">
      <c r="C23" s="5">
        <v>45158</v>
      </c>
      <c r="D23" s="6">
        <v>0</v>
      </c>
      <c r="E23" s="6">
        <v>0</v>
      </c>
      <c r="F23" s="6">
        <v>0</v>
      </c>
      <c r="G23" s="6">
        <v>130.87</v>
      </c>
      <c r="H23" s="6">
        <v>6.93</v>
      </c>
      <c r="I23" s="6"/>
      <c r="J23" s="6">
        <v>0</v>
      </c>
      <c r="K23" s="6">
        <v>39.25</v>
      </c>
      <c r="L23" s="6">
        <v>0</v>
      </c>
      <c r="M23" s="6">
        <v>7.48</v>
      </c>
      <c r="N23" s="6">
        <v>0</v>
      </c>
      <c r="O23" s="6">
        <v>0</v>
      </c>
    </row>
    <row r="24" spans="3:15" x14ac:dyDescent="0.25">
      <c r="C24" s="5">
        <v>45159</v>
      </c>
      <c r="D24" s="6">
        <v>0</v>
      </c>
      <c r="E24" s="6">
        <v>0</v>
      </c>
      <c r="F24" s="6">
        <v>0</v>
      </c>
      <c r="G24" s="6">
        <v>146.43</v>
      </c>
      <c r="H24" s="6">
        <v>58.8</v>
      </c>
      <c r="I24" s="6"/>
      <c r="J24" s="6">
        <v>13.49</v>
      </c>
      <c r="K24" s="6">
        <v>183.33</v>
      </c>
      <c r="L24" s="6">
        <v>0</v>
      </c>
      <c r="M24" s="6">
        <v>63.58</v>
      </c>
      <c r="N24" s="6">
        <v>0</v>
      </c>
      <c r="O24" s="6">
        <v>0</v>
      </c>
    </row>
    <row r="25" spans="3:15" x14ac:dyDescent="0.25">
      <c r="C25" s="5">
        <v>45160</v>
      </c>
      <c r="D25" s="6">
        <v>0</v>
      </c>
      <c r="E25" s="6">
        <v>15.46</v>
      </c>
      <c r="F25" s="6">
        <v>97.2</v>
      </c>
      <c r="G25" s="6">
        <v>133.52000000000001</v>
      </c>
      <c r="H25" s="6">
        <v>97.73</v>
      </c>
      <c r="I25" s="6"/>
      <c r="J25" s="6">
        <v>48.94</v>
      </c>
      <c r="K25" s="6">
        <v>60.1</v>
      </c>
      <c r="L25" s="6">
        <v>0</v>
      </c>
      <c r="M25" s="6">
        <v>180.9</v>
      </c>
      <c r="N25" s="6">
        <v>39.4</v>
      </c>
      <c r="O25" s="6">
        <v>81.02</v>
      </c>
    </row>
    <row r="26" spans="3:15" x14ac:dyDescent="0.25">
      <c r="C26" s="5">
        <v>45161</v>
      </c>
      <c r="D26" s="6">
        <v>0</v>
      </c>
      <c r="E26" s="6">
        <v>28.13</v>
      </c>
      <c r="F26" s="6">
        <v>4.2</v>
      </c>
      <c r="G26" s="6">
        <v>71.239999999999995</v>
      </c>
      <c r="H26" s="6">
        <v>68.94</v>
      </c>
      <c r="I26" s="6"/>
      <c r="J26" s="6">
        <v>184.33</v>
      </c>
      <c r="K26" s="6">
        <v>137.38</v>
      </c>
      <c r="L26" s="6">
        <v>12.05</v>
      </c>
      <c r="M26" s="6">
        <v>162.41</v>
      </c>
      <c r="N26" s="6">
        <v>16.649999999999999</v>
      </c>
      <c r="O26" s="6">
        <v>80.03</v>
      </c>
    </row>
    <row r="27" spans="3:15" x14ac:dyDescent="0.25">
      <c r="C27" s="5">
        <v>45162</v>
      </c>
      <c r="D27" s="6">
        <v>0</v>
      </c>
      <c r="E27" s="6">
        <v>17.66</v>
      </c>
      <c r="F27" s="6">
        <v>12.1</v>
      </c>
      <c r="G27" s="6">
        <v>133.66</v>
      </c>
      <c r="H27" s="6">
        <v>12.97</v>
      </c>
      <c r="I27" s="6"/>
      <c r="J27" s="6">
        <v>138.72999999999999</v>
      </c>
      <c r="K27" s="6">
        <v>191.61</v>
      </c>
      <c r="L27" s="6">
        <v>28.31</v>
      </c>
      <c r="M27" s="6">
        <v>45.04</v>
      </c>
      <c r="N27" s="6">
        <v>38.369999999999997</v>
      </c>
      <c r="O27" s="6">
        <v>168.53</v>
      </c>
    </row>
    <row r="28" spans="3:15" x14ac:dyDescent="0.25">
      <c r="C28" s="5">
        <v>45163</v>
      </c>
      <c r="D28" s="6">
        <v>0</v>
      </c>
      <c r="E28" s="6">
        <v>23.79</v>
      </c>
      <c r="F28" s="6">
        <v>7.42</v>
      </c>
      <c r="G28" s="6">
        <v>205.62</v>
      </c>
      <c r="H28" s="6">
        <v>21.73</v>
      </c>
      <c r="I28" s="6"/>
      <c r="J28" s="6">
        <v>270.7</v>
      </c>
      <c r="K28" s="6">
        <v>140.34</v>
      </c>
      <c r="L28" s="6">
        <v>24.78</v>
      </c>
      <c r="M28" s="6"/>
      <c r="N28" s="6">
        <v>30.69</v>
      </c>
      <c r="O28" s="6">
        <v>17.510000000000002</v>
      </c>
    </row>
    <row r="29" spans="3:15" x14ac:dyDescent="0.25">
      <c r="C29" s="5">
        <v>45164</v>
      </c>
      <c r="D29" s="6">
        <v>0</v>
      </c>
      <c r="E29" s="6">
        <v>21.04</v>
      </c>
      <c r="F29" s="6">
        <v>15.56</v>
      </c>
      <c r="G29" s="6">
        <v>201.76</v>
      </c>
      <c r="H29" s="6">
        <v>14.28</v>
      </c>
      <c r="I29" s="6"/>
      <c r="J29" s="6">
        <v>221.7</v>
      </c>
      <c r="K29" s="6">
        <v>67.77</v>
      </c>
      <c r="L29" s="6">
        <v>19.420000000000002</v>
      </c>
      <c r="M29" s="6">
        <v>18.02</v>
      </c>
      <c r="N29" s="6">
        <v>22.77</v>
      </c>
      <c r="O29" s="6">
        <v>31.55</v>
      </c>
    </row>
    <row r="30" spans="3:15" x14ac:dyDescent="0.25">
      <c r="C30" s="5">
        <v>45165</v>
      </c>
      <c r="D30" s="6">
        <v>0</v>
      </c>
      <c r="E30" s="6">
        <v>6.83</v>
      </c>
      <c r="F30" s="6">
        <v>0</v>
      </c>
      <c r="G30" s="6">
        <v>152.24</v>
      </c>
      <c r="H30" s="6">
        <v>0</v>
      </c>
      <c r="I30" s="6"/>
      <c r="J30" s="6">
        <v>0</v>
      </c>
      <c r="K30" s="6">
        <v>48.12</v>
      </c>
      <c r="L30" s="6">
        <v>0</v>
      </c>
      <c r="M30" s="6">
        <v>63.06</v>
      </c>
      <c r="N30" s="6">
        <v>0</v>
      </c>
      <c r="O30" s="6">
        <v>0</v>
      </c>
    </row>
    <row r="31" spans="3:15" x14ac:dyDescent="0.25">
      <c r="C31" s="5">
        <v>45166</v>
      </c>
      <c r="D31" s="6">
        <v>0</v>
      </c>
      <c r="E31" s="6">
        <v>25.38</v>
      </c>
      <c r="F31" s="6">
        <v>57.82</v>
      </c>
      <c r="G31" s="6">
        <v>81.03</v>
      </c>
      <c r="H31" s="6">
        <v>0</v>
      </c>
      <c r="I31" s="6"/>
      <c r="J31" s="6">
        <v>37.979999999999997</v>
      </c>
      <c r="K31" s="6">
        <v>107.97</v>
      </c>
      <c r="L31" s="6">
        <v>61.95</v>
      </c>
      <c r="M31" s="6">
        <v>76.180000000000007</v>
      </c>
      <c r="N31" s="6">
        <v>0</v>
      </c>
      <c r="O31" s="6">
        <v>41.41</v>
      </c>
    </row>
    <row r="32" spans="3:15" x14ac:dyDescent="0.25">
      <c r="C32" s="5">
        <v>45167</v>
      </c>
      <c r="D32" s="6">
        <v>0</v>
      </c>
      <c r="E32" s="6">
        <v>34.61</v>
      </c>
      <c r="F32" s="6">
        <v>0</v>
      </c>
      <c r="G32" s="6">
        <v>120.43</v>
      </c>
      <c r="H32" s="6">
        <v>98.25</v>
      </c>
      <c r="I32" s="6"/>
      <c r="J32" s="6">
        <v>219.55</v>
      </c>
      <c r="K32" s="6">
        <v>269.32</v>
      </c>
      <c r="L32" s="6">
        <v>0</v>
      </c>
      <c r="M32" s="6">
        <v>240.16</v>
      </c>
      <c r="N32" s="6">
        <v>17.37</v>
      </c>
      <c r="O32" s="6">
        <v>24.07</v>
      </c>
    </row>
    <row r="33" spans="3:15" x14ac:dyDescent="0.25">
      <c r="C33" s="5">
        <v>45168</v>
      </c>
      <c r="D33" s="6">
        <v>0</v>
      </c>
      <c r="E33" s="6">
        <v>59.16</v>
      </c>
      <c r="F33" s="6">
        <v>48.63</v>
      </c>
      <c r="G33" s="6">
        <v>165.64</v>
      </c>
      <c r="H33" s="6">
        <v>100.34</v>
      </c>
      <c r="I33" s="6"/>
      <c r="J33" s="6">
        <v>17.84</v>
      </c>
      <c r="K33" s="6">
        <v>185.17</v>
      </c>
      <c r="L33" s="6">
        <v>0</v>
      </c>
      <c r="M33" s="6">
        <v>74.58</v>
      </c>
      <c r="N33" s="6">
        <v>8.36</v>
      </c>
      <c r="O33" s="6">
        <v>92.76</v>
      </c>
    </row>
    <row r="34" spans="3:15" x14ac:dyDescent="0.25">
      <c r="C34" s="5">
        <v>45169</v>
      </c>
      <c r="D34" s="6">
        <v>0</v>
      </c>
      <c r="E34" s="6">
        <v>30.59</v>
      </c>
      <c r="F34" s="6">
        <v>0</v>
      </c>
      <c r="G34" s="6">
        <v>167.95</v>
      </c>
      <c r="H34" s="6">
        <v>88.33</v>
      </c>
      <c r="I34" s="6"/>
      <c r="J34" s="6">
        <v>52</v>
      </c>
      <c r="K34" s="6">
        <v>126.65</v>
      </c>
      <c r="L34" s="6">
        <v>12.97</v>
      </c>
      <c r="M34" s="6">
        <v>88.19</v>
      </c>
      <c r="N34" s="6">
        <v>38.909999999999997</v>
      </c>
      <c r="O34" s="6">
        <v>87.86</v>
      </c>
    </row>
    <row r="35" spans="3:15" x14ac:dyDescent="0.25">
      <c r="C35" s="9" t="s">
        <v>28</v>
      </c>
      <c r="D35" s="8">
        <f>SUM(D4:D34)</f>
        <v>0</v>
      </c>
      <c r="E35" s="8">
        <f t="shared" ref="E35:O35" si="0">SUM(E4:E34)</f>
        <v>613.0100000000001</v>
      </c>
      <c r="F35" s="8">
        <f t="shared" si="0"/>
        <v>584.68000000000006</v>
      </c>
      <c r="G35" s="8">
        <f t="shared" si="0"/>
        <v>4039.7199999999989</v>
      </c>
      <c r="H35" s="8">
        <f t="shared" si="0"/>
        <v>1702.32</v>
      </c>
      <c r="I35" s="8">
        <f t="shared" si="0"/>
        <v>51.210000000000008</v>
      </c>
      <c r="J35" s="8">
        <f t="shared" si="0"/>
        <v>3724.8999999999996</v>
      </c>
      <c r="K35" s="8">
        <f t="shared" si="0"/>
        <v>3671.83</v>
      </c>
      <c r="L35" s="8">
        <f t="shared" si="0"/>
        <v>536.87000000000012</v>
      </c>
      <c r="M35" s="8">
        <f t="shared" si="0"/>
        <v>3586.8299999999995</v>
      </c>
      <c r="N35" s="8">
        <f t="shared" si="0"/>
        <v>467.9</v>
      </c>
      <c r="O35" s="8">
        <f t="shared" si="0"/>
        <v>912.69999999999993</v>
      </c>
    </row>
    <row r="37" spans="3:15" x14ac:dyDescent="0.25">
      <c r="C37" s="1" t="s">
        <v>34</v>
      </c>
      <c r="D37" s="1">
        <f>COUNT(D4:D34)</f>
        <v>31</v>
      </c>
      <c r="E37" s="1">
        <f t="shared" ref="E37:O37" si="1">COUNT(E4:E34)</f>
        <v>31</v>
      </c>
      <c r="F37" s="1">
        <f t="shared" si="1"/>
        <v>31</v>
      </c>
      <c r="G37" s="1">
        <f t="shared" si="1"/>
        <v>31</v>
      </c>
      <c r="H37" s="1">
        <f t="shared" si="1"/>
        <v>31</v>
      </c>
      <c r="I37" s="1">
        <f t="shared" si="1"/>
        <v>3</v>
      </c>
      <c r="J37" s="1">
        <f t="shared" si="1"/>
        <v>31</v>
      </c>
      <c r="K37" s="1">
        <f t="shared" si="1"/>
        <v>31</v>
      </c>
      <c r="L37" s="1">
        <f t="shared" si="1"/>
        <v>31</v>
      </c>
      <c r="M37" s="1">
        <f t="shared" si="1"/>
        <v>30</v>
      </c>
      <c r="N37" s="1">
        <f t="shared" si="1"/>
        <v>31</v>
      </c>
      <c r="O37" s="1">
        <f t="shared" si="1"/>
        <v>31</v>
      </c>
    </row>
    <row r="38" spans="3:15" x14ac:dyDescent="0.25">
      <c r="C38" s="1" t="s">
        <v>35</v>
      </c>
      <c r="D38" s="11">
        <f>D37/31</f>
        <v>1</v>
      </c>
      <c r="E38" s="11">
        <f t="shared" ref="E38:O38" si="2">E37/31</f>
        <v>1</v>
      </c>
      <c r="F38" s="11">
        <f t="shared" si="2"/>
        <v>1</v>
      </c>
      <c r="G38" s="11">
        <f t="shared" si="2"/>
        <v>1</v>
      </c>
      <c r="H38" s="11">
        <f t="shared" si="2"/>
        <v>1</v>
      </c>
      <c r="I38" s="11">
        <f t="shared" si="2"/>
        <v>9.6774193548387094E-2</v>
      </c>
      <c r="J38" s="11">
        <f t="shared" si="2"/>
        <v>1</v>
      </c>
      <c r="K38" s="11">
        <f t="shared" si="2"/>
        <v>1</v>
      </c>
      <c r="L38" s="11">
        <f t="shared" si="2"/>
        <v>1</v>
      </c>
      <c r="M38" s="11">
        <f t="shared" si="2"/>
        <v>0.967741935483871</v>
      </c>
      <c r="N38" s="11">
        <f t="shared" si="2"/>
        <v>1</v>
      </c>
      <c r="O38" s="11">
        <f t="shared" si="2"/>
        <v>1</v>
      </c>
    </row>
  </sheetData>
  <mergeCells count="1">
    <mergeCell ref="C2:O2"/>
  </mergeCells>
  <conditionalFormatting sqref="D4:O34">
    <cfRule type="cellIs" dxfId="9" priority="1" operator="between">
      <formula>10</formula>
      <formula>9999999</formula>
    </cfRule>
    <cfRule type="cellIs" dxfId="8" priority="2" operator="lessThan">
      <formula>10</formula>
    </cfRule>
  </conditionalFormatting>
  <hyperlinks>
    <hyperlink ref="A1" location="GENERAL!A1" display="GENERAL" xr:uid="{00000000-0004-0000-0900-000000000000}"/>
  </hyperlink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7"/>
  <sheetViews>
    <sheetView workbookViewId="0">
      <pane xSplit="3" ySplit="3" topLeftCell="D22" activePane="bottomRight" state="frozen"/>
      <selection pane="topRight" activeCell="D1" sqref="D1"/>
      <selection pane="bottomLeft" activeCell="A4" sqref="A4"/>
      <selection pane="bottomRight" activeCell="O27" sqref="O27:O33"/>
    </sheetView>
  </sheetViews>
  <sheetFormatPr baseColWidth="10" defaultRowHeight="15" x14ac:dyDescent="0.25"/>
  <cols>
    <col min="3" max="3" width="19.5703125" bestFit="1" customWidth="1"/>
  </cols>
  <sheetData>
    <row r="1" spans="1:15" x14ac:dyDescent="0.25">
      <c r="A1" s="10" t="s">
        <v>29</v>
      </c>
    </row>
    <row r="2" spans="1:15" x14ac:dyDescent="0.25">
      <c r="C2" s="66" t="s">
        <v>13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</row>
    <row r="4" spans="1:15" x14ac:dyDescent="0.25">
      <c r="C4" s="5">
        <v>45170</v>
      </c>
      <c r="D4" s="6">
        <v>0</v>
      </c>
      <c r="E4" s="6">
        <v>0</v>
      </c>
      <c r="F4" s="6">
        <v>9.49</v>
      </c>
      <c r="G4" s="6">
        <v>142.81</v>
      </c>
      <c r="H4" s="6">
        <v>34.74</v>
      </c>
      <c r="I4" s="6"/>
      <c r="J4" s="6">
        <v>12</v>
      </c>
      <c r="K4" s="6">
        <v>194.85</v>
      </c>
      <c r="L4" s="6">
        <v>29.55</v>
      </c>
      <c r="M4" s="6">
        <v>76.16</v>
      </c>
      <c r="N4" s="6">
        <v>13.7</v>
      </c>
      <c r="O4" s="6">
        <v>31.74</v>
      </c>
    </row>
    <row r="5" spans="1:15" x14ac:dyDescent="0.25">
      <c r="C5" s="5">
        <v>45171</v>
      </c>
      <c r="D5" s="6">
        <v>0</v>
      </c>
      <c r="E5" s="6">
        <v>0</v>
      </c>
      <c r="F5" s="6">
        <v>6.61</v>
      </c>
      <c r="G5" s="6">
        <v>172.16</v>
      </c>
      <c r="H5" s="6">
        <v>29.03</v>
      </c>
      <c r="I5" s="6"/>
      <c r="J5" s="6">
        <v>7.05</v>
      </c>
      <c r="K5" s="6">
        <v>79.42</v>
      </c>
      <c r="L5" s="6">
        <v>19.72</v>
      </c>
      <c r="M5" s="6">
        <v>131.80000000000001</v>
      </c>
      <c r="N5" s="6">
        <v>9.49</v>
      </c>
      <c r="O5" s="6">
        <v>35.82</v>
      </c>
    </row>
    <row r="6" spans="1:15" x14ac:dyDescent="0.25">
      <c r="C6" s="5">
        <v>45172</v>
      </c>
      <c r="D6" s="6">
        <v>0</v>
      </c>
      <c r="E6" s="6">
        <v>0</v>
      </c>
      <c r="F6" s="6">
        <v>0</v>
      </c>
      <c r="G6" s="6">
        <v>167.96</v>
      </c>
      <c r="H6" s="6">
        <v>0</v>
      </c>
      <c r="I6" s="6"/>
      <c r="J6" s="6">
        <v>52.08</v>
      </c>
      <c r="K6" s="6">
        <v>0</v>
      </c>
      <c r="L6" s="6">
        <v>0</v>
      </c>
      <c r="M6" s="6">
        <v>45.88</v>
      </c>
      <c r="N6" s="6">
        <v>0</v>
      </c>
      <c r="O6" s="6">
        <v>0</v>
      </c>
    </row>
    <row r="7" spans="1:15" x14ac:dyDescent="0.25">
      <c r="C7" s="5">
        <v>45173</v>
      </c>
      <c r="D7" s="6">
        <v>0</v>
      </c>
      <c r="E7" s="6">
        <v>29.7</v>
      </c>
      <c r="F7" s="6">
        <v>55.78</v>
      </c>
      <c r="G7" s="6">
        <v>13.36</v>
      </c>
      <c r="H7" s="6">
        <v>24.88</v>
      </c>
      <c r="I7" s="6">
        <v>30.26</v>
      </c>
      <c r="J7" s="6">
        <v>223.16</v>
      </c>
      <c r="K7" s="6">
        <v>7.72</v>
      </c>
      <c r="L7" s="6">
        <v>24.13</v>
      </c>
      <c r="M7" s="6">
        <v>79.13</v>
      </c>
      <c r="N7" s="6">
        <v>12.43</v>
      </c>
      <c r="O7" s="6">
        <v>79.45</v>
      </c>
    </row>
    <row r="8" spans="1:15" x14ac:dyDescent="0.25">
      <c r="C8" s="5">
        <v>45174</v>
      </c>
      <c r="D8" s="6">
        <v>0</v>
      </c>
      <c r="E8" s="6">
        <v>30.44</v>
      </c>
      <c r="F8" s="6">
        <v>0.62</v>
      </c>
      <c r="G8" s="6">
        <v>197.18</v>
      </c>
      <c r="H8" s="6">
        <v>77.349999999999994</v>
      </c>
      <c r="I8" s="6">
        <v>123.43</v>
      </c>
      <c r="J8" s="6">
        <v>171.39</v>
      </c>
      <c r="K8" s="6"/>
      <c r="L8" s="6">
        <v>0</v>
      </c>
      <c r="M8" s="6">
        <v>244.2</v>
      </c>
      <c r="N8" s="6">
        <v>16.7</v>
      </c>
      <c r="O8" s="6">
        <v>55.79</v>
      </c>
    </row>
    <row r="9" spans="1:15" x14ac:dyDescent="0.25">
      <c r="C9" s="5">
        <v>45175</v>
      </c>
      <c r="D9" s="6">
        <v>0</v>
      </c>
      <c r="E9" s="6">
        <v>29.79</v>
      </c>
      <c r="F9" s="6">
        <v>8.1999999999999993</v>
      </c>
      <c r="G9" s="6">
        <v>159.11000000000001</v>
      </c>
      <c r="H9" s="6">
        <v>33.42</v>
      </c>
      <c r="I9" s="6">
        <v>52.63</v>
      </c>
      <c r="J9" s="6">
        <v>312.77</v>
      </c>
      <c r="K9" s="6"/>
      <c r="L9" s="6">
        <v>9.9</v>
      </c>
      <c r="M9" s="6">
        <v>151.38999999999999</v>
      </c>
      <c r="N9" s="6">
        <v>25.65</v>
      </c>
      <c r="O9" s="6">
        <v>0</v>
      </c>
    </row>
    <row r="10" spans="1:15" x14ac:dyDescent="0.25">
      <c r="C10" s="5">
        <v>45176</v>
      </c>
      <c r="D10" s="6">
        <v>0</v>
      </c>
      <c r="E10" s="6">
        <v>38.67</v>
      </c>
      <c r="F10" s="6"/>
      <c r="G10" s="6">
        <v>128.76</v>
      </c>
      <c r="H10" s="6">
        <v>150.22</v>
      </c>
      <c r="I10" s="6"/>
      <c r="J10" s="6">
        <v>265.99</v>
      </c>
      <c r="K10" s="6"/>
      <c r="L10" s="6">
        <v>22.58</v>
      </c>
      <c r="M10" s="6">
        <v>126.64</v>
      </c>
      <c r="N10" s="6">
        <v>0</v>
      </c>
      <c r="O10" s="6">
        <v>89.22</v>
      </c>
    </row>
    <row r="11" spans="1:15" x14ac:dyDescent="0.25">
      <c r="C11" s="5">
        <v>45177</v>
      </c>
      <c r="D11" s="6">
        <v>0</v>
      </c>
      <c r="E11" s="6">
        <v>62.37</v>
      </c>
      <c r="F11" s="6"/>
      <c r="G11" s="6">
        <v>113.75</v>
      </c>
      <c r="H11" s="6">
        <v>102.02</v>
      </c>
      <c r="I11" s="6"/>
      <c r="J11" s="6">
        <v>124.96</v>
      </c>
      <c r="K11" s="6">
        <v>55.47</v>
      </c>
      <c r="L11" s="6">
        <v>44.67</v>
      </c>
      <c r="M11" s="6">
        <v>78.23</v>
      </c>
      <c r="N11" s="6">
        <v>24.78</v>
      </c>
      <c r="O11" s="6">
        <v>28.52</v>
      </c>
    </row>
    <row r="12" spans="1:15" x14ac:dyDescent="0.25">
      <c r="C12" s="5">
        <v>45178</v>
      </c>
      <c r="D12" s="6">
        <v>0</v>
      </c>
      <c r="E12" s="6">
        <v>16.13</v>
      </c>
      <c r="F12" s="6"/>
      <c r="G12" s="6">
        <v>199.01</v>
      </c>
      <c r="H12" s="6">
        <v>48.26</v>
      </c>
      <c r="I12" s="6"/>
      <c r="J12" s="6">
        <v>49.46</v>
      </c>
      <c r="K12" s="6">
        <v>117.74</v>
      </c>
      <c r="L12" s="6">
        <v>35.270000000000003</v>
      </c>
      <c r="M12" s="6">
        <v>136.9</v>
      </c>
      <c r="N12" s="6">
        <v>0</v>
      </c>
      <c r="O12" s="6">
        <v>40.54</v>
      </c>
    </row>
    <row r="13" spans="1:15" x14ac:dyDescent="0.25">
      <c r="C13" s="5">
        <v>45179</v>
      </c>
      <c r="D13" s="6">
        <v>0</v>
      </c>
      <c r="E13" s="6">
        <v>0</v>
      </c>
      <c r="F13" s="6"/>
      <c r="G13" s="6">
        <v>47.35</v>
      </c>
      <c r="H13" s="6">
        <v>28.65</v>
      </c>
      <c r="I13" s="6"/>
      <c r="J13" s="6">
        <v>0</v>
      </c>
      <c r="K13" s="6">
        <v>119.83</v>
      </c>
      <c r="L13" s="6">
        <v>0</v>
      </c>
      <c r="M13" s="6">
        <v>51.54</v>
      </c>
      <c r="N13" s="6">
        <v>0</v>
      </c>
      <c r="O13" s="6">
        <v>0</v>
      </c>
    </row>
    <row r="14" spans="1:15" x14ac:dyDescent="0.25">
      <c r="C14" s="5">
        <v>45180</v>
      </c>
      <c r="D14" s="6">
        <v>0</v>
      </c>
      <c r="E14" s="6">
        <v>9.8699999999999992</v>
      </c>
      <c r="F14" s="6"/>
      <c r="G14" s="6">
        <v>13.4</v>
      </c>
      <c r="H14" s="6">
        <v>118.25</v>
      </c>
      <c r="I14" s="6"/>
      <c r="J14" s="6">
        <v>130.28</v>
      </c>
      <c r="K14" s="6">
        <v>129.18</v>
      </c>
      <c r="L14" s="6">
        <v>11.24</v>
      </c>
      <c r="M14" s="6">
        <v>140.02000000000001</v>
      </c>
      <c r="N14" s="6">
        <v>0</v>
      </c>
      <c r="O14" s="6">
        <v>0</v>
      </c>
    </row>
    <row r="15" spans="1:15" x14ac:dyDescent="0.25">
      <c r="C15" s="5">
        <v>45181</v>
      </c>
      <c r="D15" s="6">
        <v>0</v>
      </c>
      <c r="E15" s="6">
        <v>0</v>
      </c>
      <c r="F15" s="6"/>
      <c r="G15" s="6">
        <v>189.98</v>
      </c>
      <c r="H15" s="6">
        <v>82.51</v>
      </c>
      <c r="I15" s="6">
        <v>69.33</v>
      </c>
      <c r="J15" s="6">
        <v>179.27</v>
      </c>
      <c r="K15" s="6">
        <v>60.31</v>
      </c>
      <c r="L15" s="6">
        <v>19.3</v>
      </c>
      <c r="M15" s="6">
        <v>179.77</v>
      </c>
      <c r="N15" s="6">
        <v>15.32</v>
      </c>
      <c r="O15" s="6">
        <v>74.88</v>
      </c>
    </row>
    <row r="16" spans="1:15" x14ac:dyDescent="0.25">
      <c r="C16" s="5">
        <v>45182</v>
      </c>
      <c r="D16" s="6">
        <v>0</v>
      </c>
      <c r="E16" s="6">
        <v>41.33</v>
      </c>
      <c r="F16" s="6">
        <v>0</v>
      </c>
      <c r="G16" s="6">
        <v>14.48</v>
      </c>
      <c r="H16" s="6">
        <v>49.55</v>
      </c>
      <c r="I16" s="6">
        <v>185.22</v>
      </c>
      <c r="J16" s="6">
        <v>75.900000000000006</v>
      </c>
      <c r="K16" s="6">
        <v>261.52</v>
      </c>
      <c r="L16" s="6">
        <v>29.8</v>
      </c>
      <c r="M16" s="6">
        <v>178.49</v>
      </c>
      <c r="N16" s="6">
        <v>20.65</v>
      </c>
      <c r="O16" s="6">
        <v>0</v>
      </c>
    </row>
    <row r="17" spans="3:15" x14ac:dyDescent="0.25">
      <c r="C17" s="5">
        <v>45183</v>
      </c>
      <c r="D17" s="6">
        <v>0</v>
      </c>
      <c r="E17" s="6">
        <v>51.76</v>
      </c>
      <c r="F17" s="6">
        <v>0</v>
      </c>
      <c r="G17" s="6">
        <v>159.6</v>
      </c>
      <c r="H17" s="6">
        <v>59.39</v>
      </c>
      <c r="I17" s="6">
        <v>158.56</v>
      </c>
      <c r="J17" s="6"/>
      <c r="K17" s="6">
        <v>179.94</v>
      </c>
      <c r="L17" s="6">
        <v>33.299999999999997</v>
      </c>
      <c r="M17" s="6">
        <v>127.42</v>
      </c>
      <c r="N17" s="6">
        <v>23.69</v>
      </c>
      <c r="O17" s="6">
        <v>0</v>
      </c>
    </row>
    <row r="18" spans="3:15" x14ac:dyDescent="0.25">
      <c r="C18" s="5">
        <v>45184</v>
      </c>
      <c r="D18" s="6">
        <v>0</v>
      </c>
      <c r="E18" s="6">
        <v>25.23</v>
      </c>
      <c r="F18" s="6">
        <v>0</v>
      </c>
      <c r="G18" s="6">
        <v>127.68</v>
      </c>
      <c r="H18" s="6">
        <v>31.27</v>
      </c>
      <c r="I18" s="6">
        <v>139.94</v>
      </c>
      <c r="J18" s="6"/>
      <c r="K18" s="6">
        <v>244.64</v>
      </c>
      <c r="L18" s="6">
        <v>25.82</v>
      </c>
      <c r="M18" s="6">
        <v>172.6</v>
      </c>
      <c r="N18" s="6"/>
      <c r="O18" s="6">
        <v>110.87</v>
      </c>
    </row>
    <row r="19" spans="3:15" x14ac:dyDescent="0.25">
      <c r="C19" s="5">
        <v>45185</v>
      </c>
      <c r="D19" s="6">
        <v>0</v>
      </c>
      <c r="E19" s="6">
        <v>16.66</v>
      </c>
      <c r="F19" s="6">
        <v>0</v>
      </c>
      <c r="G19" s="6">
        <v>178.3</v>
      </c>
      <c r="H19" s="6">
        <v>41.61</v>
      </c>
      <c r="I19" s="6">
        <v>122.72</v>
      </c>
      <c r="J19" s="6"/>
      <c r="K19" s="6">
        <v>125.89</v>
      </c>
      <c r="L19" s="6">
        <v>19.16</v>
      </c>
      <c r="M19" s="6">
        <v>133.62</v>
      </c>
      <c r="N19" s="6"/>
      <c r="O19" s="6">
        <v>0</v>
      </c>
    </row>
    <row r="20" spans="3:15" x14ac:dyDescent="0.25">
      <c r="C20" s="5">
        <v>45186</v>
      </c>
      <c r="D20" s="6">
        <v>0</v>
      </c>
      <c r="E20" s="6">
        <v>0</v>
      </c>
      <c r="F20" s="6">
        <v>0</v>
      </c>
      <c r="G20" s="6">
        <v>55.4</v>
      </c>
      <c r="H20" s="6">
        <v>0</v>
      </c>
      <c r="I20" s="6">
        <v>51.73</v>
      </c>
      <c r="J20" s="6"/>
      <c r="K20" s="6">
        <v>145.61000000000001</v>
      </c>
      <c r="L20" s="6">
        <v>0</v>
      </c>
      <c r="M20" s="6">
        <v>53.52</v>
      </c>
      <c r="N20" s="6"/>
      <c r="O20" s="6">
        <v>0</v>
      </c>
    </row>
    <row r="21" spans="3:15" x14ac:dyDescent="0.25">
      <c r="C21" s="5">
        <v>45187</v>
      </c>
      <c r="D21" s="6">
        <v>0</v>
      </c>
      <c r="E21" s="6">
        <v>31.53</v>
      </c>
      <c r="F21" s="6">
        <v>0</v>
      </c>
      <c r="G21" s="6">
        <v>73.14</v>
      </c>
      <c r="H21" s="6">
        <v>122.95</v>
      </c>
      <c r="I21" s="6">
        <v>124.27</v>
      </c>
      <c r="J21" s="6">
        <v>66.19</v>
      </c>
      <c r="K21" s="6">
        <v>11.92</v>
      </c>
      <c r="L21" s="6">
        <v>0</v>
      </c>
      <c r="M21" s="6">
        <v>138.11000000000001</v>
      </c>
      <c r="N21" s="6"/>
      <c r="O21" s="6">
        <v>30.67</v>
      </c>
    </row>
    <row r="22" spans="3:15" x14ac:dyDescent="0.25">
      <c r="C22" s="5">
        <v>45188</v>
      </c>
      <c r="D22" s="6">
        <v>0</v>
      </c>
      <c r="E22" s="6">
        <v>80.09</v>
      </c>
      <c r="F22" s="6">
        <v>0</v>
      </c>
      <c r="G22" s="6">
        <v>207.07</v>
      </c>
      <c r="H22" s="6">
        <v>217.64</v>
      </c>
      <c r="I22" s="6">
        <v>32.619999999999997</v>
      </c>
      <c r="J22" s="6">
        <v>117.66</v>
      </c>
      <c r="K22" s="6"/>
      <c r="L22" s="6">
        <v>0</v>
      </c>
      <c r="M22" s="6">
        <v>135.76</v>
      </c>
      <c r="N22" s="6"/>
      <c r="O22" s="6">
        <v>65.650000000000006</v>
      </c>
    </row>
    <row r="23" spans="3:15" x14ac:dyDescent="0.25">
      <c r="C23" s="5">
        <v>45189</v>
      </c>
      <c r="D23" s="6">
        <v>0</v>
      </c>
      <c r="E23" s="6">
        <v>84.16</v>
      </c>
      <c r="F23" s="6">
        <v>0</v>
      </c>
      <c r="G23" s="6">
        <v>156.68</v>
      </c>
      <c r="H23" s="6">
        <v>140.08000000000001</v>
      </c>
      <c r="I23" s="6">
        <v>152.93</v>
      </c>
      <c r="J23" s="6">
        <v>154.05000000000001</v>
      </c>
      <c r="K23" s="6"/>
      <c r="L23" s="6">
        <v>32.85</v>
      </c>
      <c r="M23" s="6">
        <v>155.94</v>
      </c>
      <c r="N23" s="6"/>
      <c r="O23" s="6">
        <v>164.23</v>
      </c>
    </row>
    <row r="24" spans="3:15" x14ac:dyDescent="0.25">
      <c r="C24" s="5">
        <v>45190</v>
      </c>
      <c r="D24" s="6"/>
      <c r="E24" s="6">
        <v>58.11</v>
      </c>
      <c r="F24" s="6">
        <v>0</v>
      </c>
      <c r="G24" s="6">
        <v>151.82</v>
      </c>
      <c r="H24" s="6">
        <v>114.07</v>
      </c>
      <c r="I24" s="6">
        <v>66.87</v>
      </c>
      <c r="J24" s="6">
        <v>158.38</v>
      </c>
      <c r="K24" s="6"/>
      <c r="L24" s="6">
        <v>16.14</v>
      </c>
      <c r="M24" s="6">
        <v>86.93</v>
      </c>
      <c r="N24" s="6"/>
      <c r="O24" s="6">
        <v>122.8</v>
      </c>
    </row>
    <row r="25" spans="3:15" x14ac:dyDescent="0.25">
      <c r="C25" s="5">
        <v>45191</v>
      </c>
      <c r="D25" s="6"/>
      <c r="E25" s="6">
        <v>43.94</v>
      </c>
      <c r="F25" s="6">
        <v>1.1399999999999999</v>
      </c>
      <c r="G25" s="6">
        <v>152.35</v>
      </c>
      <c r="H25" s="6">
        <v>108.21</v>
      </c>
      <c r="I25" s="6">
        <v>64.34</v>
      </c>
      <c r="J25" s="6">
        <v>73.52</v>
      </c>
      <c r="K25" s="6"/>
      <c r="L25" s="6">
        <v>26.18</v>
      </c>
      <c r="M25" s="6">
        <v>125.06</v>
      </c>
      <c r="N25" s="6"/>
      <c r="O25" s="6">
        <v>86.09</v>
      </c>
    </row>
    <row r="26" spans="3:15" x14ac:dyDescent="0.25">
      <c r="C26" s="5">
        <v>45192</v>
      </c>
      <c r="D26" s="6"/>
      <c r="E26" s="6">
        <v>50.74</v>
      </c>
      <c r="F26" s="6">
        <v>1.99</v>
      </c>
      <c r="G26" s="6">
        <v>227.68</v>
      </c>
      <c r="H26" s="6">
        <v>74.040000000000006</v>
      </c>
      <c r="I26" s="6">
        <v>151.91999999999999</v>
      </c>
      <c r="J26" s="6">
        <v>129.79</v>
      </c>
      <c r="K26" s="6"/>
      <c r="L26" s="6">
        <v>0</v>
      </c>
      <c r="M26" s="6">
        <v>113.11</v>
      </c>
      <c r="N26" s="6"/>
      <c r="O26" s="6">
        <v>49.19</v>
      </c>
    </row>
    <row r="27" spans="3:15" x14ac:dyDescent="0.25">
      <c r="C27" s="5">
        <v>45193</v>
      </c>
      <c r="D27" s="6"/>
      <c r="E27" s="6">
        <v>0</v>
      </c>
      <c r="F27" s="6">
        <v>0</v>
      </c>
      <c r="G27" s="6">
        <v>105.13</v>
      </c>
      <c r="H27" s="6">
        <v>31.42</v>
      </c>
      <c r="I27" s="6">
        <v>101.34</v>
      </c>
      <c r="J27" s="6">
        <v>111.82</v>
      </c>
      <c r="K27" s="6"/>
      <c r="L27" s="6">
        <v>0</v>
      </c>
      <c r="M27" s="6">
        <v>115.6</v>
      </c>
      <c r="N27" s="6"/>
      <c r="O27" s="6">
        <v>0</v>
      </c>
    </row>
    <row r="28" spans="3:15" x14ac:dyDescent="0.25">
      <c r="C28" s="5">
        <v>45194</v>
      </c>
      <c r="D28" s="6">
        <v>36.770000000000003</v>
      </c>
      <c r="E28" s="6">
        <v>48.45</v>
      </c>
      <c r="F28" s="6">
        <v>10.29</v>
      </c>
      <c r="G28" s="6">
        <v>70.22</v>
      </c>
      <c r="H28" s="6">
        <v>73.760000000000005</v>
      </c>
      <c r="I28" s="6">
        <v>138.13</v>
      </c>
      <c r="J28" s="6">
        <v>72.7</v>
      </c>
      <c r="K28" s="6"/>
      <c r="L28" s="6">
        <v>27.24</v>
      </c>
      <c r="M28" s="6">
        <v>126.12</v>
      </c>
      <c r="N28" s="6"/>
      <c r="O28" s="6">
        <v>84.97</v>
      </c>
    </row>
    <row r="29" spans="3:15" x14ac:dyDescent="0.25">
      <c r="C29" s="5">
        <v>45195</v>
      </c>
      <c r="D29" s="6">
        <v>40.380000000000003</v>
      </c>
      <c r="E29" s="6">
        <v>62.39</v>
      </c>
      <c r="F29" s="6">
        <v>0</v>
      </c>
      <c r="G29" s="6">
        <v>126.77</v>
      </c>
      <c r="H29" s="6">
        <v>80.13</v>
      </c>
      <c r="I29" s="6">
        <v>180.42</v>
      </c>
      <c r="J29" s="6">
        <v>195.06</v>
      </c>
      <c r="K29" s="6"/>
      <c r="L29" s="6">
        <v>0</v>
      </c>
      <c r="M29" s="6">
        <v>176.24</v>
      </c>
      <c r="N29" s="6"/>
      <c r="O29" s="6">
        <v>85.09</v>
      </c>
    </row>
    <row r="30" spans="3:15" x14ac:dyDescent="0.25">
      <c r="C30" s="5">
        <v>45196</v>
      </c>
      <c r="D30" s="6">
        <v>16.07</v>
      </c>
      <c r="E30" s="6">
        <v>69.510000000000005</v>
      </c>
      <c r="F30" s="6">
        <v>0</v>
      </c>
      <c r="G30" s="6">
        <v>131.93</v>
      </c>
      <c r="H30" s="6">
        <v>130.13</v>
      </c>
      <c r="I30" s="6">
        <v>169.44</v>
      </c>
      <c r="J30" s="6">
        <v>132.80000000000001</v>
      </c>
      <c r="K30" s="6"/>
      <c r="L30" s="6">
        <v>0</v>
      </c>
      <c r="M30" s="6">
        <v>144.78</v>
      </c>
      <c r="N30" s="6"/>
      <c r="O30" s="6">
        <v>151.47</v>
      </c>
    </row>
    <row r="31" spans="3:15" x14ac:dyDescent="0.25">
      <c r="C31" s="5">
        <v>45197</v>
      </c>
      <c r="D31" s="6">
        <v>6.91</v>
      </c>
      <c r="E31" s="6">
        <v>62.95</v>
      </c>
      <c r="F31" s="6">
        <v>0</v>
      </c>
      <c r="G31" s="6">
        <v>115.74</v>
      </c>
      <c r="H31" s="6">
        <v>79.72</v>
      </c>
      <c r="I31" s="6"/>
      <c r="J31" s="6">
        <v>202.89</v>
      </c>
      <c r="K31" s="6">
        <v>71.989999999999995</v>
      </c>
      <c r="L31" s="6">
        <v>0</v>
      </c>
      <c r="M31" s="6">
        <v>170.68</v>
      </c>
      <c r="N31" s="6"/>
      <c r="O31" s="6">
        <v>144.01</v>
      </c>
    </row>
    <row r="32" spans="3:15" x14ac:dyDescent="0.25">
      <c r="C32" s="5">
        <v>45198</v>
      </c>
      <c r="D32" s="6">
        <v>27.09</v>
      </c>
      <c r="E32" s="6">
        <v>0</v>
      </c>
      <c r="F32" s="6">
        <v>0</v>
      </c>
      <c r="G32" s="6">
        <v>83.13</v>
      </c>
      <c r="H32" s="6">
        <v>64.28</v>
      </c>
      <c r="I32" s="6"/>
      <c r="J32" s="6">
        <v>284.3</v>
      </c>
      <c r="K32" s="6">
        <v>173.78</v>
      </c>
      <c r="L32" s="6">
        <v>23.48</v>
      </c>
      <c r="M32" s="6">
        <v>99.8</v>
      </c>
      <c r="N32" s="6"/>
      <c r="O32" s="6">
        <v>20.399999999999999</v>
      </c>
    </row>
    <row r="33" spans="3:15" x14ac:dyDescent="0.25">
      <c r="C33" s="5">
        <v>45199</v>
      </c>
      <c r="D33" s="6">
        <v>47.2</v>
      </c>
      <c r="E33" s="6">
        <v>63.39</v>
      </c>
      <c r="F33" s="6">
        <v>22.24</v>
      </c>
      <c r="G33" s="6">
        <v>174.9</v>
      </c>
      <c r="H33" s="6">
        <v>18.149999999999999</v>
      </c>
      <c r="I33" s="6"/>
      <c r="J33" s="6">
        <v>277.7</v>
      </c>
      <c r="K33" s="6">
        <v>86.65</v>
      </c>
      <c r="L33" s="6">
        <v>28.81</v>
      </c>
      <c r="M33" s="6">
        <v>84.79</v>
      </c>
      <c r="N33" s="6"/>
      <c r="O33" s="6">
        <v>31.22</v>
      </c>
    </row>
    <row r="34" spans="3:15" x14ac:dyDescent="0.25">
      <c r="C34" s="9" t="s">
        <v>28</v>
      </c>
      <c r="D34" s="8">
        <f>SUM(D4:D33)</f>
        <v>174.42000000000002</v>
      </c>
      <c r="E34" s="8">
        <f t="shared" ref="E34:O34" si="0">SUM(E4:E33)</f>
        <v>1007.21</v>
      </c>
      <c r="F34" s="8">
        <f t="shared" si="0"/>
        <v>116.36</v>
      </c>
      <c r="G34" s="8">
        <f t="shared" si="0"/>
        <v>3856.8499999999995</v>
      </c>
      <c r="H34" s="8">
        <f t="shared" si="0"/>
        <v>2165.73</v>
      </c>
      <c r="I34" s="8">
        <f t="shared" si="0"/>
        <v>2116.1000000000004</v>
      </c>
      <c r="J34" s="8">
        <f t="shared" si="0"/>
        <v>3581.17</v>
      </c>
      <c r="K34" s="8">
        <f t="shared" si="0"/>
        <v>2066.46</v>
      </c>
      <c r="L34" s="8">
        <f t="shared" si="0"/>
        <v>479.1400000000001</v>
      </c>
      <c r="M34" s="8">
        <f t="shared" si="0"/>
        <v>3780.2300000000005</v>
      </c>
      <c r="N34" s="8">
        <f t="shared" si="0"/>
        <v>162.41</v>
      </c>
      <c r="O34" s="8">
        <f t="shared" si="0"/>
        <v>1582.62</v>
      </c>
    </row>
    <row r="36" spans="3:15" x14ac:dyDescent="0.25">
      <c r="C36" s="1" t="s">
        <v>34</v>
      </c>
      <c r="D36" s="1">
        <f>COUNT(D4:D33)</f>
        <v>26</v>
      </c>
      <c r="E36" s="1">
        <f t="shared" ref="E36:O36" si="1">COUNT(E4:E33)</f>
        <v>30</v>
      </c>
      <c r="F36" s="1">
        <f t="shared" si="1"/>
        <v>24</v>
      </c>
      <c r="G36" s="1">
        <f t="shared" si="1"/>
        <v>30</v>
      </c>
      <c r="H36" s="1">
        <f t="shared" si="1"/>
        <v>30</v>
      </c>
      <c r="I36" s="1">
        <f t="shared" si="1"/>
        <v>19</v>
      </c>
      <c r="J36" s="1">
        <f t="shared" si="1"/>
        <v>26</v>
      </c>
      <c r="K36" s="1">
        <f t="shared" si="1"/>
        <v>18</v>
      </c>
      <c r="L36" s="1">
        <f t="shared" si="1"/>
        <v>30</v>
      </c>
      <c r="M36" s="1">
        <f t="shared" si="1"/>
        <v>30</v>
      </c>
      <c r="N36" s="1">
        <f t="shared" si="1"/>
        <v>14</v>
      </c>
      <c r="O36" s="1">
        <f t="shared" si="1"/>
        <v>30</v>
      </c>
    </row>
    <row r="37" spans="3:15" x14ac:dyDescent="0.25">
      <c r="C37" s="1" t="s">
        <v>35</v>
      </c>
      <c r="D37" s="11">
        <f>D36/30</f>
        <v>0.8666666666666667</v>
      </c>
      <c r="E37" s="11">
        <f t="shared" ref="E37:N37" si="2">E36/30</f>
        <v>1</v>
      </c>
      <c r="F37" s="11">
        <f t="shared" si="2"/>
        <v>0.8</v>
      </c>
      <c r="G37" s="11">
        <f t="shared" si="2"/>
        <v>1</v>
      </c>
      <c r="H37" s="11">
        <f t="shared" si="2"/>
        <v>1</v>
      </c>
      <c r="I37" s="11">
        <f t="shared" si="2"/>
        <v>0.6333333333333333</v>
      </c>
      <c r="J37" s="11">
        <f t="shared" si="2"/>
        <v>0.8666666666666667</v>
      </c>
      <c r="K37" s="11">
        <f t="shared" si="2"/>
        <v>0.6</v>
      </c>
      <c r="L37" s="11">
        <f t="shared" si="2"/>
        <v>1</v>
      </c>
      <c r="M37" s="11">
        <f t="shared" si="2"/>
        <v>1</v>
      </c>
      <c r="N37" s="11">
        <f t="shared" si="2"/>
        <v>0.46666666666666667</v>
      </c>
      <c r="O37" s="11">
        <f>O36/30</f>
        <v>1</v>
      </c>
    </row>
  </sheetData>
  <mergeCells count="1">
    <mergeCell ref="C2:O2"/>
  </mergeCells>
  <conditionalFormatting sqref="D4:O33">
    <cfRule type="cellIs" dxfId="7" priority="1" operator="between">
      <formula>10</formula>
      <formula>9999999</formula>
    </cfRule>
    <cfRule type="cellIs" dxfId="6" priority="2" operator="lessThan">
      <formula>10</formula>
    </cfRule>
  </conditionalFormatting>
  <hyperlinks>
    <hyperlink ref="A1" location="GENERAL!A1" display="GENERAL" xr:uid="{00000000-0004-0000-0A00-000000000000}"/>
  </hyperlink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8"/>
  <sheetViews>
    <sheetView workbookViewId="0">
      <pane xSplit="3" ySplit="3" topLeftCell="D22" activePane="bottomRight" state="frozen"/>
      <selection pane="topRight" activeCell="D1" sqref="D1"/>
      <selection pane="bottomLeft" activeCell="A4" sqref="A4"/>
      <selection pane="bottomRight" activeCell="O32" sqref="O32:O34"/>
    </sheetView>
  </sheetViews>
  <sheetFormatPr baseColWidth="10" defaultRowHeight="15" x14ac:dyDescent="0.25"/>
  <cols>
    <col min="3" max="3" width="19.5703125" bestFit="1" customWidth="1"/>
  </cols>
  <sheetData>
    <row r="1" spans="1:15" x14ac:dyDescent="0.25">
      <c r="A1" s="10" t="s">
        <v>29</v>
      </c>
    </row>
    <row r="2" spans="1:15" x14ac:dyDescent="0.25">
      <c r="C2" s="66" t="s">
        <v>13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</row>
    <row r="4" spans="1:15" x14ac:dyDescent="0.25">
      <c r="C4" s="5">
        <v>45200</v>
      </c>
      <c r="D4" s="6">
        <v>6.31</v>
      </c>
      <c r="E4" s="6">
        <v>0</v>
      </c>
      <c r="F4" s="6">
        <v>0</v>
      </c>
      <c r="G4" s="6">
        <v>87.5</v>
      </c>
      <c r="H4" s="6">
        <v>9.93</v>
      </c>
      <c r="I4" s="6"/>
      <c r="J4" s="6">
        <v>58.52</v>
      </c>
      <c r="K4" s="6">
        <v>67.239999999999995</v>
      </c>
      <c r="L4" s="6">
        <v>0</v>
      </c>
      <c r="M4" s="6">
        <v>51.65</v>
      </c>
      <c r="N4" s="6"/>
      <c r="O4" s="6">
        <v>0</v>
      </c>
    </row>
    <row r="5" spans="1:15" x14ac:dyDescent="0.25">
      <c r="C5" s="5">
        <v>45201</v>
      </c>
      <c r="D5" s="6">
        <v>44.1</v>
      </c>
      <c r="E5" s="6">
        <v>18.2</v>
      </c>
      <c r="F5" s="6">
        <v>0</v>
      </c>
      <c r="G5" s="6">
        <v>146.27000000000001</v>
      </c>
      <c r="H5" s="6">
        <v>62.1</v>
      </c>
      <c r="I5" s="6">
        <v>6.76</v>
      </c>
      <c r="J5" s="6">
        <v>133.6</v>
      </c>
      <c r="K5" s="6">
        <v>132.54</v>
      </c>
      <c r="L5" s="6">
        <v>15.64</v>
      </c>
      <c r="M5" s="6">
        <v>21.82</v>
      </c>
      <c r="N5" s="6"/>
      <c r="O5" s="6">
        <v>0</v>
      </c>
    </row>
    <row r="6" spans="1:15" x14ac:dyDescent="0.25">
      <c r="C6" s="5">
        <v>45202</v>
      </c>
      <c r="D6" s="6">
        <v>43.77</v>
      </c>
      <c r="E6" s="6">
        <v>22.81</v>
      </c>
      <c r="F6" s="6">
        <v>0</v>
      </c>
      <c r="G6" s="6">
        <v>186.71</v>
      </c>
      <c r="H6" s="6">
        <v>67.739999999999995</v>
      </c>
      <c r="I6" s="6">
        <v>0.83</v>
      </c>
      <c r="J6" s="6">
        <v>218.75</v>
      </c>
      <c r="K6" s="6">
        <v>197.15</v>
      </c>
      <c r="L6" s="6">
        <v>10.95</v>
      </c>
      <c r="M6" s="6">
        <v>98.22</v>
      </c>
      <c r="N6" s="6"/>
      <c r="O6" s="6">
        <v>32.32</v>
      </c>
    </row>
    <row r="7" spans="1:15" x14ac:dyDescent="0.25">
      <c r="C7" s="5">
        <v>45203</v>
      </c>
      <c r="D7" s="6">
        <v>34.270000000000003</v>
      </c>
      <c r="E7" s="6">
        <v>76.13</v>
      </c>
      <c r="F7" s="6">
        <v>6.35</v>
      </c>
      <c r="G7" s="6">
        <v>172.36</v>
      </c>
      <c r="H7" s="6">
        <v>67.94</v>
      </c>
      <c r="I7" s="6">
        <v>85.39</v>
      </c>
      <c r="J7" s="6">
        <v>215.68</v>
      </c>
      <c r="K7" s="6">
        <v>175.8</v>
      </c>
      <c r="L7" s="6">
        <v>0</v>
      </c>
      <c r="M7" s="6">
        <v>82</v>
      </c>
      <c r="N7" s="6"/>
      <c r="O7" s="6">
        <v>29.56</v>
      </c>
    </row>
    <row r="8" spans="1:15" x14ac:dyDescent="0.25">
      <c r="C8" s="5">
        <v>45204</v>
      </c>
      <c r="D8" s="6">
        <v>15.49</v>
      </c>
      <c r="E8" s="6">
        <v>38.22</v>
      </c>
      <c r="F8" s="6">
        <v>6.76</v>
      </c>
      <c r="G8" s="6">
        <v>184.3</v>
      </c>
      <c r="H8" s="6">
        <v>87.71</v>
      </c>
      <c r="I8" s="6">
        <v>110</v>
      </c>
      <c r="J8" s="6">
        <v>183.72</v>
      </c>
      <c r="K8" s="6">
        <v>182.76</v>
      </c>
      <c r="L8" s="6">
        <v>0</v>
      </c>
      <c r="M8" s="6">
        <v>6.85</v>
      </c>
      <c r="N8" s="6"/>
      <c r="O8" s="6">
        <v>28.71</v>
      </c>
    </row>
    <row r="9" spans="1:15" x14ac:dyDescent="0.25">
      <c r="C9" s="5">
        <v>45205</v>
      </c>
      <c r="D9" s="6">
        <v>15.46</v>
      </c>
      <c r="E9" s="6">
        <v>29.69</v>
      </c>
      <c r="F9" s="6">
        <v>21.88</v>
      </c>
      <c r="G9" s="6">
        <v>100.9</v>
      </c>
      <c r="H9" s="6">
        <v>85.16</v>
      </c>
      <c r="I9" s="6">
        <v>26.95</v>
      </c>
      <c r="J9" s="6">
        <v>99.84</v>
      </c>
      <c r="K9" s="6">
        <v>169.25</v>
      </c>
      <c r="L9" s="6">
        <v>15.1</v>
      </c>
      <c r="M9" s="6">
        <v>0</v>
      </c>
      <c r="N9" s="6"/>
      <c r="O9" s="6">
        <v>20.72</v>
      </c>
    </row>
    <row r="10" spans="1:15" x14ac:dyDescent="0.25">
      <c r="C10" s="5">
        <v>45206</v>
      </c>
      <c r="D10" s="6">
        <v>12.55</v>
      </c>
      <c r="E10" s="6">
        <v>16.98</v>
      </c>
      <c r="F10" s="6">
        <v>9.4499999999999993</v>
      </c>
      <c r="G10" s="6">
        <v>1.22</v>
      </c>
      <c r="H10" s="6">
        <v>88.61</v>
      </c>
      <c r="I10" s="6"/>
      <c r="J10" s="6">
        <v>160.72</v>
      </c>
      <c r="K10" s="6">
        <v>180.32</v>
      </c>
      <c r="L10" s="6">
        <v>35.369999999999997</v>
      </c>
      <c r="M10" s="6">
        <v>82.19</v>
      </c>
      <c r="N10" s="6"/>
      <c r="O10" s="6">
        <v>23.15</v>
      </c>
    </row>
    <row r="11" spans="1:15" x14ac:dyDescent="0.25">
      <c r="C11" s="5">
        <v>45207</v>
      </c>
      <c r="D11" s="6">
        <v>11.76</v>
      </c>
      <c r="E11" s="6">
        <v>0</v>
      </c>
      <c r="F11" s="6">
        <v>0</v>
      </c>
      <c r="G11" s="6">
        <v>0</v>
      </c>
      <c r="H11" s="6">
        <v>0</v>
      </c>
      <c r="I11" s="6"/>
      <c r="J11" s="6">
        <v>76.98</v>
      </c>
      <c r="K11" s="6">
        <v>59.39</v>
      </c>
      <c r="L11" s="6">
        <v>0</v>
      </c>
      <c r="M11" s="6">
        <v>118.28</v>
      </c>
      <c r="N11" s="6"/>
      <c r="O11" s="6">
        <v>0</v>
      </c>
    </row>
    <row r="12" spans="1:15" x14ac:dyDescent="0.25">
      <c r="C12" s="5">
        <v>45208</v>
      </c>
      <c r="D12" s="6">
        <v>40.520000000000003</v>
      </c>
      <c r="E12" s="6">
        <v>48.13</v>
      </c>
      <c r="F12" s="6">
        <v>22.42</v>
      </c>
      <c r="G12" s="6">
        <v>120.84</v>
      </c>
      <c r="H12" s="6">
        <v>82.17</v>
      </c>
      <c r="I12" s="6"/>
      <c r="J12" s="6">
        <v>62.11</v>
      </c>
      <c r="K12" s="6">
        <v>159.44999999999999</v>
      </c>
      <c r="L12" s="6">
        <v>18.05</v>
      </c>
      <c r="M12" s="6">
        <v>0.39</v>
      </c>
      <c r="N12" s="6">
        <v>1.37</v>
      </c>
      <c r="O12" s="6">
        <v>79.08</v>
      </c>
    </row>
    <row r="13" spans="1:15" x14ac:dyDescent="0.25">
      <c r="C13" s="5">
        <v>45209</v>
      </c>
      <c r="D13" s="6">
        <v>35.729999999999997</v>
      </c>
      <c r="E13" s="6">
        <v>37.06</v>
      </c>
      <c r="F13" s="6">
        <v>49.18</v>
      </c>
      <c r="G13" s="6">
        <v>205.36</v>
      </c>
      <c r="H13" s="6">
        <v>102.51</v>
      </c>
      <c r="I13" s="6"/>
      <c r="J13" s="6">
        <v>235.13</v>
      </c>
      <c r="K13" s="6">
        <v>210.61</v>
      </c>
      <c r="L13" s="6">
        <v>63.75</v>
      </c>
      <c r="M13" s="6"/>
      <c r="N13" s="6"/>
      <c r="O13" s="6">
        <v>7.4</v>
      </c>
    </row>
    <row r="14" spans="1:15" x14ac:dyDescent="0.25">
      <c r="C14" s="5">
        <v>45210</v>
      </c>
      <c r="D14" s="6">
        <v>27.55</v>
      </c>
      <c r="E14" s="6">
        <v>29.38</v>
      </c>
      <c r="F14" s="6">
        <v>13.11</v>
      </c>
      <c r="G14" s="6">
        <v>82.31</v>
      </c>
      <c r="H14" s="6">
        <v>85</v>
      </c>
      <c r="I14" s="6">
        <v>0.22</v>
      </c>
      <c r="J14" s="6">
        <v>255.59</v>
      </c>
      <c r="K14" s="6">
        <v>247.83</v>
      </c>
      <c r="L14" s="6">
        <v>23.53</v>
      </c>
      <c r="M14" s="6"/>
      <c r="N14" s="6"/>
      <c r="O14" s="6">
        <v>56</v>
      </c>
    </row>
    <row r="15" spans="1:15" x14ac:dyDescent="0.25">
      <c r="C15" s="5">
        <v>45211</v>
      </c>
      <c r="D15" s="6">
        <v>45.84</v>
      </c>
      <c r="E15" s="6">
        <v>21.3</v>
      </c>
      <c r="F15" s="6">
        <v>6.64</v>
      </c>
      <c r="G15" s="6">
        <v>82.95</v>
      </c>
      <c r="H15" s="6">
        <v>12.83</v>
      </c>
      <c r="I15" s="6"/>
      <c r="J15" s="6">
        <v>149.16</v>
      </c>
      <c r="K15" s="6">
        <v>201.36</v>
      </c>
      <c r="L15" s="6">
        <v>75.52</v>
      </c>
      <c r="M15" s="6"/>
      <c r="N15" s="6"/>
      <c r="O15" s="6">
        <v>62.18</v>
      </c>
    </row>
    <row r="16" spans="1:15" x14ac:dyDescent="0.25">
      <c r="C16" s="5">
        <v>45212</v>
      </c>
      <c r="D16" s="6">
        <v>56.33</v>
      </c>
      <c r="E16" s="6">
        <v>51.62</v>
      </c>
      <c r="F16" s="6">
        <v>1.95</v>
      </c>
      <c r="G16" s="6">
        <v>219.49</v>
      </c>
      <c r="H16" s="6">
        <v>81.099999999999994</v>
      </c>
      <c r="I16" s="6"/>
      <c r="J16" s="6">
        <v>74.989999999999995</v>
      </c>
      <c r="K16" s="6">
        <v>160.69</v>
      </c>
      <c r="L16" s="6">
        <v>71.95</v>
      </c>
      <c r="M16" s="6"/>
      <c r="N16" s="6">
        <v>1.34</v>
      </c>
      <c r="O16" s="6">
        <v>13.03</v>
      </c>
    </row>
    <row r="17" spans="3:15" x14ac:dyDescent="0.25">
      <c r="C17" s="5">
        <v>45213</v>
      </c>
      <c r="D17" s="6">
        <v>36.15</v>
      </c>
      <c r="E17" s="6">
        <v>6.59</v>
      </c>
      <c r="F17" s="6">
        <v>35.409999999999997</v>
      </c>
      <c r="G17" s="6">
        <v>173.12</v>
      </c>
      <c r="H17" s="6">
        <v>26.03</v>
      </c>
      <c r="I17" s="6"/>
      <c r="J17" s="6">
        <v>70.72</v>
      </c>
      <c r="K17" s="6">
        <v>140.71</v>
      </c>
      <c r="L17" s="6">
        <v>17.739999999999998</v>
      </c>
      <c r="M17" s="6"/>
      <c r="N17" s="6"/>
      <c r="O17" s="6">
        <v>40.22</v>
      </c>
    </row>
    <row r="18" spans="3:15" x14ac:dyDescent="0.25">
      <c r="C18" s="5">
        <v>45214</v>
      </c>
      <c r="D18" s="6">
        <v>19.23</v>
      </c>
      <c r="E18" s="6">
        <v>0</v>
      </c>
      <c r="F18" s="6">
        <v>0</v>
      </c>
      <c r="G18" s="6">
        <v>140.25</v>
      </c>
      <c r="H18" s="6">
        <v>14.71</v>
      </c>
      <c r="I18" s="6"/>
      <c r="J18" s="6">
        <v>0.04</v>
      </c>
      <c r="K18" s="6">
        <v>41.91</v>
      </c>
      <c r="L18" s="6">
        <v>0</v>
      </c>
      <c r="M18" s="6"/>
      <c r="N18" s="6"/>
      <c r="O18" s="6">
        <v>54.43</v>
      </c>
    </row>
    <row r="19" spans="3:15" x14ac:dyDescent="0.25">
      <c r="C19" s="5">
        <v>45215</v>
      </c>
      <c r="D19" s="6">
        <v>13.79</v>
      </c>
      <c r="E19" s="6">
        <v>0</v>
      </c>
      <c r="F19" s="6">
        <v>0</v>
      </c>
      <c r="G19" s="6">
        <v>68.17</v>
      </c>
      <c r="H19" s="6">
        <v>77.7</v>
      </c>
      <c r="I19" s="6"/>
      <c r="J19" s="6">
        <v>125.49</v>
      </c>
      <c r="K19" s="6">
        <v>178.74</v>
      </c>
      <c r="L19" s="6">
        <v>0</v>
      </c>
      <c r="M19" s="6"/>
      <c r="N19" s="6"/>
      <c r="O19" s="6">
        <v>0</v>
      </c>
    </row>
    <row r="20" spans="3:15" x14ac:dyDescent="0.25">
      <c r="C20" s="5">
        <v>45216</v>
      </c>
      <c r="D20" s="6">
        <v>13.11</v>
      </c>
      <c r="E20" s="6">
        <v>61.58</v>
      </c>
      <c r="F20" s="6">
        <v>0</v>
      </c>
      <c r="G20" s="6">
        <v>191.8</v>
      </c>
      <c r="H20" s="6">
        <v>75.44</v>
      </c>
      <c r="I20" s="6"/>
      <c r="J20" s="6">
        <v>233.27</v>
      </c>
      <c r="K20" s="6">
        <v>119.48</v>
      </c>
      <c r="L20" s="6">
        <v>36.61</v>
      </c>
      <c r="M20" s="6"/>
      <c r="N20" s="6">
        <v>2.44</v>
      </c>
      <c r="O20" s="6">
        <v>0</v>
      </c>
    </row>
    <row r="21" spans="3:15" x14ac:dyDescent="0.25">
      <c r="C21" s="5">
        <v>45217</v>
      </c>
      <c r="D21" s="6">
        <v>2.89</v>
      </c>
      <c r="E21" s="6">
        <v>81.209999999999994</v>
      </c>
      <c r="F21" s="6">
        <v>0</v>
      </c>
      <c r="G21" s="6">
        <v>143.19999999999999</v>
      </c>
      <c r="H21" s="6">
        <v>126.52</v>
      </c>
      <c r="I21" s="6"/>
      <c r="J21" s="6">
        <v>186.15</v>
      </c>
      <c r="K21" s="6">
        <v>70.31</v>
      </c>
      <c r="L21" s="6">
        <v>18.68</v>
      </c>
      <c r="M21" s="6"/>
      <c r="N21" s="6"/>
      <c r="O21" s="6">
        <v>114.4</v>
      </c>
    </row>
    <row r="22" spans="3:15" x14ac:dyDescent="0.25">
      <c r="C22" s="5">
        <v>45218</v>
      </c>
      <c r="D22" s="6">
        <v>42.83</v>
      </c>
      <c r="E22" s="6">
        <v>64.77</v>
      </c>
      <c r="F22" s="6">
        <v>60.08</v>
      </c>
      <c r="G22" s="6">
        <v>161.16999999999999</v>
      </c>
      <c r="H22" s="6">
        <v>72.040000000000006</v>
      </c>
      <c r="I22" s="6"/>
      <c r="J22" s="6">
        <v>243.04</v>
      </c>
      <c r="K22" s="6">
        <v>57.55</v>
      </c>
      <c r="L22" s="6">
        <v>0</v>
      </c>
      <c r="M22" s="6"/>
      <c r="N22" s="6"/>
      <c r="O22" s="6">
        <v>94.49</v>
      </c>
    </row>
    <row r="23" spans="3:15" x14ac:dyDescent="0.25">
      <c r="C23" s="5">
        <v>45219</v>
      </c>
      <c r="D23" s="6">
        <v>38.6</v>
      </c>
      <c r="E23" s="6">
        <v>12.63</v>
      </c>
      <c r="F23" s="6">
        <v>8.6300000000000008</v>
      </c>
      <c r="G23" s="6">
        <v>198.07</v>
      </c>
      <c r="H23" s="6">
        <v>173.57</v>
      </c>
      <c r="I23" s="6"/>
      <c r="J23" s="6">
        <v>65.819999999999993</v>
      </c>
      <c r="K23" s="6"/>
      <c r="L23" s="6">
        <v>20.87</v>
      </c>
      <c r="M23" s="6"/>
      <c r="N23" s="6"/>
      <c r="O23" s="6">
        <v>37.07</v>
      </c>
    </row>
    <row r="24" spans="3:15" x14ac:dyDescent="0.25">
      <c r="C24" s="5">
        <v>45220</v>
      </c>
      <c r="D24" s="6">
        <v>28.11</v>
      </c>
      <c r="E24" s="6">
        <v>12.06</v>
      </c>
      <c r="F24" s="6">
        <v>1.8</v>
      </c>
      <c r="G24" s="6">
        <v>162.22999999999999</v>
      </c>
      <c r="H24" s="6">
        <v>47.48</v>
      </c>
      <c r="I24" s="6"/>
      <c r="J24" s="6">
        <v>127.13</v>
      </c>
      <c r="K24" s="6"/>
      <c r="L24" s="6">
        <v>32.340000000000003</v>
      </c>
      <c r="M24" s="6"/>
      <c r="N24" s="6">
        <v>3.03</v>
      </c>
      <c r="O24" s="6">
        <v>43.9</v>
      </c>
    </row>
    <row r="25" spans="3:15" x14ac:dyDescent="0.25">
      <c r="C25" s="5">
        <v>45221</v>
      </c>
      <c r="D25" s="6">
        <v>11.5</v>
      </c>
      <c r="E25" s="6">
        <v>0</v>
      </c>
      <c r="F25" s="6">
        <v>0</v>
      </c>
      <c r="G25" s="6">
        <v>137.1</v>
      </c>
      <c r="H25" s="6">
        <v>0</v>
      </c>
      <c r="I25" s="6"/>
      <c r="J25" s="6">
        <v>127.79</v>
      </c>
      <c r="K25" s="6"/>
      <c r="L25" s="6">
        <v>0</v>
      </c>
      <c r="M25" s="6"/>
      <c r="N25" s="6"/>
      <c r="O25" s="6">
        <v>54.95</v>
      </c>
    </row>
    <row r="26" spans="3:15" x14ac:dyDescent="0.25">
      <c r="C26" s="5">
        <v>45222</v>
      </c>
      <c r="D26" s="6">
        <v>12.64</v>
      </c>
      <c r="E26" s="6">
        <v>29.07</v>
      </c>
      <c r="F26" s="6">
        <v>60.08</v>
      </c>
      <c r="G26" s="6">
        <v>78.61</v>
      </c>
      <c r="H26" s="6">
        <v>126.8</v>
      </c>
      <c r="I26" s="6"/>
      <c r="J26" s="6">
        <v>145.69999999999999</v>
      </c>
      <c r="K26" s="6"/>
      <c r="L26" s="6">
        <v>16.809999999999999</v>
      </c>
      <c r="M26" s="6"/>
      <c r="N26" s="6">
        <v>43.4</v>
      </c>
      <c r="O26" s="6">
        <v>131.49</v>
      </c>
    </row>
    <row r="27" spans="3:15" x14ac:dyDescent="0.25">
      <c r="C27" s="5">
        <v>45223</v>
      </c>
      <c r="D27" s="6">
        <v>12.48</v>
      </c>
      <c r="E27" s="6">
        <v>40.369999999999997</v>
      </c>
      <c r="F27" s="6">
        <v>14.38</v>
      </c>
      <c r="G27" s="6">
        <v>164.51</v>
      </c>
      <c r="H27" s="6">
        <v>79.31</v>
      </c>
      <c r="I27" s="6"/>
      <c r="J27" s="6">
        <v>279.56</v>
      </c>
      <c r="K27" s="6"/>
      <c r="L27" s="6">
        <v>149.81</v>
      </c>
      <c r="M27" s="6"/>
      <c r="N27" s="6">
        <v>46.64</v>
      </c>
      <c r="O27" s="6">
        <v>83.24</v>
      </c>
    </row>
    <row r="28" spans="3:15" x14ac:dyDescent="0.25">
      <c r="C28" s="5">
        <v>45224</v>
      </c>
      <c r="D28" s="6">
        <v>17.36</v>
      </c>
      <c r="E28" s="6">
        <v>31.48</v>
      </c>
      <c r="F28" s="6">
        <v>38.82</v>
      </c>
      <c r="G28" s="6">
        <v>161.5</v>
      </c>
      <c r="H28" s="6">
        <v>128.79</v>
      </c>
      <c r="I28" s="6"/>
      <c r="J28" s="6">
        <v>223.39</v>
      </c>
      <c r="K28" s="6"/>
      <c r="L28" s="6">
        <v>84.75</v>
      </c>
      <c r="M28" s="6"/>
      <c r="N28" s="6">
        <v>31.35</v>
      </c>
      <c r="O28" s="6">
        <v>145.46</v>
      </c>
    </row>
    <row r="29" spans="3:15" x14ac:dyDescent="0.25">
      <c r="C29" s="5">
        <v>45225</v>
      </c>
      <c r="D29" s="6">
        <v>100.87</v>
      </c>
      <c r="E29" s="6">
        <v>6.41</v>
      </c>
      <c r="F29" s="6">
        <v>0</v>
      </c>
      <c r="G29" s="6">
        <v>90.94</v>
      </c>
      <c r="H29" s="6">
        <v>170.24</v>
      </c>
      <c r="I29" s="6"/>
      <c r="J29" s="6">
        <v>238.44</v>
      </c>
      <c r="K29" s="6"/>
      <c r="L29" s="6">
        <v>80.959999999999994</v>
      </c>
      <c r="M29" s="6"/>
      <c r="N29" s="6">
        <v>36.61</v>
      </c>
      <c r="O29" s="6">
        <v>189.63</v>
      </c>
    </row>
    <row r="30" spans="3:15" x14ac:dyDescent="0.25">
      <c r="C30" s="5">
        <v>45226</v>
      </c>
      <c r="D30" s="6">
        <v>28.51</v>
      </c>
      <c r="E30" s="6">
        <v>25.3</v>
      </c>
      <c r="F30" s="6">
        <v>0</v>
      </c>
      <c r="G30" s="6">
        <v>151.15</v>
      </c>
      <c r="H30" s="6">
        <v>79.55</v>
      </c>
      <c r="I30" s="6"/>
      <c r="J30" s="6">
        <v>129.44999999999999</v>
      </c>
      <c r="K30" s="6"/>
      <c r="L30" s="6">
        <v>39.4</v>
      </c>
      <c r="M30" s="6"/>
      <c r="N30" s="6">
        <v>8.92</v>
      </c>
      <c r="O30" s="6">
        <v>85.39</v>
      </c>
    </row>
    <row r="31" spans="3:15" x14ac:dyDescent="0.25">
      <c r="C31" s="5">
        <v>45227</v>
      </c>
      <c r="D31" s="6">
        <v>18.09</v>
      </c>
      <c r="E31" s="6">
        <v>0.15</v>
      </c>
      <c r="F31" s="6">
        <v>6.38</v>
      </c>
      <c r="G31" s="6">
        <v>75.98</v>
      </c>
      <c r="H31" s="6">
        <v>107.01</v>
      </c>
      <c r="I31" s="6"/>
      <c r="J31" s="6">
        <v>286.57</v>
      </c>
      <c r="K31" s="6"/>
      <c r="L31" s="6">
        <v>73.11</v>
      </c>
      <c r="M31" s="6"/>
      <c r="N31" s="6">
        <v>5.45</v>
      </c>
      <c r="O31" s="6">
        <v>58.56</v>
      </c>
    </row>
    <row r="32" spans="3:15" x14ac:dyDescent="0.25">
      <c r="C32" s="5">
        <v>45228</v>
      </c>
      <c r="D32" s="6">
        <v>14.08</v>
      </c>
      <c r="E32" s="6">
        <v>0</v>
      </c>
      <c r="F32" s="6">
        <v>0</v>
      </c>
      <c r="G32" s="6">
        <v>57.53</v>
      </c>
      <c r="H32" s="6">
        <v>0</v>
      </c>
      <c r="I32" s="6"/>
      <c r="J32" s="6">
        <v>148.35</v>
      </c>
      <c r="K32" s="6"/>
      <c r="L32" s="6">
        <v>44.1</v>
      </c>
      <c r="M32" s="6"/>
      <c r="N32" s="6">
        <v>7.98</v>
      </c>
      <c r="O32" s="6">
        <v>47.45</v>
      </c>
    </row>
    <row r="33" spans="3:15" x14ac:dyDescent="0.25">
      <c r="C33" s="5">
        <v>45229</v>
      </c>
      <c r="D33" s="6">
        <v>14.26</v>
      </c>
      <c r="E33" s="6">
        <v>7.52</v>
      </c>
      <c r="F33" s="6">
        <v>8.93</v>
      </c>
      <c r="G33" s="6">
        <v>111.48</v>
      </c>
      <c r="H33" s="6">
        <v>120.66</v>
      </c>
      <c r="I33" s="6"/>
      <c r="J33" s="6">
        <v>73.989999999999995</v>
      </c>
      <c r="K33" s="6"/>
      <c r="L33" s="6">
        <v>30.55</v>
      </c>
      <c r="M33" s="6"/>
      <c r="N33" s="6">
        <v>0</v>
      </c>
      <c r="O33" s="6">
        <v>14.56</v>
      </c>
    </row>
    <row r="34" spans="3:15" x14ac:dyDescent="0.25">
      <c r="C34" s="5">
        <v>45230</v>
      </c>
      <c r="D34" s="6">
        <v>29.44</v>
      </c>
      <c r="E34" s="6">
        <v>22.81</v>
      </c>
      <c r="F34" s="6">
        <v>3.52</v>
      </c>
      <c r="G34" s="6">
        <v>94.94</v>
      </c>
      <c r="H34" s="6">
        <v>54.45</v>
      </c>
      <c r="I34" s="6"/>
      <c r="J34" s="6">
        <v>228.4</v>
      </c>
      <c r="K34" s="6">
        <v>57</v>
      </c>
      <c r="L34" s="6">
        <v>128.16999999999999</v>
      </c>
      <c r="M34" s="6"/>
      <c r="N34" s="6">
        <v>28.85</v>
      </c>
      <c r="O34" s="6">
        <v>59.49</v>
      </c>
    </row>
    <row r="35" spans="3:15" x14ac:dyDescent="0.25">
      <c r="C35" s="8" t="s">
        <v>28</v>
      </c>
      <c r="D35" s="8">
        <f>SUM(D4:D34)</f>
        <v>843.62000000000023</v>
      </c>
      <c r="E35" s="8">
        <f t="shared" ref="E35:O35" si="0">SUM(E4:E34)</f>
        <v>791.4699999999998</v>
      </c>
      <c r="F35" s="8">
        <f t="shared" si="0"/>
        <v>375.76999999999992</v>
      </c>
      <c r="G35" s="8">
        <f t="shared" si="0"/>
        <v>3951.9600000000009</v>
      </c>
      <c r="H35" s="8">
        <f t="shared" si="0"/>
        <v>2313.0999999999995</v>
      </c>
      <c r="I35" s="8">
        <f t="shared" si="0"/>
        <v>230.15</v>
      </c>
      <c r="J35" s="8">
        <f t="shared" si="0"/>
        <v>4858.0899999999992</v>
      </c>
      <c r="K35" s="8">
        <f t="shared" si="0"/>
        <v>2810.09</v>
      </c>
      <c r="L35" s="8">
        <f t="shared" si="0"/>
        <v>1103.76</v>
      </c>
      <c r="M35" s="8">
        <f t="shared" si="0"/>
        <v>461.4</v>
      </c>
      <c r="N35" s="8">
        <f t="shared" si="0"/>
        <v>217.37999999999997</v>
      </c>
      <c r="O35" s="8">
        <f t="shared" si="0"/>
        <v>1606.8800000000003</v>
      </c>
    </row>
    <row r="37" spans="3:15" x14ac:dyDescent="0.25">
      <c r="C37" s="1" t="s">
        <v>34</v>
      </c>
      <c r="D37" s="1">
        <f>COUNT(D4:D34)</f>
        <v>31</v>
      </c>
      <c r="E37" s="1">
        <f t="shared" ref="E37:O37" si="1">COUNT(E4:E34)</f>
        <v>31</v>
      </c>
      <c r="F37" s="1">
        <f t="shared" si="1"/>
        <v>31</v>
      </c>
      <c r="G37" s="1">
        <f t="shared" si="1"/>
        <v>31</v>
      </c>
      <c r="H37" s="1">
        <f t="shared" si="1"/>
        <v>31</v>
      </c>
      <c r="I37" s="1">
        <f t="shared" si="1"/>
        <v>6</v>
      </c>
      <c r="J37" s="1">
        <f t="shared" si="1"/>
        <v>31</v>
      </c>
      <c r="K37" s="1">
        <f t="shared" si="1"/>
        <v>20</v>
      </c>
      <c r="L37" s="1">
        <f t="shared" si="1"/>
        <v>31</v>
      </c>
      <c r="M37" s="1">
        <f t="shared" si="1"/>
        <v>9</v>
      </c>
      <c r="N37" s="1">
        <f t="shared" si="1"/>
        <v>13</v>
      </c>
      <c r="O37" s="1">
        <f t="shared" si="1"/>
        <v>31</v>
      </c>
    </row>
    <row r="38" spans="3:15" x14ac:dyDescent="0.25">
      <c r="C38" s="1" t="s">
        <v>35</v>
      </c>
      <c r="D38" s="11">
        <f>D37/31</f>
        <v>1</v>
      </c>
      <c r="E38" s="11">
        <f t="shared" ref="E38:O38" si="2">E37/31</f>
        <v>1</v>
      </c>
      <c r="F38" s="11">
        <f t="shared" si="2"/>
        <v>1</v>
      </c>
      <c r="G38" s="11">
        <f t="shared" si="2"/>
        <v>1</v>
      </c>
      <c r="H38" s="11">
        <f t="shared" si="2"/>
        <v>1</v>
      </c>
      <c r="I38" s="11">
        <f t="shared" si="2"/>
        <v>0.19354838709677419</v>
      </c>
      <c r="J38" s="11">
        <f t="shared" si="2"/>
        <v>1</v>
      </c>
      <c r="K38" s="11">
        <f t="shared" si="2"/>
        <v>0.64516129032258063</v>
      </c>
      <c r="L38" s="11">
        <f t="shared" si="2"/>
        <v>1</v>
      </c>
      <c r="M38" s="11">
        <f t="shared" si="2"/>
        <v>0.29032258064516131</v>
      </c>
      <c r="N38" s="11">
        <f t="shared" si="2"/>
        <v>0.41935483870967744</v>
      </c>
      <c r="O38" s="11">
        <f t="shared" si="2"/>
        <v>1</v>
      </c>
    </row>
  </sheetData>
  <mergeCells count="1">
    <mergeCell ref="C2:O2"/>
  </mergeCells>
  <conditionalFormatting sqref="D4:O34">
    <cfRule type="cellIs" dxfId="5" priority="1" operator="between">
      <formula>10</formula>
      <formula>9999999</formula>
    </cfRule>
    <cfRule type="cellIs" dxfId="4" priority="2" operator="lessThan">
      <formula>10</formula>
    </cfRule>
  </conditionalFormatting>
  <hyperlinks>
    <hyperlink ref="A1" location="GENERAL!A1" display="GENERAL" xr:uid="{00000000-0004-0000-0B00-000000000000}"/>
  </hyperlink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7"/>
  <sheetViews>
    <sheetView workbookViewId="0">
      <pane xSplit="3" ySplit="3" topLeftCell="D19" activePane="bottomRight" state="frozen"/>
      <selection pane="topRight" activeCell="D1" sqref="D1"/>
      <selection pane="bottomLeft" activeCell="A4" sqref="A4"/>
      <selection pane="bottomRight" activeCell="J24" sqref="J24"/>
    </sheetView>
  </sheetViews>
  <sheetFormatPr baseColWidth="10" defaultRowHeight="15" x14ac:dyDescent="0.25"/>
  <cols>
    <col min="3" max="3" width="19.5703125" bestFit="1" customWidth="1"/>
  </cols>
  <sheetData>
    <row r="1" spans="1:15" x14ac:dyDescent="0.25">
      <c r="A1" s="10" t="s">
        <v>29</v>
      </c>
    </row>
    <row r="2" spans="1:15" x14ac:dyDescent="0.25">
      <c r="C2" s="66" t="s">
        <v>13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</row>
    <row r="4" spans="1:15" x14ac:dyDescent="0.25">
      <c r="C4" s="5">
        <v>45231</v>
      </c>
      <c r="D4" s="6">
        <v>11.27</v>
      </c>
      <c r="E4" s="6">
        <v>30.38</v>
      </c>
      <c r="F4" s="6">
        <v>0</v>
      </c>
      <c r="G4" s="6">
        <v>145.26</v>
      </c>
      <c r="H4" s="6">
        <v>104.63</v>
      </c>
      <c r="I4" s="6"/>
      <c r="J4" s="6">
        <v>194.71</v>
      </c>
      <c r="K4" s="6">
        <v>75.58</v>
      </c>
      <c r="L4" s="6">
        <v>84.71</v>
      </c>
      <c r="M4" s="6"/>
      <c r="N4" s="6">
        <v>36.6</v>
      </c>
      <c r="O4" s="6">
        <v>105.87</v>
      </c>
    </row>
    <row r="5" spans="1:15" x14ac:dyDescent="0.25">
      <c r="C5" s="5">
        <v>45232</v>
      </c>
      <c r="D5" s="6">
        <v>26.42</v>
      </c>
      <c r="E5" s="6">
        <v>43.09</v>
      </c>
      <c r="F5" s="6">
        <v>0</v>
      </c>
      <c r="G5" s="6">
        <v>143.78</v>
      </c>
      <c r="H5" s="6">
        <v>51.29</v>
      </c>
      <c r="I5" s="6"/>
      <c r="J5" s="6">
        <v>211.37</v>
      </c>
      <c r="K5" s="6"/>
      <c r="L5" s="6">
        <v>92.17</v>
      </c>
      <c r="M5" s="6"/>
      <c r="N5" s="6">
        <v>23.55</v>
      </c>
      <c r="O5" s="6">
        <v>137.56</v>
      </c>
    </row>
    <row r="6" spans="1:15" x14ac:dyDescent="0.25">
      <c r="C6" s="5">
        <v>45233</v>
      </c>
      <c r="D6" s="6">
        <v>17.04</v>
      </c>
      <c r="E6" s="6">
        <v>16.829999999999998</v>
      </c>
      <c r="F6" s="6">
        <v>9.7100000000000009</v>
      </c>
      <c r="G6" s="6">
        <v>158.54</v>
      </c>
      <c r="H6" s="6">
        <v>65.44</v>
      </c>
      <c r="I6" s="6">
        <v>33.08</v>
      </c>
      <c r="J6" s="6">
        <v>205.48</v>
      </c>
      <c r="K6" s="6"/>
      <c r="L6" s="6">
        <v>6.73</v>
      </c>
      <c r="M6" s="6"/>
      <c r="N6" s="6">
        <v>29.57</v>
      </c>
      <c r="O6" s="6">
        <v>26.85</v>
      </c>
    </row>
    <row r="7" spans="1:15" x14ac:dyDescent="0.25">
      <c r="C7" s="5">
        <v>45234</v>
      </c>
      <c r="D7" s="6">
        <v>19.87</v>
      </c>
      <c r="E7" s="6">
        <v>0</v>
      </c>
      <c r="F7" s="6">
        <v>42.76</v>
      </c>
      <c r="G7" s="6">
        <v>163.65</v>
      </c>
      <c r="H7" s="6">
        <v>69.790000000000006</v>
      </c>
      <c r="I7" s="6">
        <v>138.51</v>
      </c>
      <c r="J7" s="6">
        <v>157.29</v>
      </c>
      <c r="K7" s="6"/>
      <c r="L7" s="6">
        <v>0</v>
      </c>
      <c r="M7" s="6"/>
      <c r="N7" s="6">
        <v>0</v>
      </c>
      <c r="O7" s="6">
        <v>0</v>
      </c>
    </row>
    <row r="8" spans="1:15" x14ac:dyDescent="0.25">
      <c r="C8" s="5">
        <v>45235</v>
      </c>
      <c r="D8" s="6">
        <v>21.32</v>
      </c>
      <c r="E8" s="6">
        <v>0</v>
      </c>
      <c r="F8" s="6">
        <v>0</v>
      </c>
      <c r="G8" s="6">
        <v>137.36000000000001</v>
      </c>
      <c r="H8" s="6">
        <v>10.54</v>
      </c>
      <c r="I8" s="6">
        <v>73.13</v>
      </c>
      <c r="J8" s="6">
        <v>53.38</v>
      </c>
      <c r="K8" s="6"/>
      <c r="L8" s="6">
        <v>0</v>
      </c>
      <c r="M8" s="6"/>
      <c r="N8" s="6">
        <v>0</v>
      </c>
      <c r="O8" s="6">
        <v>0</v>
      </c>
    </row>
    <row r="9" spans="1:15" x14ac:dyDescent="0.25">
      <c r="C9" s="5">
        <v>45236</v>
      </c>
      <c r="D9" s="6">
        <v>15.43</v>
      </c>
      <c r="E9" s="6">
        <v>0</v>
      </c>
      <c r="F9" s="6">
        <v>0</v>
      </c>
      <c r="G9" s="6">
        <v>61.78</v>
      </c>
      <c r="H9" s="6">
        <v>70.77</v>
      </c>
      <c r="I9" s="6">
        <v>93.16</v>
      </c>
      <c r="J9" s="6">
        <v>175.1</v>
      </c>
      <c r="K9" s="6"/>
      <c r="L9" s="6">
        <v>0</v>
      </c>
      <c r="M9" s="6"/>
      <c r="N9" s="6">
        <v>0</v>
      </c>
      <c r="O9" s="6">
        <v>0</v>
      </c>
    </row>
    <row r="10" spans="1:15" x14ac:dyDescent="0.25">
      <c r="C10" s="5">
        <v>45237</v>
      </c>
      <c r="D10" s="6">
        <v>44.32</v>
      </c>
      <c r="E10" s="6">
        <v>54.28</v>
      </c>
      <c r="F10" s="6">
        <v>66.89</v>
      </c>
      <c r="G10" s="6">
        <v>173.66</v>
      </c>
      <c r="H10" s="6">
        <v>51.34</v>
      </c>
      <c r="I10" s="6">
        <v>167.23</v>
      </c>
      <c r="J10" s="6">
        <v>253.45</v>
      </c>
      <c r="K10" s="6"/>
      <c r="L10" s="6">
        <v>0</v>
      </c>
      <c r="M10" s="6"/>
      <c r="N10" s="6">
        <v>57.85</v>
      </c>
      <c r="O10" s="6">
        <v>0</v>
      </c>
    </row>
    <row r="11" spans="1:15" x14ac:dyDescent="0.25">
      <c r="C11" s="5">
        <v>45238</v>
      </c>
      <c r="D11" s="6">
        <v>44.75</v>
      </c>
      <c r="E11" s="6">
        <v>20.58</v>
      </c>
      <c r="F11" s="6">
        <v>61.68</v>
      </c>
      <c r="G11" s="6">
        <v>143.83000000000001</v>
      </c>
      <c r="H11" s="6">
        <v>106.82</v>
      </c>
      <c r="I11" s="6">
        <v>194.61</v>
      </c>
      <c r="J11" s="6">
        <v>310.67</v>
      </c>
      <c r="K11" s="6"/>
      <c r="L11" s="6">
        <v>7.01</v>
      </c>
      <c r="M11" s="6">
        <f>0.6+0.34+17.28</f>
        <v>18.220000000000002</v>
      </c>
      <c r="N11" s="6">
        <v>66.06</v>
      </c>
      <c r="O11" s="6">
        <v>6.56</v>
      </c>
    </row>
    <row r="12" spans="1:15" x14ac:dyDescent="0.25">
      <c r="C12" s="5">
        <v>45239</v>
      </c>
      <c r="D12" s="6">
        <v>9.7899999999999991</v>
      </c>
      <c r="E12" s="6">
        <v>86.34</v>
      </c>
      <c r="F12" s="6">
        <v>2.56</v>
      </c>
      <c r="G12" s="6">
        <v>145.53</v>
      </c>
      <c r="H12" s="6">
        <v>110.89</v>
      </c>
      <c r="I12" s="6">
        <f>147.19+0.06</f>
        <v>147.25</v>
      </c>
      <c r="J12" s="6">
        <v>220.83</v>
      </c>
      <c r="K12" s="6"/>
      <c r="L12" s="6">
        <v>0</v>
      </c>
      <c r="M12" s="6">
        <v>157.35</v>
      </c>
      <c r="N12" s="6">
        <v>7.0000000000000007E-2</v>
      </c>
      <c r="O12" s="6">
        <v>0</v>
      </c>
    </row>
    <row r="13" spans="1:15" x14ac:dyDescent="0.25">
      <c r="C13" s="5">
        <v>45240</v>
      </c>
      <c r="D13" s="6">
        <v>16.600000000000001</v>
      </c>
      <c r="E13" s="6">
        <v>42.72</v>
      </c>
      <c r="F13" s="6">
        <v>10.7</v>
      </c>
      <c r="G13" s="6">
        <v>92.06</v>
      </c>
      <c r="H13" s="6">
        <v>68.709999999999994</v>
      </c>
      <c r="I13" s="6"/>
      <c r="J13" s="6">
        <v>186.38</v>
      </c>
      <c r="K13" s="6"/>
      <c r="L13" s="6">
        <v>0</v>
      </c>
      <c r="M13" s="6">
        <v>76.75</v>
      </c>
      <c r="N13" s="6">
        <v>47.22</v>
      </c>
      <c r="O13" s="6">
        <v>8.26</v>
      </c>
    </row>
    <row r="14" spans="1:15" x14ac:dyDescent="0.25">
      <c r="C14" s="5">
        <v>45241</v>
      </c>
      <c r="D14" s="6">
        <v>47.01</v>
      </c>
      <c r="E14" s="6">
        <v>0</v>
      </c>
      <c r="F14" s="6">
        <v>0</v>
      </c>
      <c r="G14" s="6">
        <v>161.35</v>
      </c>
      <c r="H14" s="6">
        <v>49.44</v>
      </c>
      <c r="I14" s="6"/>
      <c r="J14" s="6">
        <v>97.91</v>
      </c>
      <c r="K14" s="6"/>
      <c r="L14" s="6">
        <v>0</v>
      </c>
      <c r="M14" s="6">
        <v>146.78</v>
      </c>
      <c r="N14" s="6">
        <v>0</v>
      </c>
      <c r="O14" s="6">
        <v>0</v>
      </c>
    </row>
    <row r="15" spans="1:15" x14ac:dyDescent="0.25">
      <c r="C15" s="5">
        <v>45242</v>
      </c>
      <c r="D15" s="6">
        <v>32.409999999999997</v>
      </c>
      <c r="E15" s="6">
        <v>0</v>
      </c>
      <c r="F15" s="6">
        <v>0</v>
      </c>
      <c r="G15" s="6">
        <v>53.22</v>
      </c>
      <c r="H15" s="6">
        <v>0</v>
      </c>
      <c r="I15" s="6"/>
      <c r="J15" s="6">
        <v>93.08</v>
      </c>
      <c r="K15" s="6"/>
      <c r="L15" s="6">
        <v>0</v>
      </c>
      <c r="M15" s="6">
        <v>153.47999999999999</v>
      </c>
      <c r="N15" s="6">
        <v>0</v>
      </c>
      <c r="O15" s="6">
        <v>0</v>
      </c>
    </row>
    <row r="16" spans="1:15" x14ac:dyDescent="0.25">
      <c r="C16" s="5">
        <v>45243</v>
      </c>
      <c r="D16" s="6">
        <v>34.11</v>
      </c>
      <c r="E16" s="6">
        <v>22.93</v>
      </c>
      <c r="F16" s="6">
        <v>0</v>
      </c>
      <c r="G16" s="6">
        <v>63.76</v>
      </c>
      <c r="H16" s="6">
        <v>0</v>
      </c>
      <c r="I16" s="6"/>
      <c r="J16" s="6">
        <v>190.8</v>
      </c>
      <c r="K16" s="6"/>
      <c r="L16" s="6">
        <v>0</v>
      </c>
      <c r="M16" s="6">
        <v>40.19</v>
      </c>
      <c r="N16" s="6">
        <v>0</v>
      </c>
      <c r="O16" s="6">
        <v>5</v>
      </c>
    </row>
    <row r="17" spans="3:15" x14ac:dyDescent="0.25">
      <c r="C17" s="5">
        <v>45244</v>
      </c>
      <c r="D17" s="6">
        <v>51.6</v>
      </c>
      <c r="E17" s="6">
        <v>36.25</v>
      </c>
      <c r="F17" s="6">
        <v>5.36</v>
      </c>
      <c r="G17" s="6">
        <v>93.09</v>
      </c>
      <c r="H17" s="6">
        <v>114.86</v>
      </c>
      <c r="I17" s="6"/>
      <c r="J17" s="6">
        <v>231.44</v>
      </c>
      <c r="K17" s="6"/>
      <c r="L17" s="6">
        <v>0</v>
      </c>
      <c r="M17" s="6">
        <v>196.84</v>
      </c>
      <c r="N17" s="6">
        <v>27.68</v>
      </c>
      <c r="O17" s="6">
        <v>52.94</v>
      </c>
    </row>
    <row r="18" spans="3:15" x14ac:dyDescent="0.25">
      <c r="C18" s="5">
        <v>45245</v>
      </c>
      <c r="D18" s="6">
        <v>53.61</v>
      </c>
      <c r="E18" s="6">
        <v>41.56</v>
      </c>
      <c r="F18" s="6">
        <v>63.64</v>
      </c>
      <c r="G18" s="6">
        <v>107.04</v>
      </c>
      <c r="H18" s="6">
        <v>137.19999999999999</v>
      </c>
      <c r="I18" s="6"/>
      <c r="J18" s="6">
        <v>222.51</v>
      </c>
      <c r="K18" s="6"/>
      <c r="L18" s="6">
        <v>0</v>
      </c>
      <c r="M18" s="6">
        <v>97.43</v>
      </c>
      <c r="N18" s="6">
        <v>35.42</v>
      </c>
      <c r="O18" s="6">
        <v>77.83</v>
      </c>
    </row>
    <row r="19" spans="3:15" x14ac:dyDescent="0.25">
      <c r="C19" s="5">
        <v>45246</v>
      </c>
      <c r="D19" s="6">
        <v>8.89</v>
      </c>
      <c r="E19" s="6">
        <v>32.090000000000003</v>
      </c>
      <c r="F19" s="6">
        <v>41.46</v>
      </c>
      <c r="G19" s="6">
        <v>84.99</v>
      </c>
      <c r="H19" s="6">
        <v>134.22999999999999</v>
      </c>
      <c r="I19" s="6"/>
      <c r="J19" s="6">
        <v>149.88</v>
      </c>
      <c r="K19" s="6"/>
      <c r="L19" s="6">
        <v>0</v>
      </c>
      <c r="M19" s="6">
        <v>125.07</v>
      </c>
      <c r="N19" s="6">
        <v>13.41</v>
      </c>
      <c r="O19" s="6">
        <v>85.64</v>
      </c>
    </row>
    <row r="20" spans="3:15" x14ac:dyDescent="0.25">
      <c r="C20" s="5">
        <v>45247</v>
      </c>
      <c r="D20" s="6">
        <v>64.819999999999993</v>
      </c>
      <c r="E20" s="6">
        <v>51.53</v>
      </c>
      <c r="F20" s="6">
        <v>0</v>
      </c>
      <c r="G20" s="6">
        <v>176.51</v>
      </c>
      <c r="H20" s="6">
        <v>57.62</v>
      </c>
      <c r="I20" s="6"/>
      <c r="J20" s="6">
        <v>187.57</v>
      </c>
      <c r="K20" s="6"/>
      <c r="L20" s="6">
        <v>0</v>
      </c>
      <c r="M20" s="6">
        <v>184.9</v>
      </c>
      <c r="N20" s="6">
        <v>0</v>
      </c>
      <c r="O20" s="6">
        <v>90.33</v>
      </c>
    </row>
    <row r="21" spans="3:15" x14ac:dyDescent="0.25">
      <c r="C21" s="5">
        <v>45248</v>
      </c>
      <c r="D21" s="6">
        <v>36.85</v>
      </c>
      <c r="E21" s="6">
        <v>0</v>
      </c>
      <c r="F21" s="6">
        <v>6.07</v>
      </c>
      <c r="G21" s="6">
        <v>153.79</v>
      </c>
      <c r="H21" s="6">
        <v>42.63</v>
      </c>
      <c r="I21" s="6"/>
      <c r="J21" s="6">
        <v>191.65</v>
      </c>
      <c r="K21" s="6"/>
      <c r="L21" s="6">
        <v>13.66</v>
      </c>
      <c r="M21" s="6">
        <v>89.84</v>
      </c>
      <c r="N21" s="6">
        <v>0</v>
      </c>
      <c r="O21" s="6">
        <v>36.6</v>
      </c>
    </row>
    <row r="22" spans="3:15" x14ac:dyDescent="0.25">
      <c r="C22" s="5">
        <v>45249</v>
      </c>
      <c r="D22" s="6">
        <v>16.23</v>
      </c>
      <c r="E22" s="6">
        <v>0.17</v>
      </c>
      <c r="F22" s="6">
        <v>46.59</v>
      </c>
      <c r="G22" s="6">
        <v>181</v>
      </c>
      <c r="H22" s="6">
        <v>17.57</v>
      </c>
      <c r="I22" s="6"/>
      <c r="J22" s="6">
        <v>52.42</v>
      </c>
      <c r="K22" s="6"/>
      <c r="L22" s="6">
        <v>0</v>
      </c>
      <c r="M22" s="6">
        <v>48.3</v>
      </c>
      <c r="N22" s="6">
        <v>0</v>
      </c>
      <c r="O22" s="6">
        <v>0</v>
      </c>
    </row>
    <row r="23" spans="3:15" x14ac:dyDescent="0.25">
      <c r="C23" s="5">
        <v>45250</v>
      </c>
      <c r="D23" s="6">
        <v>31.54</v>
      </c>
      <c r="E23" s="6">
        <v>35.4</v>
      </c>
      <c r="F23" s="6">
        <v>70.63</v>
      </c>
      <c r="G23" s="6">
        <v>122.83</v>
      </c>
      <c r="H23" s="6">
        <v>231.7</v>
      </c>
      <c r="I23" s="6"/>
      <c r="J23" s="6">
        <f>82.67+0.05</f>
        <v>82.72</v>
      </c>
      <c r="K23" s="6"/>
      <c r="L23" s="6">
        <v>42.63</v>
      </c>
      <c r="M23" s="6">
        <v>64.41</v>
      </c>
      <c r="N23" s="6">
        <v>22.71</v>
      </c>
      <c r="O23" s="6">
        <v>120.79</v>
      </c>
    </row>
    <row r="24" spans="3:15" x14ac:dyDescent="0.25">
      <c r="C24" s="5">
        <v>45251</v>
      </c>
      <c r="D24" s="6">
        <v>37.11</v>
      </c>
      <c r="E24" s="6">
        <v>16.739999999999998</v>
      </c>
      <c r="F24" s="6">
        <v>0</v>
      </c>
      <c r="G24" s="6">
        <v>177.14</v>
      </c>
      <c r="H24" s="6">
        <v>186.7</v>
      </c>
      <c r="I24" s="6"/>
      <c r="J24" s="6"/>
      <c r="K24" s="6"/>
      <c r="L24" s="6">
        <v>0</v>
      </c>
      <c r="M24" s="6">
        <v>100.28</v>
      </c>
      <c r="N24" s="6">
        <v>14.48</v>
      </c>
      <c r="O24" s="6">
        <v>174.62</v>
      </c>
    </row>
    <row r="25" spans="3:15" x14ac:dyDescent="0.25">
      <c r="C25" s="5">
        <v>45252</v>
      </c>
      <c r="D25" s="6">
        <v>39.42</v>
      </c>
      <c r="E25" s="6">
        <v>39.979999999999997</v>
      </c>
      <c r="F25" s="6">
        <v>0</v>
      </c>
      <c r="G25" s="6">
        <v>185.98</v>
      </c>
      <c r="H25" s="6">
        <v>97.26</v>
      </c>
      <c r="I25" s="6">
        <f>0.42+78.73</f>
        <v>79.150000000000006</v>
      </c>
      <c r="J25" s="6"/>
      <c r="K25" s="6"/>
      <c r="L25" s="6">
        <v>0</v>
      </c>
      <c r="M25" s="6">
        <v>227.01</v>
      </c>
      <c r="N25" s="6">
        <v>30.74</v>
      </c>
      <c r="O25" s="6">
        <v>232.21</v>
      </c>
    </row>
    <row r="26" spans="3:15" x14ac:dyDescent="0.25">
      <c r="C26" s="5">
        <v>45253</v>
      </c>
      <c r="D26" s="6">
        <v>49.61</v>
      </c>
      <c r="E26" s="6">
        <v>56.24</v>
      </c>
      <c r="F26" s="6">
        <v>0</v>
      </c>
      <c r="G26" s="6">
        <v>197</v>
      </c>
      <c r="H26" s="6">
        <v>122.82</v>
      </c>
      <c r="I26" s="6">
        <v>136.93</v>
      </c>
      <c r="J26" s="6"/>
      <c r="K26" s="6"/>
      <c r="L26" s="6">
        <v>0</v>
      </c>
      <c r="M26" s="6">
        <v>100.94</v>
      </c>
      <c r="N26" s="6">
        <v>15.34</v>
      </c>
      <c r="O26" s="6">
        <v>171.64</v>
      </c>
    </row>
    <row r="27" spans="3:15" x14ac:dyDescent="0.25">
      <c r="C27" s="5">
        <v>45254</v>
      </c>
      <c r="D27" s="6">
        <v>46.66</v>
      </c>
      <c r="E27" s="6">
        <v>0</v>
      </c>
      <c r="F27" s="6">
        <v>0.82</v>
      </c>
      <c r="G27" s="6">
        <v>149.26</v>
      </c>
      <c r="H27" s="6">
        <v>110.25</v>
      </c>
      <c r="I27" s="6">
        <v>164.87</v>
      </c>
      <c r="J27" s="6"/>
      <c r="K27" s="6"/>
      <c r="L27" s="6">
        <v>10.9</v>
      </c>
      <c r="M27" s="6">
        <v>172.95</v>
      </c>
      <c r="N27" s="6">
        <v>18.11</v>
      </c>
      <c r="O27" s="6">
        <v>62.26</v>
      </c>
    </row>
    <row r="28" spans="3:15" x14ac:dyDescent="0.25">
      <c r="C28" s="5">
        <v>45255</v>
      </c>
      <c r="D28" s="6">
        <v>30.81</v>
      </c>
      <c r="E28" s="6">
        <v>0</v>
      </c>
      <c r="F28" s="6">
        <v>0</v>
      </c>
      <c r="G28" s="6">
        <v>166.15</v>
      </c>
      <c r="H28" s="6">
        <v>11.37</v>
      </c>
      <c r="I28" s="6">
        <v>171.17</v>
      </c>
      <c r="J28" s="6"/>
      <c r="K28" s="6"/>
      <c r="L28" s="6">
        <v>9.6999999999999993</v>
      </c>
      <c r="M28" s="6">
        <v>148.1</v>
      </c>
      <c r="N28" s="6">
        <v>0</v>
      </c>
      <c r="O28" s="6">
        <v>55.53</v>
      </c>
    </row>
    <row r="29" spans="3:15" x14ac:dyDescent="0.25">
      <c r="C29" s="5">
        <v>45256</v>
      </c>
      <c r="D29" s="6">
        <v>17.149999999999999</v>
      </c>
      <c r="E29" s="6">
        <v>0</v>
      </c>
      <c r="F29" s="6">
        <v>0</v>
      </c>
      <c r="G29" s="6">
        <v>146.82</v>
      </c>
      <c r="H29" s="6">
        <v>0</v>
      </c>
      <c r="I29" s="6">
        <v>66.36</v>
      </c>
      <c r="J29" s="6"/>
      <c r="K29" s="6"/>
      <c r="L29" s="6">
        <v>0</v>
      </c>
      <c r="M29" s="6">
        <v>16.93</v>
      </c>
      <c r="N29" s="6">
        <v>0</v>
      </c>
      <c r="O29" s="6">
        <v>0.21</v>
      </c>
    </row>
    <row r="30" spans="3:15" x14ac:dyDescent="0.25">
      <c r="C30" s="5">
        <v>45257</v>
      </c>
      <c r="D30" s="6">
        <v>18.59</v>
      </c>
      <c r="E30" s="6">
        <v>32.99</v>
      </c>
      <c r="F30" s="6">
        <v>0</v>
      </c>
      <c r="G30" s="6">
        <v>59.92</v>
      </c>
      <c r="H30" s="6">
        <v>90.66</v>
      </c>
      <c r="I30" s="6">
        <v>68.27</v>
      </c>
      <c r="J30" s="6"/>
      <c r="K30" s="6"/>
      <c r="L30" s="6">
        <v>66.97</v>
      </c>
      <c r="M30" s="6">
        <v>69.099999999999994</v>
      </c>
      <c r="N30" s="6">
        <v>10.76</v>
      </c>
      <c r="O30" s="6">
        <v>39.28</v>
      </c>
    </row>
    <row r="31" spans="3:15" x14ac:dyDescent="0.25">
      <c r="C31" s="5">
        <v>45258</v>
      </c>
      <c r="D31" s="6">
        <v>7.65</v>
      </c>
      <c r="E31" s="6">
        <v>28.43</v>
      </c>
      <c r="F31" s="6">
        <v>0</v>
      </c>
      <c r="G31" s="6">
        <v>152.81</v>
      </c>
      <c r="H31" s="6">
        <v>85.98</v>
      </c>
      <c r="I31" s="6">
        <v>114.97</v>
      </c>
      <c r="J31" s="6"/>
      <c r="K31" s="6"/>
      <c r="L31" s="6">
        <v>85.83</v>
      </c>
      <c r="M31" s="6">
        <v>189.13</v>
      </c>
      <c r="N31" s="6">
        <v>0</v>
      </c>
      <c r="O31" s="6">
        <v>100.05</v>
      </c>
    </row>
    <row r="32" spans="3:15" x14ac:dyDescent="0.25">
      <c r="C32" s="5">
        <v>45259</v>
      </c>
      <c r="D32" s="6">
        <v>97.04</v>
      </c>
      <c r="E32" s="6">
        <v>42.55</v>
      </c>
      <c r="F32" s="6">
        <v>0</v>
      </c>
      <c r="G32" s="6">
        <v>244.65</v>
      </c>
      <c r="H32" s="6">
        <v>125.21</v>
      </c>
      <c r="I32" s="6">
        <v>56.24</v>
      </c>
      <c r="J32" s="6"/>
      <c r="K32" s="6"/>
      <c r="L32" s="6">
        <v>75.17</v>
      </c>
      <c r="M32" s="6">
        <v>149.72999999999999</v>
      </c>
      <c r="N32" s="6">
        <v>25.76</v>
      </c>
      <c r="O32" s="6">
        <v>0</v>
      </c>
    </row>
    <row r="33" spans="3:15" x14ac:dyDescent="0.25">
      <c r="C33" s="5">
        <v>45260</v>
      </c>
      <c r="D33" s="6">
        <v>41.85</v>
      </c>
      <c r="E33" s="6">
        <v>30.51</v>
      </c>
      <c r="F33" s="6">
        <v>14.89</v>
      </c>
      <c r="G33" s="6">
        <v>61.37</v>
      </c>
      <c r="H33" s="6">
        <v>108.92</v>
      </c>
      <c r="I33" s="6">
        <v>184.46</v>
      </c>
      <c r="J33" s="6"/>
      <c r="K33" s="6"/>
      <c r="L33" s="6">
        <v>123.06</v>
      </c>
      <c r="M33" s="6">
        <v>179.85</v>
      </c>
      <c r="N33" s="6">
        <v>0</v>
      </c>
      <c r="O33" s="6">
        <v>0</v>
      </c>
    </row>
    <row r="34" spans="3:15" x14ac:dyDescent="0.25">
      <c r="C34" s="9" t="s">
        <v>28</v>
      </c>
      <c r="D34" s="8">
        <f>SUM(D4:D33)</f>
        <v>989.76999999999987</v>
      </c>
      <c r="E34" s="8">
        <f t="shared" ref="E34:O34" si="0">SUM(E4:E33)</f>
        <v>761.58999999999992</v>
      </c>
      <c r="F34" s="8">
        <f t="shared" si="0"/>
        <v>443.75999999999993</v>
      </c>
      <c r="G34" s="8">
        <f t="shared" si="0"/>
        <v>4104.13</v>
      </c>
      <c r="H34" s="8">
        <f t="shared" si="0"/>
        <v>2434.64</v>
      </c>
      <c r="I34" s="8">
        <f t="shared" si="0"/>
        <v>1889.39</v>
      </c>
      <c r="J34" s="8">
        <f t="shared" si="0"/>
        <v>3468.64</v>
      </c>
      <c r="K34" s="8">
        <f t="shared" si="0"/>
        <v>75.58</v>
      </c>
      <c r="L34" s="8">
        <f t="shared" si="0"/>
        <v>618.54</v>
      </c>
      <c r="M34" s="8">
        <f t="shared" si="0"/>
        <v>2753.58</v>
      </c>
      <c r="N34" s="8">
        <f t="shared" si="0"/>
        <v>475.33</v>
      </c>
      <c r="O34" s="8">
        <f t="shared" si="0"/>
        <v>1590.0299999999997</v>
      </c>
    </row>
    <row r="36" spans="3:15" x14ac:dyDescent="0.25">
      <c r="C36" s="1" t="s">
        <v>34</v>
      </c>
      <c r="D36" s="1">
        <f>COUNT(D4:D33)</f>
        <v>30</v>
      </c>
      <c r="E36" s="1">
        <f t="shared" ref="E36:O36" si="1">COUNT(E4:E33)</f>
        <v>30</v>
      </c>
      <c r="F36" s="1">
        <f t="shared" si="1"/>
        <v>30</v>
      </c>
      <c r="G36" s="1">
        <f t="shared" si="1"/>
        <v>30</v>
      </c>
      <c r="H36" s="1">
        <f t="shared" si="1"/>
        <v>30</v>
      </c>
      <c r="I36" s="1">
        <f t="shared" si="1"/>
        <v>16</v>
      </c>
      <c r="J36" s="1">
        <f t="shared" si="1"/>
        <v>20</v>
      </c>
      <c r="K36" s="1">
        <f t="shared" si="1"/>
        <v>1</v>
      </c>
      <c r="L36" s="1">
        <f t="shared" si="1"/>
        <v>30</v>
      </c>
      <c r="M36" s="1">
        <f t="shared" si="1"/>
        <v>23</v>
      </c>
      <c r="N36" s="1">
        <f t="shared" si="1"/>
        <v>30</v>
      </c>
      <c r="O36" s="1">
        <f t="shared" si="1"/>
        <v>30</v>
      </c>
    </row>
    <row r="37" spans="3:15" x14ac:dyDescent="0.25">
      <c r="C37" s="1" t="s">
        <v>35</v>
      </c>
      <c r="D37" s="11">
        <f>D36/30</f>
        <v>1</v>
      </c>
      <c r="E37" s="11">
        <f t="shared" ref="E37:N37" si="2">E36/30</f>
        <v>1</v>
      </c>
      <c r="F37" s="11">
        <f t="shared" si="2"/>
        <v>1</v>
      </c>
      <c r="G37" s="11">
        <f t="shared" si="2"/>
        <v>1</v>
      </c>
      <c r="H37" s="11">
        <f t="shared" si="2"/>
        <v>1</v>
      </c>
      <c r="I37" s="11">
        <f t="shared" si="2"/>
        <v>0.53333333333333333</v>
      </c>
      <c r="J37" s="11">
        <f t="shared" si="2"/>
        <v>0.66666666666666663</v>
      </c>
      <c r="K37" s="11">
        <f t="shared" si="2"/>
        <v>3.3333333333333333E-2</v>
      </c>
      <c r="L37" s="11">
        <f t="shared" si="2"/>
        <v>1</v>
      </c>
      <c r="M37" s="11">
        <f t="shared" si="2"/>
        <v>0.76666666666666672</v>
      </c>
      <c r="N37" s="11">
        <f t="shared" si="2"/>
        <v>1</v>
      </c>
      <c r="O37" s="11">
        <f>O36/30</f>
        <v>1</v>
      </c>
    </row>
  </sheetData>
  <mergeCells count="1">
    <mergeCell ref="C2:O2"/>
  </mergeCells>
  <conditionalFormatting sqref="D4:O33">
    <cfRule type="cellIs" dxfId="3" priority="1" operator="between">
      <formula>10</formula>
      <formula>99999999</formula>
    </cfRule>
    <cfRule type="cellIs" dxfId="2" priority="2" operator="lessThan">
      <formula>10</formula>
    </cfRule>
  </conditionalFormatting>
  <hyperlinks>
    <hyperlink ref="A1" location="GENERAL!A1" display="GENERAL" xr:uid="{00000000-0004-0000-0C00-000000000000}"/>
  </hyperlink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8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baseColWidth="10" defaultRowHeight="15" x14ac:dyDescent="0.25"/>
  <cols>
    <col min="3" max="3" width="19.5703125" bestFit="1" customWidth="1"/>
  </cols>
  <sheetData>
    <row r="1" spans="1:15" x14ac:dyDescent="0.25">
      <c r="A1" s="10" t="s">
        <v>29</v>
      </c>
    </row>
    <row r="2" spans="1:15" x14ac:dyDescent="0.25">
      <c r="C2" s="66" t="s">
        <v>13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</row>
    <row r="4" spans="1:15" x14ac:dyDescent="0.25">
      <c r="C4" s="5">
        <v>45261</v>
      </c>
      <c r="D4" s="6">
        <v>43.13</v>
      </c>
      <c r="E4" s="6">
        <v>10.36</v>
      </c>
      <c r="F4" s="6">
        <v>0</v>
      </c>
      <c r="G4" s="6">
        <v>80.180000000000007</v>
      </c>
      <c r="H4" s="6">
        <v>74.540000000000006</v>
      </c>
      <c r="I4" s="6">
        <v>198.25</v>
      </c>
      <c r="J4" s="6"/>
      <c r="K4" s="6"/>
      <c r="L4" s="6">
        <v>30.13</v>
      </c>
      <c r="M4" s="6">
        <v>85.31</v>
      </c>
      <c r="N4" s="6">
        <v>15.88</v>
      </c>
      <c r="O4" s="6">
        <v>44.49</v>
      </c>
    </row>
    <row r="5" spans="1:15" x14ac:dyDescent="0.25">
      <c r="C5" s="5">
        <v>45262</v>
      </c>
      <c r="D5" s="6">
        <v>43.87</v>
      </c>
      <c r="E5" s="6">
        <v>0</v>
      </c>
      <c r="F5" s="6">
        <v>9.75</v>
      </c>
      <c r="G5" s="6">
        <v>90.26</v>
      </c>
      <c r="H5" s="6">
        <v>95.85</v>
      </c>
      <c r="I5" s="6">
        <v>190.93</v>
      </c>
      <c r="J5" s="6"/>
      <c r="K5" s="6"/>
      <c r="L5" s="6">
        <v>20.75</v>
      </c>
      <c r="M5" s="6">
        <v>103.25</v>
      </c>
      <c r="N5" s="6">
        <v>0</v>
      </c>
      <c r="O5" s="6">
        <v>18.98</v>
      </c>
    </row>
    <row r="6" spans="1:15" x14ac:dyDescent="0.25">
      <c r="C6" s="5">
        <v>45263</v>
      </c>
      <c r="D6" s="6">
        <v>14.83</v>
      </c>
      <c r="E6" s="6">
        <v>0</v>
      </c>
      <c r="F6" s="6">
        <v>0</v>
      </c>
      <c r="G6" s="6">
        <v>102.49</v>
      </c>
      <c r="H6" s="6">
        <v>5.95</v>
      </c>
      <c r="I6" s="6">
        <v>62.22</v>
      </c>
      <c r="J6" s="6"/>
      <c r="K6" s="6"/>
      <c r="L6" s="6">
        <v>0</v>
      </c>
      <c r="M6" s="6">
        <v>25.43</v>
      </c>
      <c r="N6" s="6">
        <v>0</v>
      </c>
      <c r="O6" s="6">
        <v>0</v>
      </c>
    </row>
    <row r="7" spans="1:15" x14ac:dyDescent="0.25">
      <c r="C7" s="5">
        <v>45264</v>
      </c>
      <c r="D7" s="6">
        <v>52.68</v>
      </c>
      <c r="E7" s="6">
        <v>29.82</v>
      </c>
      <c r="F7" s="6">
        <v>57.99</v>
      </c>
      <c r="G7" s="6">
        <v>125.83</v>
      </c>
      <c r="H7" s="6">
        <v>102.07</v>
      </c>
      <c r="I7" s="6">
        <v>120.57</v>
      </c>
      <c r="J7" s="6"/>
      <c r="K7" s="6"/>
      <c r="L7" s="6">
        <v>5.24</v>
      </c>
      <c r="M7" s="6">
        <v>38.65</v>
      </c>
      <c r="N7" s="6">
        <v>27.91</v>
      </c>
      <c r="O7" s="6">
        <v>0.15</v>
      </c>
    </row>
    <row r="8" spans="1:15" x14ac:dyDescent="0.25">
      <c r="C8" s="5">
        <v>45265</v>
      </c>
      <c r="D8" s="6">
        <v>38.39</v>
      </c>
      <c r="E8" s="6">
        <v>49.06</v>
      </c>
      <c r="F8" s="6">
        <v>0</v>
      </c>
      <c r="G8" s="6">
        <v>155.41</v>
      </c>
      <c r="H8" s="6">
        <v>118.97</v>
      </c>
      <c r="I8" s="6">
        <v>238.49</v>
      </c>
      <c r="J8" s="6"/>
      <c r="K8" s="6"/>
      <c r="L8" s="6">
        <v>65.459999999999994</v>
      </c>
      <c r="M8" s="6">
        <v>162.55000000000001</v>
      </c>
      <c r="N8" s="6">
        <v>20.14</v>
      </c>
      <c r="O8" s="6">
        <v>6.71</v>
      </c>
    </row>
    <row r="9" spans="1:15" x14ac:dyDescent="0.25">
      <c r="C9" s="5">
        <v>45266</v>
      </c>
      <c r="D9" s="6">
        <v>31.22</v>
      </c>
      <c r="E9" s="6">
        <v>28.79</v>
      </c>
      <c r="F9" s="6">
        <v>39.04</v>
      </c>
      <c r="G9" s="6">
        <v>232.8</v>
      </c>
      <c r="H9" s="6">
        <v>93.94</v>
      </c>
      <c r="I9" s="6">
        <v>250.92</v>
      </c>
      <c r="J9" s="6"/>
      <c r="K9" s="6"/>
      <c r="L9" s="6">
        <v>57.26</v>
      </c>
      <c r="M9" s="6">
        <v>135.76</v>
      </c>
      <c r="N9" s="6">
        <v>5.45</v>
      </c>
      <c r="O9" s="6">
        <v>98.02</v>
      </c>
    </row>
    <row r="10" spans="1:15" x14ac:dyDescent="0.25">
      <c r="C10" s="5">
        <v>45267</v>
      </c>
      <c r="D10" s="6">
        <v>21.27</v>
      </c>
      <c r="E10" s="6">
        <v>9.82</v>
      </c>
      <c r="F10" s="6">
        <v>0</v>
      </c>
      <c r="G10" s="6">
        <v>202</v>
      </c>
      <c r="H10" s="6">
        <v>76.39</v>
      </c>
      <c r="I10" s="6">
        <v>140.91999999999999</v>
      </c>
      <c r="J10" s="6"/>
      <c r="K10" s="6"/>
      <c r="L10" s="6">
        <v>16.510000000000002</v>
      </c>
      <c r="M10" s="6">
        <v>189.42</v>
      </c>
      <c r="N10" s="6">
        <v>0</v>
      </c>
      <c r="O10" s="6">
        <v>27.02</v>
      </c>
    </row>
    <row r="11" spans="1:15" x14ac:dyDescent="0.25">
      <c r="C11" s="5">
        <v>45268</v>
      </c>
      <c r="D11" s="6">
        <v>30.55</v>
      </c>
      <c r="E11" s="6">
        <v>0</v>
      </c>
      <c r="F11" s="6">
        <v>0</v>
      </c>
      <c r="G11" s="6">
        <v>130.15</v>
      </c>
      <c r="H11" s="6">
        <v>59.02</v>
      </c>
      <c r="I11" s="6">
        <v>228.64</v>
      </c>
      <c r="J11" s="6">
        <f>49.39+0.07+0.1</f>
        <v>49.56</v>
      </c>
      <c r="K11" s="6"/>
      <c r="L11" s="6">
        <v>0</v>
      </c>
      <c r="M11" s="6">
        <v>100.7</v>
      </c>
      <c r="N11" s="6">
        <v>0</v>
      </c>
      <c r="O11" s="6">
        <v>0</v>
      </c>
    </row>
    <row r="12" spans="1:15" x14ac:dyDescent="0.25">
      <c r="C12" s="5">
        <v>45269</v>
      </c>
      <c r="D12" s="6">
        <v>26.39</v>
      </c>
      <c r="E12" s="6">
        <v>0</v>
      </c>
      <c r="F12" s="6">
        <v>0</v>
      </c>
      <c r="G12" s="6">
        <v>73.16</v>
      </c>
      <c r="H12" s="6">
        <v>6.69</v>
      </c>
      <c r="I12" s="6">
        <v>178.23</v>
      </c>
      <c r="J12" s="6">
        <v>0</v>
      </c>
      <c r="K12" s="6"/>
      <c r="L12" s="6">
        <v>0</v>
      </c>
      <c r="M12" s="6">
        <v>172.92</v>
      </c>
      <c r="N12" s="6">
        <v>0</v>
      </c>
      <c r="O12" s="6">
        <v>0</v>
      </c>
    </row>
    <row r="13" spans="1:15" x14ac:dyDescent="0.25">
      <c r="C13" s="5">
        <v>45270</v>
      </c>
      <c r="D13" s="6">
        <v>7.91</v>
      </c>
      <c r="E13" s="6">
        <v>0</v>
      </c>
      <c r="F13" s="6">
        <v>0</v>
      </c>
      <c r="G13" s="6">
        <v>52.25</v>
      </c>
      <c r="H13" s="6">
        <v>0</v>
      </c>
      <c r="I13" s="6">
        <v>69.930000000000007</v>
      </c>
      <c r="J13" s="6">
        <v>0</v>
      </c>
      <c r="K13" s="6"/>
      <c r="L13" s="6">
        <v>0</v>
      </c>
      <c r="M13" s="6">
        <v>127.47</v>
      </c>
      <c r="N13" s="6">
        <v>0</v>
      </c>
      <c r="O13" s="6">
        <v>0</v>
      </c>
    </row>
    <row r="14" spans="1:15" x14ac:dyDescent="0.25">
      <c r="C14" s="5">
        <v>45271</v>
      </c>
      <c r="D14" s="6">
        <v>48.41</v>
      </c>
      <c r="E14" s="6">
        <v>34.700000000000003</v>
      </c>
      <c r="F14" s="6">
        <v>0</v>
      </c>
      <c r="G14" s="6">
        <v>68.02</v>
      </c>
      <c r="H14" s="6">
        <v>148.56</v>
      </c>
      <c r="I14" s="6">
        <v>65.83</v>
      </c>
      <c r="J14" s="6">
        <v>70.569999999999993</v>
      </c>
      <c r="K14" s="6"/>
      <c r="L14" s="6">
        <v>13.85</v>
      </c>
      <c r="M14" s="6">
        <v>124.06</v>
      </c>
      <c r="N14" s="6">
        <v>14.6</v>
      </c>
      <c r="O14" s="6">
        <v>144.41999999999999</v>
      </c>
    </row>
    <row r="15" spans="1:15" x14ac:dyDescent="0.25">
      <c r="C15" s="5">
        <v>45272</v>
      </c>
      <c r="D15" s="6">
        <v>13.72</v>
      </c>
      <c r="E15" s="6">
        <v>58.39</v>
      </c>
      <c r="F15" s="6">
        <v>0.19</v>
      </c>
      <c r="G15" s="6">
        <v>79.67</v>
      </c>
      <c r="H15" s="6">
        <v>111.28</v>
      </c>
      <c r="I15" s="6">
        <v>210.13</v>
      </c>
      <c r="J15" s="6">
        <v>26.14</v>
      </c>
      <c r="K15" s="6"/>
      <c r="L15" s="6">
        <v>13.76</v>
      </c>
      <c r="M15" s="6">
        <v>96.64</v>
      </c>
      <c r="N15" s="6">
        <v>20.95</v>
      </c>
      <c r="O15" s="6">
        <v>97.16</v>
      </c>
    </row>
    <row r="16" spans="1:15" x14ac:dyDescent="0.25">
      <c r="C16" s="5">
        <v>45273</v>
      </c>
      <c r="D16" s="6">
        <v>33.130000000000003</v>
      </c>
      <c r="E16" s="6">
        <v>43.88</v>
      </c>
      <c r="F16" s="6">
        <v>0</v>
      </c>
      <c r="G16" s="6">
        <v>205.69</v>
      </c>
      <c r="H16" s="6">
        <v>70.989999999999995</v>
      </c>
      <c r="I16" s="6">
        <v>276.33</v>
      </c>
      <c r="J16" s="6">
        <v>133.52000000000001</v>
      </c>
      <c r="K16" s="6"/>
      <c r="L16" s="6">
        <v>24.62</v>
      </c>
      <c r="M16" s="6">
        <v>135.33000000000001</v>
      </c>
      <c r="N16" s="6">
        <v>19.809999999999999</v>
      </c>
      <c r="O16" s="6">
        <v>19.27</v>
      </c>
    </row>
    <row r="17" spans="3:15" x14ac:dyDescent="0.25">
      <c r="C17" s="5">
        <v>45274</v>
      </c>
      <c r="D17" s="6">
        <v>8.4</v>
      </c>
      <c r="E17" s="6">
        <v>53.34</v>
      </c>
      <c r="F17" s="6">
        <v>0</v>
      </c>
      <c r="G17" s="6">
        <v>123.71</v>
      </c>
      <c r="H17" s="6">
        <v>80.47</v>
      </c>
      <c r="I17" s="6">
        <v>299</v>
      </c>
      <c r="J17" s="6">
        <v>157.69999999999999</v>
      </c>
      <c r="K17" s="6"/>
      <c r="L17" s="6">
        <v>0</v>
      </c>
      <c r="M17" s="6">
        <v>122.71</v>
      </c>
      <c r="N17" s="6">
        <v>15.25</v>
      </c>
      <c r="O17" s="6">
        <v>8.9</v>
      </c>
    </row>
    <row r="18" spans="3:15" x14ac:dyDescent="0.25">
      <c r="C18" s="5">
        <v>45275</v>
      </c>
      <c r="D18" s="6">
        <v>11.47</v>
      </c>
      <c r="E18" s="6">
        <v>59.37</v>
      </c>
      <c r="F18" s="6">
        <v>0</v>
      </c>
      <c r="G18" s="6">
        <v>70.55</v>
      </c>
      <c r="H18" s="6">
        <v>62.68</v>
      </c>
      <c r="I18" s="6">
        <v>85.17</v>
      </c>
      <c r="J18" s="6">
        <v>97.7</v>
      </c>
      <c r="K18" s="6"/>
      <c r="L18" s="6">
        <v>0</v>
      </c>
      <c r="M18" s="6">
        <v>186.85</v>
      </c>
      <c r="N18" s="6">
        <v>47.33</v>
      </c>
      <c r="O18" s="6">
        <v>160.11000000000001</v>
      </c>
    </row>
    <row r="19" spans="3:15" x14ac:dyDescent="0.25">
      <c r="C19" s="5">
        <v>45276</v>
      </c>
      <c r="D19" s="6">
        <v>11.34</v>
      </c>
      <c r="E19" s="6">
        <v>0</v>
      </c>
      <c r="F19" s="6">
        <v>0</v>
      </c>
      <c r="G19" s="6">
        <v>121.8</v>
      </c>
      <c r="H19" s="6">
        <v>19.239999999999998</v>
      </c>
      <c r="I19" s="6">
        <v>137.06</v>
      </c>
      <c r="J19" s="6">
        <v>101.49</v>
      </c>
      <c r="K19" s="6"/>
      <c r="L19" s="6">
        <v>0</v>
      </c>
      <c r="M19" s="6">
        <v>180.28</v>
      </c>
      <c r="N19" s="6">
        <v>0</v>
      </c>
      <c r="O19" s="6">
        <v>53.57</v>
      </c>
    </row>
    <row r="20" spans="3:15" x14ac:dyDescent="0.25">
      <c r="C20" s="5">
        <v>45277</v>
      </c>
      <c r="D20" s="6">
        <v>10.6</v>
      </c>
      <c r="E20" s="6">
        <v>0</v>
      </c>
      <c r="F20" s="6">
        <v>0</v>
      </c>
      <c r="G20" s="6">
        <v>51.57</v>
      </c>
      <c r="H20" s="6">
        <v>0</v>
      </c>
      <c r="I20" s="6">
        <v>98.3</v>
      </c>
      <c r="J20" s="6">
        <v>0</v>
      </c>
      <c r="K20" s="6"/>
      <c r="L20" s="6">
        <v>0</v>
      </c>
      <c r="M20" s="6">
        <v>99.18</v>
      </c>
      <c r="N20" s="6">
        <v>0</v>
      </c>
      <c r="O20" s="6">
        <v>0</v>
      </c>
    </row>
    <row r="21" spans="3:15" x14ac:dyDescent="0.25">
      <c r="C21" s="5">
        <v>45278</v>
      </c>
      <c r="D21" s="6">
        <v>33.69</v>
      </c>
      <c r="E21" s="6">
        <v>23</v>
      </c>
      <c r="F21" s="6">
        <v>0</v>
      </c>
      <c r="G21" s="6">
        <v>67.069999999999993</v>
      </c>
      <c r="H21" s="6">
        <v>65.67</v>
      </c>
      <c r="I21" s="6">
        <v>62.33</v>
      </c>
      <c r="J21" s="6">
        <v>92.92</v>
      </c>
      <c r="K21" s="6"/>
      <c r="L21" s="6">
        <v>0</v>
      </c>
      <c r="M21" s="6">
        <v>96.26</v>
      </c>
      <c r="N21" s="6">
        <v>23.15</v>
      </c>
      <c r="O21" s="6">
        <v>75.75</v>
      </c>
    </row>
    <row r="22" spans="3:15" x14ac:dyDescent="0.25">
      <c r="C22" s="5">
        <v>45279</v>
      </c>
      <c r="D22" s="6">
        <v>44.92</v>
      </c>
      <c r="E22" s="6">
        <v>30.1</v>
      </c>
      <c r="F22" s="6">
        <v>0</v>
      </c>
      <c r="G22" s="6">
        <v>194.76</v>
      </c>
      <c r="H22" s="6">
        <v>0.26</v>
      </c>
      <c r="I22" s="6">
        <v>208.36</v>
      </c>
      <c r="J22" s="6">
        <v>18.95</v>
      </c>
      <c r="K22" s="6"/>
      <c r="L22" s="6">
        <v>0</v>
      </c>
      <c r="M22" s="6">
        <v>166.78</v>
      </c>
      <c r="N22" s="6">
        <v>9.61</v>
      </c>
      <c r="O22" s="6">
        <v>50.26</v>
      </c>
    </row>
    <row r="23" spans="3:15" x14ac:dyDescent="0.25">
      <c r="C23" s="5">
        <v>45280</v>
      </c>
      <c r="D23" s="6">
        <v>47.81</v>
      </c>
      <c r="E23" s="6">
        <v>47.28</v>
      </c>
      <c r="F23" s="6">
        <v>0</v>
      </c>
      <c r="G23" s="6">
        <v>133.82</v>
      </c>
      <c r="H23" s="6">
        <v>54.19</v>
      </c>
      <c r="I23" s="6">
        <v>214.48</v>
      </c>
      <c r="J23" s="6">
        <v>98.17</v>
      </c>
      <c r="K23" s="6"/>
      <c r="L23" s="6">
        <v>0</v>
      </c>
      <c r="M23" s="6">
        <v>130.49</v>
      </c>
      <c r="N23" s="6">
        <v>0</v>
      </c>
      <c r="O23" s="6">
        <v>107.37</v>
      </c>
    </row>
    <row r="24" spans="3:15" x14ac:dyDescent="0.25">
      <c r="C24" s="5">
        <v>45281</v>
      </c>
      <c r="D24" s="6">
        <v>88.58</v>
      </c>
      <c r="E24" s="6">
        <v>39.99</v>
      </c>
      <c r="F24" s="6">
        <v>5.29</v>
      </c>
      <c r="G24" s="6">
        <v>199.55</v>
      </c>
      <c r="H24" s="6">
        <v>71.680000000000007</v>
      </c>
      <c r="I24" s="6">
        <v>147.97</v>
      </c>
      <c r="J24" s="6">
        <v>205.19</v>
      </c>
      <c r="K24" s="6"/>
      <c r="L24" s="6">
        <v>15.58</v>
      </c>
      <c r="M24" s="6">
        <v>59.43</v>
      </c>
      <c r="N24" s="6">
        <v>0</v>
      </c>
      <c r="O24" s="6">
        <v>63.86</v>
      </c>
    </row>
    <row r="25" spans="3:15" x14ac:dyDescent="0.25">
      <c r="C25" s="5">
        <v>45282</v>
      </c>
      <c r="D25" s="6">
        <v>10.31</v>
      </c>
      <c r="E25" s="6">
        <v>37.659999999999997</v>
      </c>
      <c r="F25" s="6">
        <v>0.08</v>
      </c>
      <c r="G25" s="6">
        <v>122.85</v>
      </c>
      <c r="H25" s="6">
        <v>73.27</v>
      </c>
      <c r="I25" s="6">
        <v>158.47999999999999</v>
      </c>
      <c r="J25" s="6">
        <v>114.47</v>
      </c>
      <c r="K25" s="6"/>
      <c r="L25" s="6">
        <v>6.93</v>
      </c>
      <c r="M25" s="6">
        <v>83.69</v>
      </c>
      <c r="N25" s="6">
        <v>18.52</v>
      </c>
      <c r="O25" s="6">
        <v>21.07</v>
      </c>
    </row>
    <row r="26" spans="3:15" x14ac:dyDescent="0.25">
      <c r="C26" s="5">
        <v>45283</v>
      </c>
      <c r="D26" s="6">
        <v>43.21</v>
      </c>
      <c r="E26" s="6">
        <v>0</v>
      </c>
      <c r="F26" s="6">
        <v>0</v>
      </c>
      <c r="G26" s="6">
        <v>150.22</v>
      </c>
      <c r="H26" s="6">
        <v>73.540000000000006</v>
      </c>
      <c r="I26" s="6">
        <v>161.12</v>
      </c>
      <c r="J26" s="6">
        <v>177.39</v>
      </c>
      <c r="K26" s="6"/>
      <c r="L26" s="6">
        <v>0</v>
      </c>
      <c r="M26" s="6">
        <v>78.069999999999993</v>
      </c>
      <c r="N26" s="6">
        <v>0</v>
      </c>
      <c r="O26" s="6">
        <v>6.78</v>
      </c>
    </row>
    <row r="27" spans="3:15" x14ac:dyDescent="0.25">
      <c r="C27" s="5">
        <v>45284</v>
      </c>
      <c r="D27" s="6">
        <v>9.4700000000000006</v>
      </c>
      <c r="E27" s="6">
        <v>0</v>
      </c>
      <c r="F27" s="6">
        <v>5.99</v>
      </c>
      <c r="G27" s="6">
        <v>3.54</v>
      </c>
      <c r="H27" s="6">
        <v>0</v>
      </c>
      <c r="I27" s="6">
        <v>143.08000000000001</v>
      </c>
      <c r="J27" s="6">
        <v>62.73</v>
      </c>
      <c r="K27" s="6"/>
      <c r="L27" s="6">
        <v>0</v>
      </c>
      <c r="M27" s="6">
        <v>39.4</v>
      </c>
      <c r="N27" s="6">
        <v>0</v>
      </c>
      <c r="O27" s="6">
        <v>0</v>
      </c>
    </row>
    <row r="28" spans="3:15" x14ac:dyDescent="0.25">
      <c r="C28" s="5">
        <v>45285</v>
      </c>
      <c r="D28" s="6">
        <v>8.17</v>
      </c>
      <c r="E28" s="6">
        <v>0</v>
      </c>
      <c r="F28" s="6">
        <v>0</v>
      </c>
      <c r="G28" s="6">
        <v>126.28</v>
      </c>
      <c r="H28" s="6">
        <v>61.55</v>
      </c>
      <c r="I28" s="6">
        <v>167.1</v>
      </c>
      <c r="J28" s="6">
        <v>133.66</v>
      </c>
      <c r="K28" s="6"/>
      <c r="L28" s="6">
        <v>0</v>
      </c>
      <c r="M28" s="6">
        <v>0</v>
      </c>
      <c r="N28" s="6">
        <v>0</v>
      </c>
      <c r="O28" s="6">
        <v>0</v>
      </c>
    </row>
    <row r="29" spans="3:15" x14ac:dyDescent="0.25">
      <c r="C29" s="5">
        <v>45286</v>
      </c>
      <c r="D29" s="6">
        <v>27.53</v>
      </c>
      <c r="E29" s="6">
        <v>22.84</v>
      </c>
      <c r="F29" s="6">
        <v>0</v>
      </c>
      <c r="G29" s="6">
        <v>150.72999999999999</v>
      </c>
      <c r="H29" s="6">
        <v>77.680000000000007</v>
      </c>
      <c r="I29" s="6">
        <v>139.03</v>
      </c>
      <c r="J29" s="6">
        <v>143.31</v>
      </c>
      <c r="K29" s="6"/>
      <c r="L29" s="6">
        <v>7.98</v>
      </c>
      <c r="M29" s="6">
        <v>68.569999999999993</v>
      </c>
      <c r="N29" s="6">
        <v>9.77</v>
      </c>
      <c r="O29" s="6">
        <v>18.25</v>
      </c>
    </row>
    <row r="30" spans="3:15" x14ac:dyDescent="0.25">
      <c r="C30" s="5">
        <v>45287</v>
      </c>
      <c r="D30" s="6">
        <v>5.47</v>
      </c>
      <c r="E30" s="6">
        <v>28.87</v>
      </c>
      <c r="F30" s="6">
        <v>0</v>
      </c>
      <c r="G30" s="6">
        <v>212.59</v>
      </c>
      <c r="H30" s="6">
        <v>147.37</v>
      </c>
      <c r="I30" s="6">
        <v>276.12</v>
      </c>
      <c r="J30" s="6">
        <v>116.59</v>
      </c>
      <c r="K30" s="6"/>
      <c r="L30" s="6">
        <v>78.08</v>
      </c>
      <c r="M30" s="6">
        <v>214.86</v>
      </c>
      <c r="N30" s="6">
        <v>0</v>
      </c>
      <c r="O30" s="6">
        <v>49.13</v>
      </c>
    </row>
    <row r="31" spans="3:15" x14ac:dyDescent="0.25">
      <c r="C31" s="5">
        <v>45288</v>
      </c>
      <c r="D31" s="6">
        <v>31</v>
      </c>
      <c r="E31" s="6">
        <v>25.55</v>
      </c>
      <c r="F31" s="6">
        <v>0</v>
      </c>
      <c r="G31" s="6">
        <v>186.39</v>
      </c>
      <c r="H31" s="6">
        <v>67.66</v>
      </c>
      <c r="I31" s="6">
        <v>148.49</v>
      </c>
      <c r="J31" s="6">
        <v>160.46</v>
      </c>
      <c r="K31" s="6"/>
      <c r="L31" s="6">
        <v>0</v>
      </c>
      <c r="M31" s="6">
        <v>197.85</v>
      </c>
      <c r="N31" s="6">
        <v>0</v>
      </c>
      <c r="O31" s="6">
        <v>0</v>
      </c>
    </row>
    <row r="32" spans="3:15" x14ac:dyDescent="0.25">
      <c r="C32" s="5">
        <v>45289</v>
      </c>
      <c r="D32" s="6">
        <v>21.18</v>
      </c>
      <c r="E32" s="6">
        <v>38.26</v>
      </c>
      <c r="F32" s="6">
        <v>56.86</v>
      </c>
      <c r="G32" s="6">
        <v>160.9</v>
      </c>
      <c r="H32" s="6">
        <v>75.75</v>
      </c>
      <c r="I32" s="6">
        <v>168.26</v>
      </c>
      <c r="J32" s="6">
        <v>102.29</v>
      </c>
      <c r="K32" s="6"/>
      <c r="L32" s="6">
        <v>0</v>
      </c>
      <c r="M32" s="6">
        <v>130.22</v>
      </c>
      <c r="N32" s="6">
        <v>0</v>
      </c>
      <c r="O32" s="6">
        <v>5.53</v>
      </c>
    </row>
    <row r="33" spans="3:15" x14ac:dyDescent="0.25">
      <c r="C33" s="5">
        <v>45290</v>
      </c>
      <c r="D33" s="6">
        <v>3.3</v>
      </c>
      <c r="E33" s="6">
        <v>0</v>
      </c>
      <c r="F33" s="6">
        <v>9.7100000000000009</v>
      </c>
      <c r="G33" s="6">
        <v>135.88999999999999</v>
      </c>
      <c r="H33" s="6">
        <v>64.95</v>
      </c>
      <c r="I33" s="6">
        <v>200.61</v>
      </c>
      <c r="J33" s="6">
        <v>61.86</v>
      </c>
      <c r="K33" s="6"/>
      <c r="L33" s="6">
        <v>0</v>
      </c>
      <c r="M33" s="6">
        <v>204.04</v>
      </c>
      <c r="N33" s="6">
        <v>0</v>
      </c>
      <c r="O33" s="6">
        <v>0</v>
      </c>
    </row>
    <row r="34" spans="3:15" x14ac:dyDescent="0.25">
      <c r="C34" s="5">
        <v>45291</v>
      </c>
      <c r="D34" s="6">
        <v>1.41</v>
      </c>
      <c r="E34" s="6">
        <v>0.06</v>
      </c>
      <c r="F34" s="6">
        <v>0</v>
      </c>
      <c r="G34" s="6">
        <v>56.71</v>
      </c>
      <c r="H34" s="6"/>
      <c r="I34" s="6">
        <v>188.93</v>
      </c>
      <c r="J34" s="6">
        <v>0</v>
      </c>
      <c r="K34" s="6"/>
      <c r="L34" s="6">
        <v>0</v>
      </c>
      <c r="M34" s="6">
        <v>65.540000000000006</v>
      </c>
      <c r="N34" s="6">
        <v>0</v>
      </c>
      <c r="O34" s="6">
        <v>0</v>
      </c>
    </row>
    <row r="35" spans="3:15" x14ac:dyDescent="0.25">
      <c r="C35" s="8" t="s">
        <v>28</v>
      </c>
      <c r="D35" s="8">
        <f>SUM(D4:D34)</f>
        <v>823.3599999999999</v>
      </c>
      <c r="E35" s="8">
        <f t="shared" ref="E35:O35" si="0">SUM(E4:E34)</f>
        <v>671.13999999999987</v>
      </c>
      <c r="F35" s="8">
        <f t="shared" si="0"/>
        <v>184.9</v>
      </c>
      <c r="G35" s="8">
        <f t="shared" si="0"/>
        <v>3866.84</v>
      </c>
      <c r="H35" s="8">
        <f t="shared" si="0"/>
        <v>1960.2100000000005</v>
      </c>
      <c r="I35" s="8">
        <f t="shared" si="0"/>
        <v>5235.28</v>
      </c>
      <c r="J35" s="8">
        <f t="shared" si="0"/>
        <v>2124.67</v>
      </c>
      <c r="K35" s="8">
        <f t="shared" si="0"/>
        <v>0</v>
      </c>
      <c r="L35" s="8">
        <f t="shared" si="0"/>
        <v>356.15</v>
      </c>
      <c r="M35" s="8">
        <f t="shared" si="0"/>
        <v>3621.71</v>
      </c>
      <c r="N35" s="8">
        <f t="shared" si="0"/>
        <v>248.37</v>
      </c>
      <c r="O35" s="8">
        <f t="shared" si="0"/>
        <v>1076.8</v>
      </c>
    </row>
    <row r="37" spans="3:15" x14ac:dyDescent="0.25">
      <c r="C37" s="1" t="s">
        <v>34</v>
      </c>
      <c r="D37" s="1">
        <f>COUNT(D4:D34)</f>
        <v>31</v>
      </c>
      <c r="E37" s="1">
        <f t="shared" ref="E37:O37" si="1">COUNT(E4:E34)</f>
        <v>31</v>
      </c>
      <c r="F37" s="1">
        <f t="shared" si="1"/>
        <v>31</v>
      </c>
      <c r="G37" s="1">
        <f t="shared" si="1"/>
        <v>31</v>
      </c>
      <c r="H37" s="1">
        <f t="shared" si="1"/>
        <v>30</v>
      </c>
      <c r="I37" s="1">
        <f t="shared" si="1"/>
        <v>31</v>
      </c>
      <c r="J37" s="1">
        <f t="shared" si="1"/>
        <v>24</v>
      </c>
      <c r="K37" s="1">
        <f t="shared" si="1"/>
        <v>0</v>
      </c>
      <c r="L37" s="1">
        <f t="shared" si="1"/>
        <v>31</v>
      </c>
      <c r="M37" s="1">
        <f t="shared" si="1"/>
        <v>31</v>
      </c>
      <c r="N37" s="1">
        <f t="shared" si="1"/>
        <v>31</v>
      </c>
      <c r="O37" s="1">
        <f t="shared" si="1"/>
        <v>31</v>
      </c>
    </row>
    <row r="38" spans="3:15" x14ac:dyDescent="0.25">
      <c r="C38" s="1" t="s">
        <v>35</v>
      </c>
      <c r="D38" s="11">
        <f>D37/31</f>
        <v>1</v>
      </c>
      <c r="E38" s="11">
        <f t="shared" ref="E38:O38" si="2">E37/31</f>
        <v>1</v>
      </c>
      <c r="F38" s="11">
        <f t="shared" si="2"/>
        <v>1</v>
      </c>
      <c r="G38" s="11">
        <f t="shared" si="2"/>
        <v>1</v>
      </c>
      <c r="H38" s="11">
        <f t="shared" si="2"/>
        <v>0.967741935483871</v>
      </c>
      <c r="I38" s="11">
        <f t="shared" si="2"/>
        <v>1</v>
      </c>
      <c r="J38" s="11">
        <f t="shared" si="2"/>
        <v>0.77419354838709675</v>
      </c>
      <c r="K38" s="11">
        <f t="shared" si="2"/>
        <v>0</v>
      </c>
      <c r="L38" s="11">
        <f t="shared" si="2"/>
        <v>1</v>
      </c>
      <c r="M38" s="11">
        <f t="shared" si="2"/>
        <v>1</v>
      </c>
      <c r="N38" s="11">
        <f t="shared" si="2"/>
        <v>1</v>
      </c>
      <c r="O38" s="11">
        <f t="shared" si="2"/>
        <v>1</v>
      </c>
    </row>
  </sheetData>
  <mergeCells count="1">
    <mergeCell ref="C2:O2"/>
  </mergeCells>
  <conditionalFormatting sqref="D4:O34">
    <cfRule type="cellIs" dxfId="1" priority="1" operator="between">
      <formula>10</formula>
      <formula>9999999</formula>
    </cfRule>
    <cfRule type="cellIs" dxfId="0" priority="2" operator="lessThan">
      <formula>10</formula>
    </cfRule>
  </conditionalFormatting>
  <hyperlinks>
    <hyperlink ref="A1" location="GENERAL!A1" display="GENERAL" xr:uid="{00000000-0004-0000-0D00-000000000000}"/>
  </hyperlink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7"/>
  <sheetViews>
    <sheetView workbookViewId="0">
      <selection activeCell="C8" sqref="C8"/>
    </sheetView>
  </sheetViews>
  <sheetFormatPr baseColWidth="10" defaultRowHeight="15" x14ac:dyDescent="0.25"/>
  <cols>
    <col min="2" max="2" width="10.42578125" bestFit="1" customWidth="1"/>
    <col min="3" max="3" width="7.42578125" bestFit="1" customWidth="1"/>
    <col min="4" max="13" width="7.28515625" bestFit="1" customWidth="1"/>
    <col min="14" max="14" width="6.7109375" bestFit="1" customWidth="1"/>
    <col min="15" max="15" width="7.7109375" bestFit="1" customWidth="1"/>
  </cols>
  <sheetData>
    <row r="1" spans="2:15" ht="15.75" thickBot="1" x14ac:dyDescent="0.3"/>
    <row r="2" spans="2:15" x14ac:dyDescent="0.25">
      <c r="B2" s="60" t="s">
        <v>33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2"/>
    </row>
    <row r="3" spans="2:15" ht="15.75" thickBot="1" x14ac:dyDescent="0.3">
      <c r="B3" s="18" t="s">
        <v>15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  <c r="M3" s="19" t="s">
        <v>11</v>
      </c>
      <c r="N3" s="19" t="s">
        <v>12</v>
      </c>
      <c r="O3" s="20" t="s">
        <v>28</v>
      </c>
    </row>
    <row r="4" spans="2:15" x14ac:dyDescent="0.25">
      <c r="B4" s="38" t="s">
        <v>16</v>
      </c>
      <c r="C4" s="26">
        <f>ENERO!D35</f>
        <v>498.83999999999992</v>
      </c>
      <c r="D4" s="26">
        <f>ENERO!E35</f>
        <v>534.03</v>
      </c>
      <c r="E4" s="26">
        <f>ENERO!F35</f>
        <v>108.79</v>
      </c>
      <c r="F4" s="26">
        <f>ENERO!G35</f>
        <v>2979.3299999999995</v>
      </c>
      <c r="G4" s="26">
        <f>ENERO!H35</f>
        <v>1524.89</v>
      </c>
      <c r="H4" s="26">
        <f>ENERO!I35</f>
        <v>2293.16</v>
      </c>
      <c r="I4" s="26">
        <f>ENERO!J35</f>
        <v>4223.68</v>
      </c>
      <c r="J4" s="26">
        <f>ENERO!K35</f>
        <v>1495.8099999999997</v>
      </c>
      <c r="K4" s="26">
        <f>ENERO!L35</f>
        <v>0</v>
      </c>
      <c r="L4" s="26">
        <f>ENERO!M35</f>
        <v>3817.2200000000007</v>
      </c>
      <c r="M4" s="26">
        <f>ENERO!N35</f>
        <v>300.52999999999997</v>
      </c>
      <c r="N4" s="26">
        <f>ENERO!O35</f>
        <v>720.65</v>
      </c>
      <c r="O4" s="41">
        <f>SUM(C4:N4)</f>
        <v>18496.93</v>
      </c>
    </row>
    <row r="5" spans="2:15" x14ac:dyDescent="0.25">
      <c r="B5" s="39" t="s">
        <v>17</v>
      </c>
      <c r="C5" s="28">
        <f>FEBRERO!D32</f>
        <v>904.79</v>
      </c>
      <c r="D5" s="28">
        <f>FEBRERO!E32</f>
        <v>718.84000000000015</v>
      </c>
      <c r="E5" s="28">
        <f>FEBRERO!F32</f>
        <v>405.7</v>
      </c>
      <c r="F5" s="28">
        <f>FEBRERO!G32</f>
        <v>2864.9599999999996</v>
      </c>
      <c r="G5" s="28">
        <f>FEBRERO!H32</f>
        <v>1706.3999999999996</v>
      </c>
      <c r="H5" s="28">
        <f>FEBRERO!I32</f>
        <v>3768.8800000000006</v>
      </c>
      <c r="I5" s="28">
        <f>FEBRERO!J32</f>
        <v>3581.1</v>
      </c>
      <c r="J5" s="28">
        <f>FEBRERO!K32</f>
        <v>2724.24</v>
      </c>
      <c r="K5" s="28">
        <f>FEBRERO!L32</f>
        <v>99.429999999999993</v>
      </c>
      <c r="L5" s="28">
        <f>FEBRERO!M32</f>
        <v>3494.3799999999997</v>
      </c>
      <c r="M5" s="28">
        <f>FEBRERO!N32</f>
        <v>543.80999999999995</v>
      </c>
      <c r="N5" s="28">
        <f>FEBRERO!O32</f>
        <v>428.14</v>
      </c>
      <c r="O5" s="42">
        <f t="shared" ref="O5:O15" si="0">SUM(C5:N5)</f>
        <v>21240.670000000002</v>
      </c>
    </row>
    <row r="6" spans="2:15" x14ac:dyDescent="0.25">
      <c r="B6" s="39" t="s">
        <v>18</v>
      </c>
      <c r="C6" s="28">
        <f>MARZO!D35</f>
        <v>885.46000000000015</v>
      </c>
      <c r="D6" s="28">
        <f>MARZO!E35</f>
        <v>717.7600000000001</v>
      </c>
      <c r="E6" s="28">
        <f>MARZO!F35</f>
        <v>493.48000000000008</v>
      </c>
      <c r="F6" s="28">
        <f>MARZO!G35</f>
        <v>3045.6800000000003</v>
      </c>
      <c r="G6" s="28">
        <f>MARZO!H35</f>
        <v>1340.88</v>
      </c>
      <c r="H6" s="28">
        <f>MARZO!I35</f>
        <v>2143.0499999999997</v>
      </c>
      <c r="I6" s="28">
        <f>MARZO!J35</f>
        <v>4690.4599999999991</v>
      </c>
      <c r="J6" s="28">
        <f>MARZO!K35</f>
        <v>4343.17</v>
      </c>
      <c r="K6" s="28">
        <f>MARZO!L35</f>
        <v>539.29999999999995</v>
      </c>
      <c r="L6" s="28">
        <f>MARZO!M35</f>
        <v>3969.21</v>
      </c>
      <c r="M6" s="28">
        <f>MARZO!N35</f>
        <v>714.43000000000018</v>
      </c>
      <c r="N6" s="28">
        <f>MARZO!O35</f>
        <v>724.75</v>
      </c>
      <c r="O6" s="42">
        <f t="shared" si="0"/>
        <v>23607.63</v>
      </c>
    </row>
    <row r="7" spans="2:15" x14ac:dyDescent="0.25">
      <c r="B7" s="39" t="s">
        <v>19</v>
      </c>
      <c r="C7" s="28">
        <f>ABRIL!D34+15</f>
        <v>559.2299999999999</v>
      </c>
      <c r="D7" s="28">
        <f>ABRIL!E34</f>
        <v>533.87999999999988</v>
      </c>
      <c r="E7" s="28">
        <f>ABRIL!F34</f>
        <v>522.18000000000006</v>
      </c>
      <c r="F7" s="28">
        <f>ABRIL!G34</f>
        <v>449.99</v>
      </c>
      <c r="G7" s="28">
        <f>ABRIL!H34</f>
        <v>2130.1400000000003</v>
      </c>
      <c r="H7" s="28">
        <f>ABRIL!I34</f>
        <v>4413.3999999999996</v>
      </c>
      <c r="I7" s="28">
        <f>ABRIL!J34</f>
        <v>5112.3500000000004</v>
      </c>
      <c r="J7" s="28">
        <f>ABRIL!K34</f>
        <v>4307.1299999999992</v>
      </c>
      <c r="K7" s="28">
        <f>ABRIL!L34</f>
        <v>219.04</v>
      </c>
      <c r="L7" s="28">
        <f>ABRIL!M34</f>
        <v>3645.32</v>
      </c>
      <c r="M7" s="28">
        <f>ABRIL!N34</f>
        <v>463.68</v>
      </c>
      <c r="N7" s="28">
        <f>ABRIL!O34</f>
        <v>1093.1400000000001</v>
      </c>
      <c r="O7" s="42">
        <f t="shared" si="0"/>
        <v>23449.48</v>
      </c>
    </row>
    <row r="8" spans="2:15" x14ac:dyDescent="0.25">
      <c r="B8" s="39" t="s">
        <v>20</v>
      </c>
      <c r="C8" s="43">
        <v>0</v>
      </c>
      <c r="D8" s="28">
        <f>MAYO!E35</f>
        <v>563.50000000000011</v>
      </c>
      <c r="E8" s="28">
        <f>MAYO!F35</f>
        <v>995.05000000000007</v>
      </c>
      <c r="F8" s="28">
        <f>MAYO!G35</f>
        <v>578.07000000000005</v>
      </c>
      <c r="G8" s="28">
        <f>MAYO!H35</f>
        <v>1773.33</v>
      </c>
      <c r="H8" s="28">
        <f>MAYO!I35</f>
        <v>4028.309999999999</v>
      </c>
      <c r="I8" s="28">
        <f>MAYO!J35</f>
        <v>5133.9399999999996</v>
      </c>
      <c r="J8" s="28">
        <f>MAYO!K35</f>
        <v>4517.7199999999993</v>
      </c>
      <c r="K8" s="28">
        <f>MAYO!L35</f>
        <v>474.48999999999995</v>
      </c>
      <c r="L8" s="28">
        <f>MAYO!M35</f>
        <v>4456.9399999999996</v>
      </c>
      <c r="M8" s="28">
        <f>MAYO!N35</f>
        <v>564.19999999999993</v>
      </c>
      <c r="N8" s="28">
        <f>MAYO!O35</f>
        <v>1201.3399999999999</v>
      </c>
      <c r="O8" s="42">
        <f t="shared" si="0"/>
        <v>24286.89</v>
      </c>
    </row>
    <row r="9" spans="2:15" x14ac:dyDescent="0.25">
      <c r="B9" s="39" t="s">
        <v>21</v>
      </c>
      <c r="C9" s="43">
        <f>JUNIO!D34</f>
        <v>0</v>
      </c>
      <c r="D9" s="28">
        <f>JUNIO!E34</f>
        <v>617.06999999999982</v>
      </c>
      <c r="E9" s="28">
        <f>JUNIO!F34</f>
        <v>1219.0999999999999</v>
      </c>
      <c r="F9" s="28">
        <f>JUNIO!G34</f>
        <v>2297.8900000000003</v>
      </c>
      <c r="G9" s="28">
        <f>JUNIO!H34</f>
        <v>2491.7599999999998</v>
      </c>
      <c r="H9" s="28">
        <f>JUNIO!I34</f>
        <v>74.11</v>
      </c>
      <c r="I9" s="28">
        <f>JUNIO!J34</f>
        <v>4035.0000000000005</v>
      </c>
      <c r="J9" s="28">
        <f>JUNIO!K34</f>
        <v>4462.88</v>
      </c>
      <c r="K9" s="28">
        <f>JUNIO!L34</f>
        <v>127.11</v>
      </c>
      <c r="L9" s="28">
        <f>JUNIO!M34</f>
        <v>3736.28</v>
      </c>
      <c r="M9" s="28">
        <f>JUNIO!N34</f>
        <v>547.17000000000007</v>
      </c>
      <c r="N9" s="28">
        <f>JUNIO!O34</f>
        <v>1426.62</v>
      </c>
      <c r="O9" s="42">
        <f t="shared" si="0"/>
        <v>21034.99</v>
      </c>
    </row>
    <row r="10" spans="2:15" x14ac:dyDescent="0.25">
      <c r="B10" s="39" t="s">
        <v>22</v>
      </c>
      <c r="C10" s="43">
        <f>JULIO!D35</f>
        <v>0</v>
      </c>
      <c r="D10" s="28">
        <f>JULIO!E35</f>
        <v>527.80999999999995</v>
      </c>
      <c r="E10" s="28">
        <f>JULIO!F35</f>
        <v>825.85000000000014</v>
      </c>
      <c r="F10" s="28">
        <f>JULIO!G35</f>
        <v>2457.62</v>
      </c>
      <c r="G10" s="28">
        <f>JULIO!H35</f>
        <v>2166.4499999999998</v>
      </c>
      <c r="H10" s="28">
        <f>JULIO!I35</f>
        <v>12.91</v>
      </c>
      <c r="I10" s="28">
        <f>JULIO!J35</f>
        <v>4393.47</v>
      </c>
      <c r="J10" s="28">
        <f>JULIO!K35</f>
        <v>2467.31</v>
      </c>
      <c r="K10" s="28">
        <f>JULIO!L35</f>
        <v>411.90000000000003</v>
      </c>
      <c r="L10" s="28">
        <f>JULIO!M35</f>
        <v>4084.7900000000004</v>
      </c>
      <c r="M10" s="28">
        <f>JULIO!N35</f>
        <v>422.86000000000007</v>
      </c>
      <c r="N10" s="28">
        <f>JULIO!O35</f>
        <v>1248.8699999999999</v>
      </c>
      <c r="O10" s="42">
        <f t="shared" si="0"/>
        <v>19019.84</v>
      </c>
    </row>
    <row r="11" spans="2:15" x14ac:dyDescent="0.25">
      <c r="B11" s="39" t="s">
        <v>23</v>
      </c>
      <c r="C11" s="43">
        <f>AGOSTO!D35</f>
        <v>0</v>
      </c>
      <c r="D11" s="28">
        <f>AGOSTO!E35</f>
        <v>613.0100000000001</v>
      </c>
      <c r="E11" s="28">
        <f>AGOSTO!F35</f>
        <v>584.68000000000006</v>
      </c>
      <c r="F11" s="28">
        <f>AGOSTO!G35</f>
        <v>4039.7199999999989</v>
      </c>
      <c r="G11" s="28">
        <f>AGOSTO!H35</f>
        <v>1702.32</v>
      </c>
      <c r="H11" s="28">
        <f>AGOSTO!I35</f>
        <v>51.210000000000008</v>
      </c>
      <c r="I11" s="28">
        <f>AGOSTO!J35</f>
        <v>3724.8999999999996</v>
      </c>
      <c r="J11" s="28">
        <f>AGOSTO!K35</f>
        <v>3671.83</v>
      </c>
      <c r="K11" s="28">
        <f>AGOSTO!L35</f>
        <v>536.87000000000012</v>
      </c>
      <c r="L11" s="28">
        <f>AGOSTO!M35</f>
        <v>3586.8299999999995</v>
      </c>
      <c r="M11" s="28">
        <f>AGOSTO!N35</f>
        <v>467.9</v>
      </c>
      <c r="N11" s="28">
        <f>AGOSTO!O35</f>
        <v>912.69999999999993</v>
      </c>
      <c r="O11" s="42">
        <f t="shared" si="0"/>
        <v>19891.97</v>
      </c>
    </row>
    <row r="12" spans="2:15" x14ac:dyDescent="0.25">
      <c r="B12" s="39" t="s">
        <v>24</v>
      </c>
      <c r="C12" s="28">
        <f>SEPTIEMBRE!D34</f>
        <v>174.42000000000002</v>
      </c>
      <c r="D12" s="28">
        <f>SEPTIEMBRE!E34</f>
        <v>1007.21</v>
      </c>
      <c r="E12" s="28">
        <f>SEPTIEMBRE!F34</f>
        <v>116.36</v>
      </c>
      <c r="F12" s="28">
        <f>SEPTIEMBRE!G34</f>
        <v>3856.8499999999995</v>
      </c>
      <c r="G12" s="28">
        <f>SEPTIEMBRE!H34</f>
        <v>2165.73</v>
      </c>
      <c r="H12" s="28">
        <f>SEPTIEMBRE!I34</f>
        <v>2116.1000000000004</v>
      </c>
      <c r="I12" s="28">
        <f>SEPTIEMBRE!J34</f>
        <v>3581.17</v>
      </c>
      <c r="J12" s="28">
        <f>SEPTIEMBRE!K34</f>
        <v>2066.46</v>
      </c>
      <c r="K12" s="28">
        <f>SEPTIEMBRE!L34</f>
        <v>479.1400000000001</v>
      </c>
      <c r="L12" s="28">
        <f>SEPTIEMBRE!M34</f>
        <v>3780.2300000000005</v>
      </c>
      <c r="M12" s="28">
        <f>SEPTIEMBRE!N34</f>
        <v>162.41</v>
      </c>
      <c r="N12" s="28">
        <f>SEPTIEMBRE!O34</f>
        <v>1582.62</v>
      </c>
      <c r="O12" s="42">
        <f t="shared" si="0"/>
        <v>21088.699999999997</v>
      </c>
    </row>
    <row r="13" spans="2:15" x14ac:dyDescent="0.25">
      <c r="B13" s="39" t="s">
        <v>25</v>
      </c>
      <c r="C13" s="28">
        <f>OCTUBRE!D35</f>
        <v>843.62000000000023</v>
      </c>
      <c r="D13" s="28">
        <f>OCTUBRE!E35</f>
        <v>791.4699999999998</v>
      </c>
      <c r="E13" s="28">
        <f>OCTUBRE!F35</f>
        <v>375.76999999999992</v>
      </c>
      <c r="F13" s="28">
        <f>OCTUBRE!G35</f>
        <v>3951.9600000000009</v>
      </c>
      <c r="G13" s="28">
        <f>OCTUBRE!H35</f>
        <v>2313.0999999999995</v>
      </c>
      <c r="H13" s="28">
        <f>OCTUBRE!I35</f>
        <v>230.15</v>
      </c>
      <c r="I13" s="28">
        <f>OCTUBRE!J35</f>
        <v>4858.0899999999992</v>
      </c>
      <c r="J13" s="28">
        <f>OCTUBRE!K35</f>
        <v>2810.09</v>
      </c>
      <c r="K13" s="28">
        <f>OCTUBRE!L35</f>
        <v>1103.76</v>
      </c>
      <c r="L13" s="28">
        <f>OCTUBRE!M35</f>
        <v>461.4</v>
      </c>
      <c r="M13" s="28">
        <f>OCTUBRE!N35</f>
        <v>217.37999999999997</v>
      </c>
      <c r="N13" s="28">
        <f>OCTUBRE!O35</f>
        <v>1606.8800000000003</v>
      </c>
      <c r="O13" s="42">
        <f t="shared" si="0"/>
        <v>19563.670000000002</v>
      </c>
    </row>
    <row r="14" spans="2:15" x14ac:dyDescent="0.25">
      <c r="B14" s="39" t="s">
        <v>26</v>
      </c>
      <c r="C14" s="28">
        <f>NOVIEMBRE!D34</f>
        <v>989.76999999999987</v>
      </c>
      <c r="D14" s="28">
        <f>NOVIEMBRE!E34</f>
        <v>761.58999999999992</v>
      </c>
      <c r="E14" s="28">
        <f>NOVIEMBRE!F34</f>
        <v>443.75999999999993</v>
      </c>
      <c r="F14" s="28">
        <f>NOVIEMBRE!G34</f>
        <v>4104.13</v>
      </c>
      <c r="G14" s="28">
        <f>NOVIEMBRE!H34</f>
        <v>2434.64</v>
      </c>
      <c r="H14" s="28">
        <f>NOVIEMBRE!I34</f>
        <v>1889.39</v>
      </c>
      <c r="I14" s="28">
        <f>NOVIEMBRE!J34</f>
        <v>3468.64</v>
      </c>
      <c r="J14" s="28">
        <f>NOVIEMBRE!K34</f>
        <v>75.58</v>
      </c>
      <c r="K14" s="28">
        <f>NOVIEMBRE!L34</f>
        <v>618.54</v>
      </c>
      <c r="L14" s="28">
        <f>NOVIEMBRE!M34</f>
        <v>2753.58</v>
      </c>
      <c r="M14" s="28">
        <f>NOVIEMBRE!N34</f>
        <v>475.33</v>
      </c>
      <c r="N14" s="28">
        <f>NOVIEMBRE!O34</f>
        <v>1590.0299999999997</v>
      </c>
      <c r="O14" s="42">
        <f t="shared" si="0"/>
        <v>19604.979999999996</v>
      </c>
    </row>
    <row r="15" spans="2:15" ht="15.75" thickBot="1" x14ac:dyDescent="0.3">
      <c r="B15" s="40" t="s">
        <v>27</v>
      </c>
      <c r="C15" s="29">
        <f>DICIEMBRE!D35</f>
        <v>823.3599999999999</v>
      </c>
      <c r="D15" s="29">
        <f>DICIEMBRE!E35</f>
        <v>671.13999999999987</v>
      </c>
      <c r="E15" s="29">
        <f>DICIEMBRE!F35</f>
        <v>184.9</v>
      </c>
      <c r="F15" s="29">
        <f>DICIEMBRE!G35</f>
        <v>3866.84</v>
      </c>
      <c r="G15" s="29">
        <f>DICIEMBRE!H35</f>
        <v>1960.2100000000005</v>
      </c>
      <c r="H15" s="29">
        <f>DICIEMBRE!I35</f>
        <v>5235.28</v>
      </c>
      <c r="I15" s="29">
        <f>DICIEMBRE!J35</f>
        <v>2124.67</v>
      </c>
      <c r="J15" s="29">
        <f>DICIEMBRE!K35</f>
        <v>0</v>
      </c>
      <c r="K15" s="29">
        <f>DICIEMBRE!L35</f>
        <v>356.15</v>
      </c>
      <c r="L15" s="29">
        <f>DICIEMBRE!M35</f>
        <v>3621.71</v>
      </c>
      <c r="M15" s="29">
        <f>DICIEMBRE!N35</f>
        <v>248.37</v>
      </c>
      <c r="N15" s="29">
        <f>DICIEMBRE!O35</f>
        <v>1076.8</v>
      </c>
      <c r="O15" s="44">
        <f t="shared" si="0"/>
        <v>20169.429999999997</v>
      </c>
    </row>
    <row r="16" spans="2:15" ht="15.75" thickBot="1" x14ac:dyDescent="0.3">
      <c r="B16" s="24" t="s">
        <v>28</v>
      </c>
      <c r="C16" s="30">
        <f>SUM(C4:C15)</f>
        <v>5679.49</v>
      </c>
      <c r="D16" s="30">
        <f t="shared" ref="D16:N16" si="1">SUM(D4:D15)</f>
        <v>8057.3099999999995</v>
      </c>
      <c r="E16" s="30">
        <f t="shared" si="1"/>
        <v>6275.62</v>
      </c>
      <c r="F16" s="30">
        <f t="shared" si="1"/>
        <v>34493.039999999994</v>
      </c>
      <c r="G16" s="30">
        <f t="shared" si="1"/>
        <v>23709.849999999995</v>
      </c>
      <c r="H16" s="30">
        <f t="shared" si="1"/>
        <v>26255.949999999997</v>
      </c>
      <c r="I16" s="30">
        <f t="shared" si="1"/>
        <v>48927.469999999994</v>
      </c>
      <c r="J16" s="30">
        <f t="shared" si="1"/>
        <v>32942.22</v>
      </c>
      <c r="K16" s="30">
        <f t="shared" si="1"/>
        <v>4965.7299999999996</v>
      </c>
      <c r="L16" s="30">
        <f t="shared" si="1"/>
        <v>41407.89</v>
      </c>
      <c r="M16" s="30">
        <f t="shared" si="1"/>
        <v>5128.0700000000006</v>
      </c>
      <c r="N16" s="30">
        <f t="shared" si="1"/>
        <v>13612.54</v>
      </c>
      <c r="O16" s="33">
        <f>SUM(O4:O15)</f>
        <v>251455.18</v>
      </c>
    </row>
    <row r="17" spans="2:15" ht="15.75" thickBot="1" x14ac:dyDescent="0.3">
      <c r="B17" s="25" t="s">
        <v>30</v>
      </c>
      <c r="C17" s="31">
        <f>IFERROR(AVERAGEIF(C4:C15,"&lt;&gt;0"),0)</f>
        <v>709.93624999999997</v>
      </c>
      <c r="D17" s="31">
        <f t="shared" ref="D17:N17" si="2">IFERROR(AVERAGEIF(D4:D15,"&lt;&gt;0"),0)</f>
        <v>671.4425</v>
      </c>
      <c r="E17" s="31">
        <f t="shared" si="2"/>
        <v>522.96833333333336</v>
      </c>
      <c r="F17" s="31">
        <f t="shared" si="2"/>
        <v>2874.4199999999996</v>
      </c>
      <c r="G17" s="31">
        <f t="shared" si="2"/>
        <v>1975.820833333333</v>
      </c>
      <c r="H17" s="31">
        <f t="shared" si="2"/>
        <v>2187.9958333333329</v>
      </c>
      <c r="I17" s="31">
        <f t="shared" si="2"/>
        <v>4077.289166666666</v>
      </c>
      <c r="J17" s="31">
        <f t="shared" si="2"/>
        <v>2994.747272727273</v>
      </c>
      <c r="K17" s="31">
        <f t="shared" si="2"/>
        <v>451.42999999999995</v>
      </c>
      <c r="L17" s="31">
        <f t="shared" si="2"/>
        <v>3450.6574999999998</v>
      </c>
      <c r="M17" s="31">
        <f t="shared" si="2"/>
        <v>427.3391666666667</v>
      </c>
      <c r="N17" s="32">
        <f t="shared" si="2"/>
        <v>1134.3783333333333</v>
      </c>
      <c r="O17" s="45"/>
    </row>
  </sheetData>
  <mergeCells count="1">
    <mergeCell ref="B2:O2"/>
  </mergeCells>
  <phoneticPr fontId="2" type="noConversion"/>
  <hyperlinks>
    <hyperlink ref="B4" location="ENERO!A1" display="ENERO" xr:uid="{00000000-0004-0000-0000-000000000000}"/>
    <hyperlink ref="B5" location="FEBRERO!A1" display="FEBRERO" xr:uid="{00000000-0004-0000-0000-000001000000}"/>
    <hyperlink ref="B6" location="MARZO!A1" display="MARZO" xr:uid="{00000000-0004-0000-0000-000002000000}"/>
    <hyperlink ref="B7" location="ABRIL!A1" display="ABRIL" xr:uid="{00000000-0004-0000-0000-000003000000}"/>
    <hyperlink ref="B8" location="MAYO!A1" display="MAYO" xr:uid="{00000000-0004-0000-0000-000004000000}"/>
    <hyperlink ref="B9" location="JUNIO!A1" display="JUNIO" xr:uid="{00000000-0004-0000-0000-000005000000}"/>
    <hyperlink ref="B10" location="JULIO!A1" display="JULIO" xr:uid="{00000000-0004-0000-0000-000006000000}"/>
    <hyperlink ref="B11" location="AGOSTO!A1" display="AGOSTO" xr:uid="{00000000-0004-0000-0000-000007000000}"/>
    <hyperlink ref="B12" location="SEPTIEMBRE!A1" display="SEPTIEMBRE" xr:uid="{00000000-0004-0000-0000-000008000000}"/>
    <hyperlink ref="B13" location="OCTUBRE!A1" display="OCTUBRE" xr:uid="{00000000-0004-0000-0000-000009000000}"/>
    <hyperlink ref="B14" location="NOVIEMBRE!A1" display="NOVIEMBRE" xr:uid="{00000000-0004-0000-0000-00000A000000}"/>
    <hyperlink ref="B15" location="DICIEMBRE!A1" display="DICIEMBRE" xr:uid="{00000000-0004-0000-0000-00000B000000}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tabSelected="1" topLeftCell="B1" workbookViewId="0">
      <selection activeCell="C15" sqref="C15"/>
    </sheetView>
  </sheetViews>
  <sheetFormatPr baseColWidth="10" defaultRowHeight="15" x14ac:dyDescent="0.25"/>
  <cols>
    <col min="1" max="1" width="9" bestFit="1" customWidth="1"/>
    <col min="3" max="3" width="10.140625" bestFit="1" customWidth="1"/>
    <col min="4" max="5" width="7" bestFit="1" customWidth="1"/>
    <col min="6" max="11" width="6.7109375" bestFit="1" customWidth="1"/>
    <col min="12" max="12" width="7" bestFit="1" customWidth="1"/>
    <col min="13" max="14" width="6.7109375" bestFit="1" customWidth="1"/>
    <col min="15" max="15" width="7" bestFit="1" customWidth="1"/>
    <col min="16" max="16" width="17.7109375" bestFit="1" customWidth="1"/>
  </cols>
  <sheetData>
    <row r="1" spans="1:16" ht="15.75" thickBot="1" x14ac:dyDescent="0.3">
      <c r="A1" s="10" t="s">
        <v>29</v>
      </c>
    </row>
    <row r="2" spans="1:16" x14ac:dyDescent="0.25">
      <c r="C2" s="63" t="s">
        <v>38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  <c r="P2" s="12"/>
    </row>
    <row r="3" spans="1:16" ht="15.75" thickBot="1" x14ac:dyDescent="0.3">
      <c r="C3" s="46" t="s">
        <v>15</v>
      </c>
      <c r="D3" s="47" t="s">
        <v>1</v>
      </c>
      <c r="E3" s="47" t="s">
        <v>2</v>
      </c>
      <c r="F3" s="47" t="s">
        <v>3</v>
      </c>
      <c r="G3" s="47" t="s">
        <v>4</v>
      </c>
      <c r="H3" s="47" t="s">
        <v>5</v>
      </c>
      <c r="I3" s="47" t="s">
        <v>6</v>
      </c>
      <c r="J3" s="47" t="s">
        <v>7</v>
      </c>
      <c r="K3" s="47" t="s">
        <v>8</v>
      </c>
      <c r="L3" s="47" t="s">
        <v>9</v>
      </c>
      <c r="M3" s="47" t="s">
        <v>10</v>
      </c>
      <c r="N3" s="47" t="s">
        <v>11</v>
      </c>
      <c r="O3" s="48" t="s">
        <v>12</v>
      </c>
      <c r="P3" s="13"/>
    </row>
    <row r="4" spans="1:16" x14ac:dyDescent="0.25">
      <c r="C4" s="49" t="s">
        <v>16</v>
      </c>
      <c r="D4" s="50">
        <f>ENERO!D38</f>
        <v>1</v>
      </c>
      <c r="E4" s="50">
        <f>ENERO!E38</f>
        <v>1</v>
      </c>
      <c r="F4" s="50">
        <f>ENERO!F38</f>
        <v>0.83870967741935487</v>
      </c>
      <c r="G4" s="50">
        <f>ENERO!G38</f>
        <v>1</v>
      </c>
      <c r="H4" s="50">
        <f>ENERO!H38</f>
        <v>1</v>
      </c>
      <c r="I4" s="50">
        <f>ENERO!I38</f>
        <v>1</v>
      </c>
      <c r="J4" s="50">
        <f>ENERO!J38</f>
        <v>1</v>
      </c>
      <c r="K4" s="50">
        <f>ENERO!K38</f>
        <v>0.61290322580645162</v>
      </c>
      <c r="L4" s="50">
        <f>ENERO!L38</f>
        <v>1</v>
      </c>
      <c r="M4" s="50">
        <f>ENERO!M38</f>
        <v>1</v>
      </c>
      <c r="N4" s="50">
        <f>ENERO!N38</f>
        <v>1</v>
      </c>
      <c r="O4" s="51">
        <f>ENERO!O38</f>
        <v>1</v>
      </c>
      <c r="P4" s="14"/>
    </row>
    <row r="5" spans="1:16" x14ac:dyDescent="0.25">
      <c r="C5" s="52" t="s">
        <v>17</v>
      </c>
      <c r="D5" s="53">
        <f>FEBRERO!D35</f>
        <v>1</v>
      </c>
      <c r="E5" s="53">
        <f>FEBRERO!E35</f>
        <v>1</v>
      </c>
      <c r="F5" s="53">
        <f>FEBRERO!F35</f>
        <v>1</v>
      </c>
      <c r="G5" s="53">
        <f>FEBRERO!G35</f>
        <v>0.9642857142857143</v>
      </c>
      <c r="H5" s="53">
        <f>FEBRERO!H35</f>
        <v>1</v>
      </c>
      <c r="I5" s="53">
        <f>FEBRERO!I35</f>
        <v>0.9642857142857143</v>
      </c>
      <c r="J5" s="53">
        <f>FEBRERO!J35</f>
        <v>0.9642857142857143</v>
      </c>
      <c r="K5" s="53">
        <f>FEBRERO!K35</f>
        <v>0.6785714285714286</v>
      </c>
      <c r="L5" s="53">
        <f>FEBRERO!L35</f>
        <v>1</v>
      </c>
      <c r="M5" s="53">
        <f>FEBRERO!M35</f>
        <v>1</v>
      </c>
      <c r="N5" s="53">
        <f>FEBRERO!N35</f>
        <v>1</v>
      </c>
      <c r="O5" s="54">
        <f>FEBRERO!O35</f>
        <v>1</v>
      </c>
      <c r="P5" s="14"/>
    </row>
    <row r="6" spans="1:16" x14ac:dyDescent="0.25">
      <c r="C6" s="52" t="s">
        <v>18</v>
      </c>
      <c r="D6" s="53">
        <f>MARZO!D38</f>
        <v>1</v>
      </c>
      <c r="E6" s="53">
        <f>MARZO!E38</f>
        <v>1</v>
      </c>
      <c r="F6" s="53">
        <f>MARZO!F38</f>
        <v>0.93548387096774188</v>
      </c>
      <c r="G6" s="53">
        <f>MARZO!G38</f>
        <v>1</v>
      </c>
      <c r="H6" s="53">
        <f>MARZO!H38</f>
        <v>0.967741935483871</v>
      </c>
      <c r="I6" s="53">
        <f>MARZO!I38</f>
        <v>0.70967741935483875</v>
      </c>
      <c r="J6" s="53">
        <f>MARZO!J38</f>
        <v>0.93548387096774188</v>
      </c>
      <c r="K6" s="53">
        <f>MARZO!K38</f>
        <v>0.967741935483871</v>
      </c>
      <c r="L6" s="53">
        <f>MARZO!L38</f>
        <v>1</v>
      </c>
      <c r="M6" s="53">
        <f>MARZO!M38</f>
        <v>1</v>
      </c>
      <c r="N6" s="53">
        <f>MARZO!N38</f>
        <v>1</v>
      </c>
      <c r="O6" s="54">
        <f>MARZO!O38</f>
        <v>1</v>
      </c>
      <c r="P6" s="14"/>
    </row>
    <row r="7" spans="1:16" x14ac:dyDescent="0.25">
      <c r="C7" s="52" t="s">
        <v>19</v>
      </c>
      <c r="D7" s="53">
        <f>ABRIL!D37</f>
        <v>1</v>
      </c>
      <c r="E7" s="53">
        <f>ABRIL!E37</f>
        <v>1</v>
      </c>
      <c r="F7" s="53">
        <f>ABRIL!F37</f>
        <v>1</v>
      </c>
      <c r="G7" s="53">
        <f>ABRIL!G37</f>
        <v>0.33333333333333331</v>
      </c>
      <c r="H7" s="53">
        <f>ABRIL!H37</f>
        <v>1</v>
      </c>
      <c r="I7" s="53">
        <f>ABRIL!I37</f>
        <v>0.9</v>
      </c>
      <c r="J7" s="53">
        <f>ABRIL!J37</f>
        <v>1</v>
      </c>
      <c r="K7" s="53">
        <f>ABRIL!K37</f>
        <v>1</v>
      </c>
      <c r="L7" s="53">
        <f>ABRIL!L37</f>
        <v>1</v>
      </c>
      <c r="M7" s="53">
        <f>ABRIL!M37</f>
        <v>1</v>
      </c>
      <c r="N7" s="53">
        <f>ABRIL!N37</f>
        <v>1</v>
      </c>
      <c r="O7" s="54">
        <f>ABRIL!O37</f>
        <v>1</v>
      </c>
      <c r="P7" s="14"/>
    </row>
    <row r="8" spans="1:16" x14ac:dyDescent="0.25">
      <c r="C8" s="52" t="s">
        <v>20</v>
      </c>
      <c r="D8" s="53">
        <f>MAYO!D38</f>
        <v>0.967741935483871</v>
      </c>
      <c r="E8" s="53">
        <f>MAYO!E38</f>
        <v>1</v>
      </c>
      <c r="F8" s="53">
        <f>MAYO!F38</f>
        <v>1</v>
      </c>
      <c r="G8" s="53">
        <f>MAYO!G38</f>
        <v>0.35483870967741937</v>
      </c>
      <c r="H8" s="53">
        <f>MAYO!H38</f>
        <v>1</v>
      </c>
      <c r="I8" s="53">
        <f>MAYO!I38</f>
        <v>1</v>
      </c>
      <c r="J8" s="53">
        <f>MAYO!J38</f>
        <v>0.90322580645161288</v>
      </c>
      <c r="K8" s="53">
        <f>MAYO!K38</f>
        <v>1</v>
      </c>
      <c r="L8" s="53">
        <f>MAYO!L38</f>
        <v>1</v>
      </c>
      <c r="M8" s="53">
        <f>MAYO!M38</f>
        <v>1</v>
      </c>
      <c r="N8" s="53">
        <f>MAYO!N38</f>
        <v>1</v>
      </c>
      <c r="O8" s="54">
        <f>MAYO!O38</f>
        <v>1</v>
      </c>
      <c r="P8" s="14"/>
    </row>
    <row r="9" spans="1:16" x14ac:dyDescent="0.25">
      <c r="C9" s="52" t="s">
        <v>21</v>
      </c>
      <c r="D9" s="53">
        <f>JUNIO!D37</f>
        <v>1</v>
      </c>
      <c r="E9" s="53">
        <f>JUNIO!E37</f>
        <v>1</v>
      </c>
      <c r="F9" s="53">
        <f>JUNIO!F37</f>
        <v>1</v>
      </c>
      <c r="G9" s="53">
        <f>JUNIO!G37</f>
        <v>0.8666666666666667</v>
      </c>
      <c r="H9" s="53">
        <f>JUNIO!H37</f>
        <v>1</v>
      </c>
      <c r="I9" s="53">
        <f>JUNIO!I37</f>
        <v>6.6666666666666666E-2</v>
      </c>
      <c r="J9" s="53">
        <f>JUNIO!J37</f>
        <v>0.93333333333333335</v>
      </c>
      <c r="K9" s="53">
        <f>JUNIO!K37</f>
        <v>1</v>
      </c>
      <c r="L9" s="53">
        <f>JUNIO!L37</f>
        <v>1</v>
      </c>
      <c r="M9" s="53">
        <f>JUNIO!M37</f>
        <v>1</v>
      </c>
      <c r="N9" s="53">
        <f>JUNIO!N37</f>
        <v>1</v>
      </c>
      <c r="O9" s="54">
        <f>JUNIO!O37</f>
        <v>1</v>
      </c>
      <c r="P9" s="14"/>
    </row>
    <row r="10" spans="1:16" x14ac:dyDescent="0.25">
      <c r="C10" s="52" t="s">
        <v>22</v>
      </c>
      <c r="D10" s="53">
        <f>JULIO!D38</f>
        <v>1</v>
      </c>
      <c r="E10" s="53">
        <f>JULIO!E38</f>
        <v>1</v>
      </c>
      <c r="F10" s="53">
        <f>JULIO!F38</f>
        <v>1</v>
      </c>
      <c r="G10" s="53">
        <f>JULIO!G38</f>
        <v>0.77419354838709675</v>
      </c>
      <c r="H10" s="53">
        <f>JULIO!H38</f>
        <v>1</v>
      </c>
      <c r="I10" s="53">
        <f>JULIO!I38</f>
        <v>6.4516129032258063E-2</v>
      </c>
      <c r="J10" s="53">
        <f>JULIO!J38</f>
        <v>0.83870967741935487</v>
      </c>
      <c r="K10" s="53">
        <f>JULIO!K38</f>
        <v>0.61290322580645162</v>
      </c>
      <c r="L10" s="53">
        <f>JULIO!L38</f>
        <v>1</v>
      </c>
      <c r="M10" s="53">
        <f>JULIO!M38</f>
        <v>1</v>
      </c>
      <c r="N10" s="53">
        <f>JULIO!N38</f>
        <v>1</v>
      </c>
      <c r="O10" s="54">
        <f>JULIO!O38</f>
        <v>1</v>
      </c>
      <c r="P10" s="14"/>
    </row>
    <row r="11" spans="1:16" x14ac:dyDescent="0.25">
      <c r="C11" s="52" t="s">
        <v>23</v>
      </c>
      <c r="D11" s="53">
        <f>AGOSTO!D38</f>
        <v>1</v>
      </c>
      <c r="E11" s="53">
        <f>AGOSTO!E38</f>
        <v>1</v>
      </c>
      <c r="F11" s="53">
        <f>AGOSTO!F38</f>
        <v>1</v>
      </c>
      <c r="G11" s="53">
        <f>AGOSTO!G38</f>
        <v>1</v>
      </c>
      <c r="H11" s="53">
        <f>AGOSTO!H38</f>
        <v>1</v>
      </c>
      <c r="I11" s="53">
        <f>AGOSTO!I38</f>
        <v>9.6774193548387094E-2</v>
      </c>
      <c r="J11" s="53">
        <f>AGOSTO!J38</f>
        <v>1</v>
      </c>
      <c r="K11" s="53">
        <f>AGOSTO!K38</f>
        <v>1</v>
      </c>
      <c r="L11" s="53">
        <f>AGOSTO!L38</f>
        <v>1</v>
      </c>
      <c r="M11" s="53">
        <f>AGOSTO!M38</f>
        <v>0.967741935483871</v>
      </c>
      <c r="N11" s="53">
        <f>AGOSTO!N38</f>
        <v>1</v>
      </c>
      <c r="O11" s="54">
        <f>AGOSTO!O38</f>
        <v>1</v>
      </c>
      <c r="P11" s="14"/>
    </row>
    <row r="12" spans="1:16" x14ac:dyDescent="0.25">
      <c r="C12" s="52" t="s">
        <v>24</v>
      </c>
      <c r="D12" s="53">
        <f>SEPTIEMBRE!D37</f>
        <v>0.8666666666666667</v>
      </c>
      <c r="E12" s="53">
        <f>SEPTIEMBRE!E37</f>
        <v>1</v>
      </c>
      <c r="F12" s="53">
        <f>SEPTIEMBRE!F37</f>
        <v>0.8</v>
      </c>
      <c r="G12" s="53">
        <f>SEPTIEMBRE!G37</f>
        <v>1</v>
      </c>
      <c r="H12" s="53">
        <f>SEPTIEMBRE!H37</f>
        <v>1</v>
      </c>
      <c r="I12" s="53">
        <f>SEPTIEMBRE!I37</f>
        <v>0.6333333333333333</v>
      </c>
      <c r="J12" s="53">
        <f>SEPTIEMBRE!J37</f>
        <v>0.8666666666666667</v>
      </c>
      <c r="K12" s="53">
        <f>SEPTIEMBRE!K37</f>
        <v>0.6</v>
      </c>
      <c r="L12" s="53">
        <f>SEPTIEMBRE!L37</f>
        <v>1</v>
      </c>
      <c r="M12" s="53">
        <f>SEPTIEMBRE!M37</f>
        <v>1</v>
      </c>
      <c r="N12" s="53">
        <f>SEPTIEMBRE!N37</f>
        <v>0.46666666666666667</v>
      </c>
      <c r="O12" s="54">
        <f>SEPTIEMBRE!O37</f>
        <v>1</v>
      </c>
      <c r="P12" s="14"/>
    </row>
    <row r="13" spans="1:16" x14ac:dyDescent="0.25">
      <c r="C13" s="52" t="s">
        <v>25</v>
      </c>
      <c r="D13" s="53">
        <f>OCTUBRE!D38</f>
        <v>1</v>
      </c>
      <c r="E13" s="53">
        <f>OCTUBRE!E38</f>
        <v>1</v>
      </c>
      <c r="F13" s="53">
        <f>OCTUBRE!F38</f>
        <v>1</v>
      </c>
      <c r="G13" s="53">
        <f>OCTUBRE!G38</f>
        <v>1</v>
      </c>
      <c r="H13" s="53">
        <f>OCTUBRE!H38</f>
        <v>1</v>
      </c>
      <c r="I13" s="53">
        <f>OCTUBRE!I38</f>
        <v>0.19354838709677419</v>
      </c>
      <c r="J13" s="53">
        <f>OCTUBRE!J38</f>
        <v>1</v>
      </c>
      <c r="K13" s="53">
        <f>OCTUBRE!K38</f>
        <v>0.64516129032258063</v>
      </c>
      <c r="L13" s="53">
        <f>OCTUBRE!L38</f>
        <v>1</v>
      </c>
      <c r="M13" s="53">
        <f>OCTUBRE!M38</f>
        <v>0.29032258064516131</v>
      </c>
      <c r="N13" s="53">
        <f>OCTUBRE!N38</f>
        <v>0.41935483870967744</v>
      </c>
      <c r="O13" s="54">
        <f>OCTUBRE!O38</f>
        <v>1</v>
      </c>
      <c r="P13" s="14"/>
    </row>
    <row r="14" spans="1:16" x14ac:dyDescent="0.25">
      <c r="C14" s="52" t="s">
        <v>26</v>
      </c>
      <c r="D14" s="53">
        <f>NOVIEMBRE!D37</f>
        <v>1</v>
      </c>
      <c r="E14" s="53">
        <f>NOVIEMBRE!E37</f>
        <v>1</v>
      </c>
      <c r="F14" s="53">
        <f>NOVIEMBRE!F37</f>
        <v>1</v>
      </c>
      <c r="G14" s="53">
        <f>NOVIEMBRE!G37</f>
        <v>1</v>
      </c>
      <c r="H14" s="53">
        <f>NOVIEMBRE!H37</f>
        <v>1</v>
      </c>
      <c r="I14" s="53">
        <f>NOVIEMBRE!I37</f>
        <v>0.53333333333333333</v>
      </c>
      <c r="J14" s="53">
        <f>NOVIEMBRE!J37</f>
        <v>0.66666666666666663</v>
      </c>
      <c r="K14" s="53">
        <f>NOVIEMBRE!K37</f>
        <v>3.3333333333333333E-2</v>
      </c>
      <c r="L14" s="53">
        <f>NOVIEMBRE!L37</f>
        <v>1</v>
      </c>
      <c r="M14" s="53">
        <f>NOVIEMBRE!M37</f>
        <v>0.76666666666666672</v>
      </c>
      <c r="N14" s="53">
        <f>NOVIEMBRE!N37</f>
        <v>1</v>
      </c>
      <c r="O14" s="54">
        <f>NOVIEMBRE!O37</f>
        <v>1</v>
      </c>
      <c r="P14" s="14"/>
    </row>
    <row r="15" spans="1:16" ht="15.75" thickBot="1" x14ac:dyDescent="0.3">
      <c r="C15" s="55" t="s">
        <v>27</v>
      </c>
      <c r="D15" s="56">
        <f>DICIEMBRE!D38</f>
        <v>1</v>
      </c>
      <c r="E15" s="56">
        <f>DICIEMBRE!E38</f>
        <v>1</v>
      </c>
      <c r="F15" s="56">
        <f>DICIEMBRE!F38</f>
        <v>1</v>
      </c>
      <c r="G15" s="56">
        <f>DICIEMBRE!G38</f>
        <v>1</v>
      </c>
      <c r="H15" s="56">
        <f>DICIEMBRE!H38</f>
        <v>0.967741935483871</v>
      </c>
      <c r="I15" s="56">
        <f>DICIEMBRE!I38</f>
        <v>1</v>
      </c>
      <c r="J15" s="56">
        <f>DICIEMBRE!J38</f>
        <v>0.77419354838709675</v>
      </c>
      <c r="K15" s="56">
        <f>DICIEMBRE!K38</f>
        <v>0</v>
      </c>
      <c r="L15" s="56">
        <f>DICIEMBRE!L38</f>
        <v>1</v>
      </c>
      <c r="M15" s="56">
        <f>DICIEMBRE!M38</f>
        <v>1</v>
      </c>
      <c r="N15" s="56">
        <f>DICIEMBRE!N38</f>
        <v>1</v>
      </c>
      <c r="O15" s="57">
        <f>DICIEMBRE!O38</f>
        <v>1</v>
      </c>
      <c r="P15" s="14"/>
    </row>
    <row r="16" spans="1:16" ht="24.75" thickBot="1" x14ac:dyDescent="0.3">
      <c r="C16" s="58" t="s">
        <v>37</v>
      </c>
      <c r="D16" s="59">
        <f>AVERAGE(D4:D15)</f>
        <v>0.98620071684587807</v>
      </c>
      <c r="E16" s="59">
        <f t="shared" ref="E16:O16" si="0">AVERAGE(E4:E15)</f>
        <v>1</v>
      </c>
      <c r="F16" s="59">
        <f t="shared" si="0"/>
        <v>0.96451612903225803</v>
      </c>
      <c r="G16" s="59">
        <f t="shared" si="0"/>
        <v>0.85777649769585251</v>
      </c>
      <c r="H16" s="59">
        <f t="shared" si="0"/>
        <v>0.99462365591397861</v>
      </c>
      <c r="I16" s="59">
        <f t="shared" si="0"/>
        <v>0.59684459805427548</v>
      </c>
      <c r="J16" s="59">
        <f t="shared" si="0"/>
        <v>0.90688044034818216</v>
      </c>
      <c r="K16" s="59">
        <f t="shared" si="0"/>
        <v>0.67921786994367628</v>
      </c>
      <c r="L16" s="59">
        <f t="shared" si="0"/>
        <v>1</v>
      </c>
      <c r="M16" s="59">
        <f t="shared" si="0"/>
        <v>0.91872759856630848</v>
      </c>
      <c r="N16" s="59">
        <f t="shared" si="0"/>
        <v>0.9071684587813621</v>
      </c>
      <c r="O16" s="59">
        <f t="shared" si="0"/>
        <v>1</v>
      </c>
    </row>
    <row r="18" spans="3:4" x14ac:dyDescent="0.25">
      <c r="C18" s="15" t="s">
        <v>31</v>
      </c>
      <c r="D18" s="16" t="s">
        <v>32</v>
      </c>
    </row>
  </sheetData>
  <mergeCells count="1">
    <mergeCell ref="C2:O2"/>
  </mergeCells>
  <phoneticPr fontId="2" type="noConversion"/>
  <conditionalFormatting sqref="D4:O16">
    <cfRule type="cellIs" dxfId="27" priority="1" operator="between">
      <formula>0.7</formula>
      <formula>0.8</formula>
    </cfRule>
    <cfRule type="cellIs" dxfId="26" priority="3" operator="greaterThanOrEqual">
      <formula>0.8</formula>
    </cfRule>
    <cfRule type="cellIs" dxfId="25" priority="4" operator="lessThan">
      <formula>0.7</formula>
    </cfRule>
  </conditionalFormatting>
  <conditionalFormatting sqref="P4:P15">
    <cfRule type="cellIs" dxfId="24" priority="10" operator="greaterThan">
      <formula>0.2</formula>
    </cfRule>
  </conditionalFormatting>
  <hyperlinks>
    <hyperlink ref="A1" location="GENERAL!A1" display="GENERAL" xr:uid="{00000000-0004-0000-0100-000000000000}"/>
    <hyperlink ref="C4" location="ENERO!A1" display="ENERO" xr:uid="{00000000-0004-0000-0100-000001000000}"/>
    <hyperlink ref="C5" location="FEBRERO!A1" display="FEBRERO" xr:uid="{00000000-0004-0000-0100-000002000000}"/>
    <hyperlink ref="C6" location="MARZO!A1" display="MARZO" xr:uid="{00000000-0004-0000-0100-000003000000}"/>
    <hyperlink ref="C7" location="ABRIL!A1" display="ABRIL" xr:uid="{00000000-0004-0000-0100-000004000000}"/>
    <hyperlink ref="C8" location="MAYO!A1" display="MAYO" xr:uid="{00000000-0004-0000-0100-000005000000}"/>
    <hyperlink ref="C9" location="JUNIO!A1" display="JUNIO" xr:uid="{00000000-0004-0000-0100-000006000000}"/>
    <hyperlink ref="C10" location="JULIO!A1" display="JULIO" xr:uid="{00000000-0004-0000-0100-000007000000}"/>
    <hyperlink ref="C11" location="AGOSTO!A1" display="AGOSTO" xr:uid="{00000000-0004-0000-0100-000008000000}"/>
    <hyperlink ref="C12" location="SEPTIEMBRE!A1" display="SEPTIEMBRE" xr:uid="{00000000-0004-0000-0100-000009000000}"/>
    <hyperlink ref="C13" location="OCTUBRE!A1" display="OCTUBRE" xr:uid="{00000000-0004-0000-0100-00000A000000}"/>
    <hyperlink ref="C14" location="NOVIEMBRE!A1" display="NOVIEMBRE" xr:uid="{00000000-0004-0000-0100-00000B000000}"/>
    <hyperlink ref="C15" location="DICIEMBRE!A1" display="DICIEMBRE" xr:uid="{00000000-0004-0000-0100-00000C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8"/>
  <sheetViews>
    <sheetView workbookViewId="0">
      <pane xSplit="3" ySplit="3" topLeftCell="D10" activePane="bottomRight" state="frozen"/>
      <selection pane="topRight" activeCell="D1" sqref="D1"/>
      <selection pane="bottomLeft" activeCell="A4" sqref="A4"/>
      <selection pane="bottomRight" activeCell="D37" sqref="D37"/>
    </sheetView>
  </sheetViews>
  <sheetFormatPr baseColWidth="10" defaultRowHeight="15" x14ac:dyDescent="0.25"/>
  <cols>
    <col min="3" max="3" width="20.140625" customWidth="1"/>
  </cols>
  <sheetData>
    <row r="1" spans="1:15" x14ac:dyDescent="0.25">
      <c r="A1" s="10" t="s">
        <v>29</v>
      </c>
    </row>
    <row r="2" spans="1:15" x14ac:dyDescent="0.25">
      <c r="C2" s="66" t="s">
        <v>13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</row>
    <row r="4" spans="1:15" x14ac:dyDescent="0.25">
      <c r="C4" s="2">
        <v>44927</v>
      </c>
      <c r="D4" s="1">
        <v>1.85</v>
      </c>
      <c r="E4" s="1">
        <v>1.34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25.61</v>
      </c>
      <c r="L4" s="1">
        <v>0</v>
      </c>
      <c r="M4" s="1">
        <v>0</v>
      </c>
      <c r="N4" s="1">
        <v>0</v>
      </c>
      <c r="O4" s="1">
        <v>0</v>
      </c>
    </row>
    <row r="5" spans="1:15" x14ac:dyDescent="0.25">
      <c r="C5" s="2">
        <v>44928</v>
      </c>
      <c r="D5" s="1">
        <v>6.56</v>
      </c>
      <c r="E5" s="1">
        <v>8.86</v>
      </c>
      <c r="F5" s="1">
        <v>0</v>
      </c>
      <c r="G5" s="1">
        <v>77.2</v>
      </c>
      <c r="H5" s="1">
        <v>13.97</v>
      </c>
      <c r="I5" s="1">
        <v>6.81</v>
      </c>
      <c r="J5" s="1">
        <v>181.73</v>
      </c>
      <c r="K5" s="1">
        <v>112.16</v>
      </c>
      <c r="L5" s="1">
        <v>0</v>
      </c>
      <c r="M5" s="1">
        <v>119.8</v>
      </c>
      <c r="N5" s="1">
        <v>0</v>
      </c>
      <c r="O5" s="1">
        <v>64.58</v>
      </c>
    </row>
    <row r="6" spans="1:15" x14ac:dyDescent="0.25">
      <c r="C6" s="2">
        <v>44929</v>
      </c>
      <c r="D6" s="1">
        <v>38.51</v>
      </c>
      <c r="E6" s="1">
        <v>9.84</v>
      </c>
      <c r="F6" s="1">
        <v>0</v>
      </c>
      <c r="G6" s="1">
        <v>178.99</v>
      </c>
      <c r="H6" s="1">
        <v>14.46</v>
      </c>
      <c r="I6" s="1">
        <v>0</v>
      </c>
      <c r="J6" s="1">
        <v>242.84</v>
      </c>
      <c r="K6" s="1">
        <v>1.29</v>
      </c>
      <c r="L6" s="1">
        <v>0</v>
      </c>
      <c r="M6" s="1">
        <v>149.57</v>
      </c>
      <c r="N6" s="1">
        <v>0</v>
      </c>
      <c r="O6" s="1">
        <v>115.8</v>
      </c>
    </row>
    <row r="7" spans="1:15" x14ac:dyDescent="0.25">
      <c r="C7" s="2">
        <v>44930</v>
      </c>
      <c r="D7" s="1">
        <v>46.07</v>
      </c>
      <c r="E7" s="1">
        <v>24.48</v>
      </c>
      <c r="F7" s="1">
        <v>10.7</v>
      </c>
      <c r="G7" s="1">
        <v>214.39</v>
      </c>
      <c r="H7" s="1">
        <v>0</v>
      </c>
      <c r="I7" s="1">
        <v>0</v>
      </c>
      <c r="J7" s="1">
        <v>94.53</v>
      </c>
      <c r="K7" s="1"/>
      <c r="L7" s="1">
        <v>0</v>
      </c>
      <c r="M7" s="1">
        <v>123.07</v>
      </c>
      <c r="N7" s="1">
        <v>0</v>
      </c>
      <c r="O7" s="1">
        <v>95.33</v>
      </c>
    </row>
    <row r="8" spans="1:15" x14ac:dyDescent="0.25">
      <c r="C8" s="2">
        <v>44931</v>
      </c>
      <c r="D8" s="1">
        <v>16.88</v>
      </c>
      <c r="E8" s="1">
        <v>34.74</v>
      </c>
      <c r="F8" s="1">
        <v>6.86</v>
      </c>
      <c r="G8" s="1">
        <v>127.23</v>
      </c>
      <c r="H8" s="1">
        <v>81.92</v>
      </c>
      <c r="I8" s="1">
        <v>105.9</v>
      </c>
      <c r="J8" s="1">
        <v>124.77</v>
      </c>
      <c r="K8" s="1"/>
      <c r="L8" s="1">
        <v>0</v>
      </c>
      <c r="M8" s="1">
        <v>176.41</v>
      </c>
      <c r="N8" s="1">
        <v>0</v>
      </c>
      <c r="O8" s="1">
        <v>79.459999999999994</v>
      </c>
    </row>
    <row r="9" spans="1:15" x14ac:dyDescent="0.25">
      <c r="C9" s="2">
        <v>44932</v>
      </c>
      <c r="D9" s="1">
        <v>5.37</v>
      </c>
      <c r="E9" s="1">
        <v>9.69</v>
      </c>
      <c r="F9" s="1"/>
      <c r="G9" s="1">
        <v>102.5</v>
      </c>
      <c r="H9" s="1">
        <v>84.12</v>
      </c>
      <c r="I9" s="1">
        <v>257.92</v>
      </c>
      <c r="J9" s="1">
        <v>68.36</v>
      </c>
      <c r="K9" s="1"/>
      <c r="L9" s="1">
        <v>0</v>
      </c>
      <c r="M9" s="1">
        <v>138.15</v>
      </c>
      <c r="N9" s="1">
        <v>0</v>
      </c>
      <c r="O9" s="1">
        <v>0</v>
      </c>
    </row>
    <row r="10" spans="1:15" x14ac:dyDescent="0.25">
      <c r="C10" s="2">
        <v>44933</v>
      </c>
      <c r="D10" s="1">
        <v>3.5</v>
      </c>
      <c r="E10" s="1">
        <v>0</v>
      </c>
      <c r="F10" s="1"/>
      <c r="G10" s="1">
        <v>95.41</v>
      </c>
      <c r="H10" s="1">
        <v>35.200000000000003</v>
      </c>
      <c r="I10" s="1">
        <v>234.13</v>
      </c>
      <c r="J10" s="1">
        <v>92.84</v>
      </c>
      <c r="K10" s="1"/>
      <c r="L10" s="1">
        <v>0</v>
      </c>
      <c r="M10" s="1">
        <v>157.44</v>
      </c>
      <c r="N10" s="1">
        <v>0</v>
      </c>
      <c r="O10" s="1">
        <v>0</v>
      </c>
    </row>
    <row r="11" spans="1:15" x14ac:dyDescent="0.25">
      <c r="C11" s="2">
        <v>44934</v>
      </c>
      <c r="D11" s="1">
        <v>0.34</v>
      </c>
      <c r="E11" s="1">
        <v>0.74</v>
      </c>
      <c r="F11" s="1"/>
      <c r="G11" s="1">
        <v>94.1</v>
      </c>
      <c r="H11" s="1">
        <v>0</v>
      </c>
      <c r="I11" s="1">
        <v>46.78</v>
      </c>
      <c r="J11" s="1">
        <v>30.72</v>
      </c>
      <c r="K11" s="1"/>
      <c r="L11" s="1">
        <v>0</v>
      </c>
      <c r="M11" s="1">
        <v>29.52</v>
      </c>
      <c r="N11" s="1">
        <v>0</v>
      </c>
      <c r="O11" s="1">
        <v>0</v>
      </c>
    </row>
    <row r="12" spans="1:15" x14ac:dyDescent="0.25">
      <c r="C12" s="2">
        <v>44935</v>
      </c>
      <c r="D12" s="1">
        <v>0.19</v>
      </c>
      <c r="E12" s="1">
        <v>0.14000000000000001</v>
      </c>
      <c r="F12" s="1"/>
      <c r="G12" s="1">
        <v>93.58</v>
      </c>
      <c r="H12" s="1">
        <v>0</v>
      </c>
      <c r="I12" s="1">
        <v>70.790000000000006</v>
      </c>
      <c r="J12" s="1">
        <v>69.97</v>
      </c>
      <c r="K12" s="1"/>
      <c r="L12" s="1">
        <v>0</v>
      </c>
      <c r="M12" s="1">
        <v>144.06</v>
      </c>
      <c r="N12" s="1">
        <v>0</v>
      </c>
      <c r="O12" s="1">
        <v>0</v>
      </c>
    </row>
    <row r="13" spans="1:15" x14ac:dyDescent="0.25">
      <c r="C13" s="2">
        <v>44936</v>
      </c>
      <c r="D13" s="1">
        <v>7.0000000000000007E-2</v>
      </c>
      <c r="E13" s="1">
        <v>18</v>
      </c>
      <c r="F13" s="1"/>
      <c r="G13" s="1">
        <v>87.85</v>
      </c>
      <c r="H13" s="1">
        <v>97.8</v>
      </c>
      <c r="I13" s="1">
        <v>105.9</v>
      </c>
      <c r="J13" s="1">
        <v>134.32</v>
      </c>
      <c r="K13" s="1"/>
      <c r="L13" s="1">
        <v>0</v>
      </c>
      <c r="M13" s="1">
        <v>198.35</v>
      </c>
      <c r="N13" s="1">
        <v>0</v>
      </c>
      <c r="O13" s="1">
        <v>0</v>
      </c>
    </row>
    <row r="14" spans="1:15" x14ac:dyDescent="0.25">
      <c r="C14" s="2">
        <v>44937</v>
      </c>
      <c r="D14" s="1">
        <v>6.27</v>
      </c>
      <c r="E14" s="1">
        <v>4.29</v>
      </c>
      <c r="F14" s="1">
        <v>18.72</v>
      </c>
      <c r="G14" s="1">
        <v>123.19</v>
      </c>
      <c r="H14" s="1">
        <v>89.1</v>
      </c>
      <c r="I14" s="1">
        <v>134.9</v>
      </c>
      <c r="J14" s="1">
        <v>217.08</v>
      </c>
      <c r="K14" s="1"/>
      <c r="L14" s="1">
        <v>0</v>
      </c>
      <c r="M14" s="1">
        <v>88.76</v>
      </c>
      <c r="N14" s="1">
        <v>0</v>
      </c>
      <c r="O14" s="1">
        <v>0</v>
      </c>
    </row>
    <row r="15" spans="1:15" x14ac:dyDescent="0.25">
      <c r="C15" s="2">
        <v>44938</v>
      </c>
      <c r="D15" s="1">
        <v>39.92</v>
      </c>
      <c r="E15" s="1">
        <v>64.59</v>
      </c>
      <c r="F15" s="1">
        <v>0</v>
      </c>
      <c r="G15" s="1">
        <v>72.36</v>
      </c>
      <c r="H15" s="1">
        <v>71.83</v>
      </c>
      <c r="I15" s="1">
        <v>49.8</v>
      </c>
      <c r="J15" s="1">
        <v>187.81</v>
      </c>
      <c r="K15" s="1">
        <v>192.35</v>
      </c>
      <c r="L15" s="1">
        <v>0</v>
      </c>
      <c r="M15" s="1">
        <v>70.900000000000006</v>
      </c>
      <c r="N15" s="1">
        <v>0</v>
      </c>
      <c r="O15" s="1">
        <v>6.76</v>
      </c>
    </row>
    <row r="16" spans="1:15" x14ac:dyDescent="0.25">
      <c r="C16" s="2">
        <v>44939</v>
      </c>
      <c r="D16" s="1">
        <v>45.45</v>
      </c>
      <c r="E16" s="1">
        <v>60.97</v>
      </c>
      <c r="F16" s="1">
        <v>0</v>
      </c>
      <c r="G16" s="1">
        <v>158.66999999999999</v>
      </c>
      <c r="H16" s="1">
        <v>44.28</v>
      </c>
      <c r="I16" s="1">
        <v>7.03</v>
      </c>
      <c r="J16" s="1">
        <v>143.31</v>
      </c>
      <c r="K16" s="1">
        <v>36.24</v>
      </c>
      <c r="L16" s="1">
        <v>0</v>
      </c>
      <c r="M16" s="1">
        <v>124.32</v>
      </c>
      <c r="N16" s="1">
        <v>23.58</v>
      </c>
      <c r="O16" s="1">
        <v>46.52</v>
      </c>
    </row>
    <row r="17" spans="3:15" x14ac:dyDescent="0.25">
      <c r="C17" s="2">
        <v>44940</v>
      </c>
      <c r="D17" s="1">
        <v>1.32</v>
      </c>
      <c r="E17" s="1">
        <v>0</v>
      </c>
      <c r="F17" s="1">
        <v>0</v>
      </c>
      <c r="G17" s="1">
        <v>70.260000000000005</v>
      </c>
      <c r="H17" s="1">
        <v>68.64</v>
      </c>
      <c r="I17" s="1">
        <v>128.38</v>
      </c>
      <c r="J17" s="1">
        <v>117.85</v>
      </c>
      <c r="K17" s="1">
        <v>0.39</v>
      </c>
      <c r="L17" s="1">
        <v>0</v>
      </c>
      <c r="M17" s="1">
        <v>98.04</v>
      </c>
      <c r="N17" s="1">
        <v>21.47</v>
      </c>
      <c r="O17" s="1">
        <v>22.67</v>
      </c>
    </row>
    <row r="18" spans="3:15" x14ac:dyDescent="0.25">
      <c r="C18" s="2">
        <v>44941</v>
      </c>
      <c r="D18" s="1">
        <v>0</v>
      </c>
      <c r="E18" s="1">
        <v>10.46</v>
      </c>
      <c r="F18" s="1">
        <v>0</v>
      </c>
      <c r="G18" s="1">
        <v>0</v>
      </c>
      <c r="H18" s="1">
        <v>0</v>
      </c>
      <c r="I18" s="1">
        <v>1.05</v>
      </c>
      <c r="J18" s="1">
        <v>92.94</v>
      </c>
      <c r="K18" s="1">
        <v>0</v>
      </c>
      <c r="L18" s="1">
        <v>0</v>
      </c>
      <c r="M18" s="1">
        <v>21.41</v>
      </c>
      <c r="N18" s="1">
        <v>0</v>
      </c>
      <c r="O18" s="1">
        <v>0</v>
      </c>
    </row>
    <row r="19" spans="3:15" x14ac:dyDescent="0.25">
      <c r="C19" s="2">
        <v>44942</v>
      </c>
      <c r="D19" s="1">
        <v>0</v>
      </c>
      <c r="E19" s="1">
        <v>13.61</v>
      </c>
      <c r="F19" s="1">
        <v>0</v>
      </c>
      <c r="G19" s="1">
        <v>67.319999999999993</v>
      </c>
      <c r="H19" s="1">
        <v>34.200000000000003</v>
      </c>
      <c r="I19" s="1">
        <v>22.87</v>
      </c>
      <c r="J19" s="1">
        <v>203.7</v>
      </c>
      <c r="K19" s="1">
        <v>35.15</v>
      </c>
      <c r="L19" s="1">
        <v>0</v>
      </c>
      <c r="M19" s="1">
        <v>134.97999999999999</v>
      </c>
      <c r="N19" s="1">
        <v>10.84</v>
      </c>
      <c r="O19" s="1">
        <v>0</v>
      </c>
    </row>
    <row r="20" spans="3:15" x14ac:dyDescent="0.25">
      <c r="C20" s="2">
        <v>44943</v>
      </c>
      <c r="D20" s="1">
        <v>3.34</v>
      </c>
      <c r="E20" s="1">
        <v>21.57</v>
      </c>
      <c r="F20" s="1">
        <v>0</v>
      </c>
      <c r="G20" s="1">
        <v>111.09</v>
      </c>
      <c r="H20" s="1">
        <v>69.25</v>
      </c>
      <c r="I20" s="1">
        <v>45.26</v>
      </c>
      <c r="J20" s="1">
        <v>182.77</v>
      </c>
      <c r="K20" s="1"/>
      <c r="L20" s="1">
        <v>0</v>
      </c>
      <c r="M20" s="1">
        <v>211.47</v>
      </c>
      <c r="N20" s="1">
        <v>37.11</v>
      </c>
      <c r="O20" s="1">
        <v>76.7</v>
      </c>
    </row>
    <row r="21" spans="3:15" x14ac:dyDescent="0.25">
      <c r="C21" s="2">
        <v>44944</v>
      </c>
      <c r="D21" s="1">
        <v>0.54</v>
      </c>
      <c r="E21" s="1">
        <v>44.76</v>
      </c>
      <c r="F21" s="1">
        <v>0</v>
      </c>
      <c r="G21" s="1">
        <v>210.5</v>
      </c>
      <c r="H21" s="1">
        <v>93.74</v>
      </c>
      <c r="I21" s="1">
        <v>27.13</v>
      </c>
      <c r="J21" s="1">
        <v>146.81</v>
      </c>
      <c r="K21" s="1"/>
      <c r="L21" s="1">
        <v>0</v>
      </c>
      <c r="M21" s="1">
        <v>106.07</v>
      </c>
      <c r="N21" s="1">
        <v>61.65</v>
      </c>
      <c r="O21" s="1">
        <v>52.29</v>
      </c>
    </row>
    <row r="22" spans="3:15" x14ac:dyDescent="0.25">
      <c r="C22" s="2">
        <v>44945</v>
      </c>
      <c r="D22" s="1">
        <v>53.82</v>
      </c>
      <c r="E22" s="1">
        <v>46.68</v>
      </c>
      <c r="F22" s="1">
        <v>0</v>
      </c>
      <c r="G22" s="1">
        <v>87.61</v>
      </c>
      <c r="H22" s="1">
        <v>76.92</v>
      </c>
      <c r="I22" s="1">
        <v>136.74</v>
      </c>
      <c r="J22" s="1">
        <v>188.99</v>
      </c>
      <c r="K22" s="1"/>
      <c r="L22" s="1">
        <v>0</v>
      </c>
      <c r="M22" s="1">
        <v>126.11</v>
      </c>
      <c r="N22" s="1">
        <v>51.09</v>
      </c>
      <c r="O22" s="1">
        <v>0</v>
      </c>
    </row>
    <row r="23" spans="3:15" x14ac:dyDescent="0.25">
      <c r="C23" s="2">
        <v>44946</v>
      </c>
      <c r="D23" s="1">
        <v>57.74</v>
      </c>
      <c r="E23" s="1">
        <v>25.32</v>
      </c>
      <c r="F23" s="1">
        <v>0</v>
      </c>
      <c r="G23" s="1">
        <v>22.06</v>
      </c>
      <c r="H23" s="1">
        <v>131.15</v>
      </c>
      <c r="I23" s="1">
        <v>130.07</v>
      </c>
      <c r="J23" s="1">
        <v>180.98</v>
      </c>
      <c r="K23" s="1"/>
      <c r="L23" s="1">
        <v>0</v>
      </c>
      <c r="M23" s="1">
        <v>91.66</v>
      </c>
      <c r="N23" s="1">
        <v>36.11</v>
      </c>
      <c r="O23" s="1">
        <v>85.97</v>
      </c>
    </row>
    <row r="24" spans="3:15" x14ac:dyDescent="0.25">
      <c r="C24" s="2">
        <v>44947</v>
      </c>
      <c r="D24" s="1">
        <v>8.23</v>
      </c>
      <c r="E24" s="1">
        <v>0</v>
      </c>
      <c r="F24" s="1">
        <v>0</v>
      </c>
      <c r="G24" s="1">
        <v>6.64</v>
      </c>
      <c r="H24" s="1">
        <v>79.62</v>
      </c>
      <c r="I24" s="1">
        <v>168.99</v>
      </c>
      <c r="J24" s="1">
        <v>138.38</v>
      </c>
      <c r="K24" s="1">
        <v>114.79</v>
      </c>
      <c r="L24" s="1">
        <v>0</v>
      </c>
      <c r="M24" s="1">
        <v>142.34</v>
      </c>
      <c r="N24" s="1">
        <v>0</v>
      </c>
      <c r="O24" s="1">
        <v>21.13</v>
      </c>
    </row>
    <row r="25" spans="3:15" x14ac:dyDescent="0.25">
      <c r="C25" s="2">
        <v>44948</v>
      </c>
      <c r="D25" s="1">
        <v>4.1399999999999997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24</v>
      </c>
      <c r="K25" s="1">
        <v>33.729999999999997</v>
      </c>
      <c r="L25" s="1">
        <v>0</v>
      </c>
      <c r="M25" s="1">
        <v>70.900000000000006</v>
      </c>
      <c r="N25" s="1">
        <v>0</v>
      </c>
      <c r="O25" s="1">
        <v>0</v>
      </c>
    </row>
    <row r="26" spans="3:15" x14ac:dyDescent="0.25">
      <c r="C26" s="2">
        <v>44949</v>
      </c>
      <c r="D26" s="1">
        <v>3.2</v>
      </c>
      <c r="E26" s="1">
        <v>19.239999999999998</v>
      </c>
      <c r="F26" s="1">
        <v>0</v>
      </c>
      <c r="G26" s="1">
        <v>128.52000000000001</v>
      </c>
      <c r="H26" s="1">
        <v>34.630000000000003</v>
      </c>
      <c r="I26" s="1">
        <v>122.43</v>
      </c>
      <c r="J26" s="1">
        <v>174.33</v>
      </c>
      <c r="K26" s="1">
        <v>70.39</v>
      </c>
      <c r="L26" s="1">
        <v>0</v>
      </c>
      <c r="M26" s="1">
        <v>79.55</v>
      </c>
      <c r="N26" s="1">
        <v>0</v>
      </c>
      <c r="O26" s="1">
        <v>0</v>
      </c>
    </row>
    <row r="27" spans="3:15" x14ac:dyDescent="0.25">
      <c r="C27" s="2">
        <v>44950</v>
      </c>
      <c r="D27" s="1">
        <v>49.46</v>
      </c>
      <c r="E27" s="1">
        <v>9.4499999999999993</v>
      </c>
      <c r="F27" s="1">
        <v>0</v>
      </c>
      <c r="G27" s="1">
        <v>175.72</v>
      </c>
      <c r="H27" s="1">
        <v>93.46</v>
      </c>
      <c r="I27" s="1">
        <v>79.69</v>
      </c>
      <c r="J27" s="1">
        <v>151.72999999999999</v>
      </c>
      <c r="K27" s="1">
        <v>125.41</v>
      </c>
      <c r="L27" s="1">
        <v>0</v>
      </c>
      <c r="M27" s="1">
        <v>222.26</v>
      </c>
      <c r="N27" s="1">
        <v>0</v>
      </c>
      <c r="O27" s="1">
        <v>0</v>
      </c>
    </row>
    <row r="28" spans="3:15" x14ac:dyDescent="0.25">
      <c r="C28" s="2">
        <v>44951</v>
      </c>
      <c r="D28" s="1">
        <v>15.96</v>
      </c>
      <c r="E28" s="1">
        <v>14.12</v>
      </c>
      <c r="F28" s="1">
        <v>16.82</v>
      </c>
      <c r="G28" s="1">
        <v>96.96</v>
      </c>
      <c r="H28" s="1">
        <v>68</v>
      </c>
      <c r="I28" s="1">
        <v>90.96</v>
      </c>
      <c r="J28" s="1">
        <v>163.26</v>
      </c>
      <c r="K28" s="1">
        <v>136.19</v>
      </c>
      <c r="L28" s="1">
        <v>0</v>
      </c>
      <c r="M28" s="1">
        <v>163.34</v>
      </c>
      <c r="N28" s="1">
        <v>0</v>
      </c>
      <c r="O28" s="1">
        <v>0</v>
      </c>
    </row>
    <row r="29" spans="3:15" x14ac:dyDescent="0.25">
      <c r="C29" s="2">
        <v>44952</v>
      </c>
      <c r="D29" s="1">
        <v>5.74</v>
      </c>
      <c r="E29" s="1">
        <v>2.82</v>
      </c>
      <c r="F29" s="1">
        <v>19.670000000000002</v>
      </c>
      <c r="G29" s="1">
        <v>73.78</v>
      </c>
      <c r="H29" s="1">
        <v>42.85</v>
      </c>
      <c r="I29" s="1">
        <v>159.65</v>
      </c>
      <c r="J29" s="1">
        <v>125.99</v>
      </c>
      <c r="K29" s="1">
        <v>63.17</v>
      </c>
      <c r="L29" s="1">
        <v>0</v>
      </c>
      <c r="M29" s="1">
        <v>113.9</v>
      </c>
      <c r="N29" s="1">
        <v>0</v>
      </c>
      <c r="O29" s="1">
        <v>14.54</v>
      </c>
    </row>
    <row r="30" spans="3:15" x14ac:dyDescent="0.25">
      <c r="C30" s="2">
        <v>44953</v>
      </c>
      <c r="D30" s="1">
        <v>0.94</v>
      </c>
      <c r="E30" s="1">
        <v>23.11</v>
      </c>
      <c r="F30" s="1">
        <v>16.829999999999998</v>
      </c>
      <c r="G30" s="1">
        <v>79.14</v>
      </c>
      <c r="H30" s="1">
        <v>76.5</v>
      </c>
      <c r="I30" s="1">
        <v>130.58000000000001</v>
      </c>
      <c r="J30" s="1">
        <v>117.9</v>
      </c>
      <c r="K30" s="1">
        <v>75.430000000000007</v>
      </c>
      <c r="L30" s="1">
        <v>0</v>
      </c>
      <c r="M30" s="1">
        <v>193.8</v>
      </c>
      <c r="N30" s="1">
        <v>0</v>
      </c>
      <c r="O30" s="1">
        <v>38.83</v>
      </c>
    </row>
    <row r="31" spans="3:15" x14ac:dyDescent="0.25">
      <c r="C31" s="2">
        <v>44954</v>
      </c>
      <c r="D31" s="1">
        <v>33.21</v>
      </c>
      <c r="E31" s="1">
        <v>0.39</v>
      </c>
      <c r="F31" s="1">
        <v>19.190000000000001</v>
      </c>
      <c r="G31" s="1">
        <v>70.72</v>
      </c>
      <c r="H31" s="1">
        <v>16.649999999999999</v>
      </c>
      <c r="I31" s="1">
        <v>22.69</v>
      </c>
      <c r="J31" s="1">
        <v>232.78</v>
      </c>
      <c r="K31" s="1">
        <v>162.79</v>
      </c>
      <c r="L31" s="1">
        <v>0</v>
      </c>
      <c r="M31" s="1">
        <v>146.97999999999999</v>
      </c>
      <c r="N31" s="1">
        <v>0</v>
      </c>
      <c r="O31" s="1">
        <v>7.0000000000000007E-2</v>
      </c>
    </row>
    <row r="32" spans="3:15" x14ac:dyDescent="0.25">
      <c r="C32" s="2">
        <v>44955</v>
      </c>
      <c r="D32" s="1">
        <v>6.02</v>
      </c>
      <c r="E32" s="1">
        <v>0.19</v>
      </c>
      <c r="F32" s="1">
        <v>0</v>
      </c>
      <c r="G32" s="1">
        <v>77.58</v>
      </c>
      <c r="H32" s="1">
        <v>0</v>
      </c>
      <c r="I32" s="1">
        <v>0</v>
      </c>
      <c r="J32" s="1">
        <v>0</v>
      </c>
      <c r="K32" s="1">
        <v>27.81</v>
      </c>
      <c r="L32" s="1">
        <v>0</v>
      </c>
      <c r="M32" s="1">
        <v>43.91</v>
      </c>
      <c r="N32" s="1">
        <v>0</v>
      </c>
      <c r="O32" s="1">
        <v>0</v>
      </c>
    </row>
    <row r="33" spans="3:15" x14ac:dyDescent="0.25">
      <c r="C33" s="2">
        <v>44956</v>
      </c>
      <c r="D33" s="1">
        <v>6.7</v>
      </c>
      <c r="E33" s="1">
        <v>20.86</v>
      </c>
      <c r="F33" s="1">
        <v>0</v>
      </c>
      <c r="G33" s="1">
        <v>151.28</v>
      </c>
      <c r="H33" s="1">
        <v>68.84</v>
      </c>
      <c r="I33" s="1">
        <v>6.71</v>
      </c>
      <c r="J33" s="1">
        <v>180.48</v>
      </c>
      <c r="K33" s="1">
        <v>65.489999999999995</v>
      </c>
      <c r="L33" s="1">
        <v>0</v>
      </c>
      <c r="M33" s="1">
        <v>136.41999999999999</v>
      </c>
      <c r="N33" s="1">
        <v>31.21</v>
      </c>
      <c r="O33" s="1">
        <v>0</v>
      </c>
    </row>
    <row r="34" spans="3:15" x14ac:dyDescent="0.25">
      <c r="C34" s="2">
        <v>44957</v>
      </c>
      <c r="D34" s="1">
        <v>37.5</v>
      </c>
      <c r="E34" s="1">
        <v>43.77</v>
      </c>
      <c r="F34" s="1">
        <v>0</v>
      </c>
      <c r="G34" s="1">
        <v>124.68</v>
      </c>
      <c r="H34" s="1">
        <v>37.76</v>
      </c>
      <c r="I34" s="1">
        <v>0</v>
      </c>
      <c r="J34" s="1">
        <v>212.51</v>
      </c>
      <c r="K34" s="1">
        <v>217.42</v>
      </c>
      <c r="L34" s="1">
        <v>0</v>
      </c>
      <c r="M34" s="1">
        <v>193.73</v>
      </c>
      <c r="N34" s="1">
        <v>27.47</v>
      </c>
      <c r="O34" s="1">
        <v>0</v>
      </c>
    </row>
    <row r="35" spans="3:15" x14ac:dyDescent="0.25">
      <c r="C35" s="3" t="s">
        <v>14</v>
      </c>
      <c r="D35" s="3">
        <f>SUM(D4:D34)</f>
        <v>498.83999999999992</v>
      </c>
      <c r="E35" s="3">
        <f t="shared" ref="E35:O35" si="0">SUM(E4:E34)</f>
        <v>534.03</v>
      </c>
      <c r="F35" s="3">
        <f t="shared" si="0"/>
        <v>108.79</v>
      </c>
      <c r="G35" s="3">
        <f t="shared" si="0"/>
        <v>2979.3299999999995</v>
      </c>
      <c r="H35" s="3">
        <f t="shared" si="0"/>
        <v>1524.89</v>
      </c>
      <c r="I35" s="3">
        <f t="shared" si="0"/>
        <v>2293.16</v>
      </c>
      <c r="J35" s="3">
        <f t="shared" si="0"/>
        <v>4223.68</v>
      </c>
      <c r="K35" s="3">
        <f t="shared" si="0"/>
        <v>1495.8099999999997</v>
      </c>
      <c r="L35" s="3">
        <f t="shared" si="0"/>
        <v>0</v>
      </c>
      <c r="M35" s="3">
        <f t="shared" si="0"/>
        <v>3817.2200000000007</v>
      </c>
      <c r="N35" s="3">
        <f t="shared" si="0"/>
        <v>300.52999999999997</v>
      </c>
      <c r="O35" s="3">
        <f t="shared" si="0"/>
        <v>720.65</v>
      </c>
    </row>
    <row r="37" spans="3:15" x14ac:dyDescent="0.25">
      <c r="C37" s="1" t="s">
        <v>34</v>
      </c>
      <c r="D37" s="1">
        <f>COUNT(D4:D34)</f>
        <v>31</v>
      </c>
      <c r="E37" s="1">
        <f t="shared" ref="E37:O37" si="1">COUNT(E4:E34)</f>
        <v>31</v>
      </c>
      <c r="F37" s="1">
        <f t="shared" si="1"/>
        <v>26</v>
      </c>
      <c r="G37" s="1">
        <f t="shared" si="1"/>
        <v>31</v>
      </c>
      <c r="H37" s="1">
        <f t="shared" si="1"/>
        <v>31</v>
      </c>
      <c r="I37" s="1">
        <f t="shared" si="1"/>
        <v>31</v>
      </c>
      <c r="J37" s="1">
        <f t="shared" si="1"/>
        <v>31</v>
      </c>
      <c r="K37" s="1">
        <f t="shared" si="1"/>
        <v>19</v>
      </c>
      <c r="L37" s="1">
        <f t="shared" si="1"/>
        <v>31</v>
      </c>
      <c r="M37" s="1">
        <f t="shared" si="1"/>
        <v>31</v>
      </c>
      <c r="N37" s="1">
        <f t="shared" si="1"/>
        <v>31</v>
      </c>
      <c r="O37" s="1">
        <f t="shared" si="1"/>
        <v>31</v>
      </c>
    </row>
    <row r="38" spans="3:15" x14ac:dyDescent="0.25">
      <c r="C38" s="1" t="s">
        <v>35</v>
      </c>
      <c r="D38" s="11">
        <f>D37/31</f>
        <v>1</v>
      </c>
      <c r="E38" s="11">
        <f t="shared" ref="E38:O38" si="2">E37/31</f>
        <v>1</v>
      </c>
      <c r="F38" s="11">
        <f>F37/31</f>
        <v>0.83870967741935487</v>
      </c>
      <c r="G38" s="11">
        <f t="shared" si="2"/>
        <v>1</v>
      </c>
      <c r="H38" s="11">
        <f t="shared" si="2"/>
        <v>1</v>
      </c>
      <c r="I38" s="11">
        <f t="shared" si="2"/>
        <v>1</v>
      </c>
      <c r="J38" s="11">
        <f t="shared" si="2"/>
        <v>1</v>
      </c>
      <c r="K38" s="11">
        <f t="shared" si="2"/>
        <v>0.61290322580645162</v>
      </c>
      <c r="L38" s="11">
        <f t="shared" si="2"/>
        <v>1</v>
      </c>
      <c r="M38" s="11">
        <f t="shared" si="2"/>
        <v>1</v>
      </c>
      <c r="N38" s="11">
        <f t="shared" si="2"/>
        <v>1</v>
      </c>
      <c r="O38" s="11">
        <f t="shared" si="2"/>
        <v>1</v>
      </c>
    </row>
  </sheetData>
  <mergeCells count="1">
    <mergeCell ref="C2:O2"/>
  </mergeCells>
  <conditionalFormatting sqref="D4:O34">
    <cfRule type="cellIs" dxfId="23" priority="1" operator="between">
      <formula>10</formula>
      <formula>999999999</formula>
    </cfRule>
    <cfRule type="cellIs" dxfId="22" priority="2" operator="lessThan">
      <formula>10</formula>
    </cfRule>
    <cfRule type="aboveAverage" priority="4" equalAverage="1"/>
  </conditionalFormatting>
  <hyperlinks>
    <hyperlink ref="A1" location="GENERAL!A1" display="GENERAL" xr:uid="{00000000-0004-0000-0200-000000000000}"/>
  </hyperlink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5"/>
  <sheetViews>
    <sheetView workbookViewId="0">
      <pane xSplit="3" ySplit="3" topLeftCell="D19" activePane="bottomRight" state="frozen"/>
      <selection pane="topRight" activeCell="D1" sqref="D1"/>
      <selection pane="bottomLeft" activeCell="A4" sqref="A4"/>
      <selection pane="bottomRight" activeCell="O22" sqref="O22:O28"/>
    </sheetView>
  </sheetViews>
  <sheetFormatPr baseColWidth="10" defaultRowHeight="15" x14ac:dyDescent="0.25"/>
  <cols>
    <col min="3" max="3" width="20.28515625" customWidth="1"/>
  </cols>
  <sheetData>
    <row r="1" spans="1:15" x14ac:dyDescent="0.25">
      <c r="A1" s="10" t="s">
        <v>29</v>
      </c>
    </row>
    <row r="2" spans="1:15" x14ac:dyDescent="0.25">
      <c r="C2" s="66" t="s">
        <v>13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</row>
    <row r="4" spans="1:15" x14ac:dyDescent="0.25">
      <c r="C4" s="5">
        <v>44958</v>
      </c>
      <c r="D4" s="6">
        <v>50.55</v>
      </c>
      <c r="E4" s="6">
        <v>0</v>
      </c>
      <c r="F4" s="6">
        <v>43.35</v>
      </c>
      <c r="G4" s="6">
        <v>138.94999999999999</v>
      </c>
      <c r="H4" s="6">
        <v>14.07</v>
      </c>
      <c r="I4" s="6">
        <v>92.1</v>
      </c>
      <c r="J4" s="6">
        <v>237.54</v>
      </c>
      <c r="K4" s="6">
        <v>124.53</v>
      </c>
      <c r="L4" s="6">
        <v>0</v>
      </c>
      <c r="M4" s="6">
        <v>166.89</v>
      </c>
      <c r="N4" s="6">
        <v>34.65</v>
      </c>
      <c r="O4" s="6">
        <v>0</v>
      </c>
    </row>
    <row r="5" spans="1:15" x14ac:dyDescent="0.25">
      <c r="C5" s="5">
        <v>44959</v>
      </c>
      <c r="D5" s="6">
        <v>9.69</v>
      </c>
      <c r="E5" s="6">
        <v>25.65</v>
      </c>
      <c r="F5" s="6">
        <v>0</v>
      </c>
      <c r="G5" s="6">
        <v>118.96</v>
      </c>
      <c r="H5" s="6">
        <v>73.83</v>
      </c>
      <c r="I5" s="6">
        <v>89.2</v>
      </c>
      <c r="J5" s="6">
        <v>88.78</v>
      </c>
      <c r="K5" s="6">
        <v>139.9</v>
      </c>
      <c r="L5" s="6">
        <v>0</v>
      </c>
      <c r="M5" s="6">
        <v>116.56</v>
      </c>
      <c r="N5" s="6">
        <v>37.89</v>
      </c>
      <c r="O5" s="6">
        <v>39.56</v>
      </c>
    </row>
    <row r="6" spans="1:15" x14ac:dyDescent="0.25">
      <c r="C6" s="5">
        <v>44960</v>
      </c>
      <c r="D6" s="6">
        <v>45.06</v>
      </c>
      <c r="E6" s="6">
        <v>18.600000000000001</v>
      </c>
      <c r="F6" s="6">
        <v>40.369999999999997</v>
      </c>
      <c r="G6" s="6">
        <v>135.36000000000001</v>
      </c>
      <c r="H6" s="6">
        <v>62.88</v>
      </c>
      <c r="I6" s="6">
        <v>142.22999999999999</v>
      </c>
      <c r="J6" s="6">
        <v>162.25</v>
      </c>
      <c r="K6" s="6">
        <v>38.47</v>
      </c>
      <c r="L6" s="6">
        <v>0</v>
      </c>
      <c r="M6" s="6">
        <v>102.29</v>
      </c>
      <c r="N6" s="6">
        <v>12.33</v>
      </c>
      <c r="O6" s="6">
        <v>0</v>
      </c>
    </row>
    <row r="7" spans="1:15" x14ac:dyDescent="0.25">
      <c r="C7" s="5">
        <v>44961</v>
      </c>
      <c r="D7" s="6">
        <v>34.64</v>
      </c>
      <c r="E7" s="6">
        <v>0.73</v>
      </c>
      <c r="F7" s="6">
        <v>0</v>
      </c>
      <c r="G7" s="6">
        <v>120.43</v>
      </c>
      <c r="H7" s="6">
        <v>44.97</v>
      </c>
      <c r="I7" s="6">
        <v>225.1</v>
      </c>
      <c r="J7" s="6">
        <v>105.06</v>
      </c>
      <c r="K7" s="6"/>
      <c r="L7" s="6">
        <v>0</v>
      </c>
      <c r="M7" s="6">
        <v>140.30000000000001</v>
      </c>
      <c r="N7" s="6">
        <v>0</v>
      </c>
      <c r="O7" s="6">
        <v>21.05</v>
      </c>
    </row>
    <row r="8" spans="1:15" x14ac:dyDescent="0.25">
      <c r="C8" s="5">
        <v>44962</v>
      </c>
      <c r="D8" s="6">
        <v>2.68</v>
      </c>
      <c r="E8" s="6">
        <v>0.28000000000000003</v>
      </c>
      <c r="F8" s="6">
        <v>0</v>
      </c>
      <c r="G8" s="6">
        <v>11.49</v>
      </c>
      <c r="H8" s="6">
        <v>36.17</v>
      </c>
      <c r="I8" s="6">
        <v>130.59</v>
      </c>
      <c r="J8" s="6">
        <v>0</v>
      </c>
      <c r="K8" s="6"/>
      <c r="L8" s="6">
        <v>0</v>
      </c>
      <c r="M8" s="6">
        <v>49.18</v>
      </c>
      <c r="N8" s="6">
        <v>0</v>
      </c>
      <c r="O8" s="6">
        <v>0</v>
      </c>
    </row>
    <row r="9" spans="1:15" x14ac:dyDescent="0.25">
      <c r="C9" s="5">
        <v>44963</v>
      </c>
      <c r="D9" s="6">
        <v>43.52</v>
      </c>
      <c r="E9" s="6">
        <v>32.770000000000003</v>
      </c>
      <c r="F9" s="6">
        <v>58.57</v>
      </c>
      <c r="G9" s="6">
        <v>147.46</v>
      </c>
      <c r="H9" s="6">
        <v>71.599999999999994</v>
      </c>
      <c r="I9" s="6">
        <v>190.47</v>
      </c>
      <c r="J9" s="6">
        <v>31.91</v>
      </c>
      <c r="K9" s="6"/>
      <c r="L9" s="6">
        <v>0</v>
      </c>
      <c r="M9" s="6">
        <v>125.79</v>
      </c>
      <c r="N9" s="6">
        <v>50.43</v>
      </c>
      <c r="O9" s="6">
        <v>17.899999999999999</v>
      </c>
    </row>
    <row r="10" spans="1:15" x14ac:dyDescent="0.25">
      <c r="C10" s="5">
        <v>44964</v>
      </c>
      <c r="D10" s="6">
        <v>62.03</v>
      </c>
      <c r="E10" s="6">
        <v>23.37</v>
      </c>
      <c r="F10" s="6">
        <v>58.93</v>
      </c>
      <c r="G10" s="6">
        <v>205.43</v>
      </c>
      <c r="H10" s="6">
        <v>47.27</v>
      </c>
      <c r="I10" s="6">
        <v>270.85000000000002</v>
      </c>
      <c r="J10" s="6">
        <v>49.03</v>
      </c>
      <c r="K10" s="6"/>
      <c r="L10" s="6">
        <v>0</v>
      </c>
      <c r="M10" s="6">
        <v>184.41</v>
      </c>
      <c r="N10" s="6">
        <v>15.71</v>
      </c>
      <c r="O10" s="6">
        <v>6.81</v>
      </c>
    </row>
    <row r="11" spans="1:15" x14ac:dyDescent="0.25">
      <c r="C11" s="5">
        <v>44965</v>
      </c>
      <c r="D11" s="6">
        <v>38.6</v>
      </c>
      <c r="E11" s="6">
        <v>36.47</v>
      </c>
      <c r="F11" s="6">
        <v>49.49</v>
      </c>
      <c r="G11" s="6">
        <v>125.25</v>
      </c>
      <c r="H11" s="6">
        <v>131.16999999999999</v>
      </c>
      <c r="I11" s="6">
        <v>247.1</v>
      </c>
      <c r="J11" s="6">
        <v>117.1</v>
      </c>
      <c r="K11" s="6">
        <v>91.38</v>
      </c>
      <c r="L11" s="6">
        <v>0</v>
      </c>
      <c r="M11" s="6">
        <v>181.7</v>
      </c>
      <c r="N11" s="6">
        <v>29.14</v>
      </c>
      <c r="O11" s="6">
        <v>3.33</v>
      </c>
    </row>
    <row r="12" spans="1:15" x14ac:dyDescent="0.25">
      <c r="C12" s="5">
        <v>44966</v>
      </c>
      <c r="D12" s="6">
        <v>12.22</v>
      </c>
      <c r="E12" s="6">
        <v>31.13</v>
      </c>
      <c r="F12" s="6">
        <v>20.59</v>
      </c>
      <c r="G12" s="6">
        <v>78.239999999999995</v>
      </c>
      <c r="H12" s="6">
        <v>61.37</v>
      </c>
      <c r="I12" s="6">
        <v>20.95</v>
      </c>
      <c r="J12" s="6">
        <v>200.82</v>
      </c>
      <c r="K12" s="6">
        <v>143.86000000000001</v>
      </c>
      <c r="L12" s="6">
        <v>0</v>
      </c>
      <c r="M12" s="6">
        <v>120.67</v>
      </c>
      <c r="N12" s="6">
        <v>34.4</v>
      </c>
      <c r="O12" s="6">
        <v>43.83</v>
      </c>
    </row>
    <row r="13" spans="1:15" x14ac:dyDescent="0.25">
      <c r="C13" s="5">
        <v>44967</v>
      </c>
      <c r="D13" s="6">
        <v>52.98</v>
      </c>
      <c r="E13" s="6">
        <v>29.84</v>
      </c>
      <c r="F13" s="6">
        <v>0</v>
      </c>
      <c r="G13" s="6">
        <v>77.05</v>
      </c>
      <c r="H13" s="6">
        <v>112.01</v>
      </c>
      <c r="I13" s="6">
        <v>158.49</v>
      </c>
      <c r="J13" s="6">
        <v>101.5</v>
      </c>
      <c r="K13" s="6">
        <v>98.39</v>
      </c>
      <c r="L13" s="6">
        <v>0</v>
      </c>
      <c r="M13" s="6">
        <v>178.24</v>
      </c>
      <c r="N13" s="6">
        <v>30.53</v>
      </c>
      <c r="O13" s="6">
        <v>83.53</v>
      </c>
    </row>
    <row r="14" spans="1:15" x14ac:dyDescent="0.25">
      <c r="C14" s="5">
        <v>44968</v>
      </c>
      <c r="D14" s="6">
        <v>31.78</v>
      </c>
      <c r="E14" s="6">
        <v>0</v>
      </c>
      <c r="F14" s="6">
        <v>0</v>
      </c>
      <c r="G14" s="6">
        <v>71.67</v>
      </c>
      <c r="H14" s="6">
        <v>49.85</v>
      </c>
      <c r="I14" s="6">
        <v>96.46</v>
      </c>
      <c r="J14" s="6">
        <v>94.18</v>
      </c>
      <c r="K14" s="6">
        <v>142.68</v>
      </c>
      <c r="L14" s="6">
        <v>0</v>
      </c>
      <c r="M14" s="6">
        <v>167.63</v>
      </c>
      <c r="N14" s="6">
        <v>0</v>
      </c>
      <c r="O14" s="6">
        <v>22.83</v>
      </c>
    </row>
    <row r="15" spans="1:15" x14ac:dyDescent="0.25">
      <c r="C15" s="5">
        <v>44969</v>
      </c>
      <c r="D15" s="6">
        <v>3.83</v>
      </c>
      <c r="E15" s="6">
        <v>0.06</v>
      </c>
      <c r="F15" s="6">
        <v>0</v>
      </c>
      <c r="G15" s="6">
        <v>77.760000000000005</v>
      </c>
      <c r="H15" s="6">
        <v>0</v>
      </c>
      <c r="I15" s="6">
        <v>0</v>
      </c>
      <c r="J15" s="6">
        <v>0</v>
      </c>
      <c r="K15" s="6">
        <v>21.32</v>
      </c>
      <c r="L15" s="6">
        <v>0</v>
      </c>
      <c r="M15" s="6">
        <v>27.08</v>
      </c>
      <c r="N15" s="6">
        <v>15.93</v>
      </c>
      <c r="O15" s="6">
        <v>0</v>
      </c>
    </row>
    <row r="16" spans="1:15" x14ac:dyDescent="0.25">
      <c r="C16" s="5">
        <v>44970</v>
      </c>
      <c r="D16" s="6">
        <v>40.92</v>
      </c>
      <c r="E16" s="6">
        <v>37.090000000000003</v>
      </c>
      <c r="F16" s="6">
        <v>0</v>
      </c>
      <c r="G16" s="6">
        <v>14.62</v>
      </c>
      <c r="H16" s="6">
        <v>89.38</v>
      </c>
      <c r="I16" s="6">
        <v>181.72</v>
      </c>
      <c r="J16" s="6">
        <v>123.06</v>
      </c>
      <c r="K16" s="6">
        <v>179.44</v>
      </c>
      <c r="L16" s="6">
        <v>0</v>
      </c>
      <c r="M16" s="6">
        <v>80.91</v>
      </c>
      <c r="N16" s="6">
        <v>0</v>
      </c>
      <c r="O16" s="6">
        <v>0</v>
      </c>
    </row>
    <row r="17" spans="3:15" x14ac:dyDescent="0.25">
      <c r="C17" s="5">
        <v>44971</v>
      </c>
      <c r="D17" s="6">
        <v>1.02</v>
      </c>
      <c r="E17" s="6">
        <v>44.74</v>
      </c>
      <c r="F17" s="6">
        <v>93.41</v>
      </c>
      <c r="G17" s="6"/>
      <c r="H17" s="6">
        <v>114.63</v>
      </c>
      <c r="I17" s="6">
        <v>231.31</v>
      </c>
      <c r="J17" s="6">
        <v>229.35</v>
      </c>
      <c r="K17" s="6">
        <v>73.36</v>
      </c>
      <c r="L17" s="6">
        <v>0</v>
      </c>
      <c r="M17" s="6">
        <v>198.84</v>
      </c>
      <c r="N17" s="6">
        <v>41.03</v>
      </c>
      <c r="O17" s="6">
        <v>0</v>
      </c>
    </row>
    <row r="18" spans="3:15" x14ac:dyDescent="0.25">
      <c r="C18" s="5">
        <v>44972</v>
      </c>
      <c r="D18" s="6">
        <v>8.58</v>
      </c>
      <c r="E18" s="6">
        <v>47.17</v>
      </c>
      <c r="F18" s="6">
        <v>22.63</v>
      </c>
      <c r="G18" s="6">
        <v>71.95</v>
      </c>
      <c r="H18" s="6">
        <v>84.26</v>
      </c>
      <c r="I18" s="6">
        <v>231.98</v>
      </c>
      <c r="J18" s="6">
        <v>248.65</v>
      </c>
      <c r="K18" s="6"/>
      <c r="L18" s="6">
        <v>14.41</v>
      </c>
      <c r="M18" s="6">
        <v>181.11</v>
      </c>
      <c r="N18" s="6">
        <v>24.8</v>
      </c>
      <c r="O18" s="6">
        <v>0</v>
      </c>
    </row>
    <row r="19" spans="3:15" x14ac:dyDescent="0.25">
      <c r="C19" s="5">
        <v>44973</v>
      </c>
      <c r="D19" s="6">
        <v>64.790000000000006</v>
      </c>
      <c r="E19" s="6">
        <v>31.87</v>
      </c>
      <c r="F19" s="6">
        <v>0</v>
      </c>
      <c r="G19" s="6">
        <v>103.39</v>
      </c>
      <c r="H19" s="6">
        <v>23.81</v>
      </c>
      <c r="I19" s="6">
        <v>204.48</v>
      </c>
      <c r="J19" s="6">
        <v>233.19</v>
      </c>
      <c r="K19" s="6"/>
      <c r="L19" s="6">
        <v>14.68</v>
      </c>
      <c r="M19" s="6">
        <v>129</v>
      </c>
      <c r="N19" s="6">
        <v>26.61</v>
      </c>
      <c r="O19" s="6">
        <v>12.27</v>
      </c>
    </row>
    <row r="20" spans="3:15" x14ac:dyDescent="0.25">
      <c r="C20" s="5">
        <v>44974</v>
      </c>
      <c r="D20" s="6">
        <v>47.93</v>
      </c>
      <c r="E20" s="6">
        <v>57.96</v>
      </c>
      <c r="F20" s="6">
        <v>0</v>
      </c>
      <c r="G20" s="6">
        <v>103.28</v>
      </c>
      <c r="H20" s="6">
        <v>30.34</v>
      </c>
      <c r="I20" s="6">
        <v>218.06</v>
      </c>
      <c r="J20" s="6">
        <v>204.77</v>
      </c>
      <c r="K20" s="6"/>
      <c r="L20" s="6">
        <v>0</v>
      </c>
      <c r="M20" s="6">
        <v>184.89</v>
      </c>
      <c r="N20" s="6">
        <v>16.59</v>
      </c>
      <c r="O20" s="6">
        <v>19.43</v>
      </c>
    </row>
    <row r="21" spans="3:15" x14ac:dyDescent="0.25">
      <c r="C21" s="5">
        <v>44975</v>
      </c>
      <c r="D21" s="6">
        <v>15.25</v>
      </c>
      <c r="E21" s="6">
        <v>0.68</v>
      </c>
      <c r="F21" s="6">
        <v>0</v>
      </c>
      <c r="G21" s="6">
        <v>110.65</v>
      </c>
      <c r="H21" s="6">
        <v>70.34</v>
      </c>
      <c r="I21" s="6">
        <v>71.77</v>
      </c>
      <c r="J21" s="6">
        <v>226.77</v>
      </c>
      <c r="K21" s="6"/>
      <c r="L21" s="6">
        <v>0</v>
      </c>
      <c r="M21" s="6">
        <v>141.02000000000001</v>
      </c>
      <c r="N21" s="6">
        <v>0</v>
      </c>
      <c r="O21" s="6">
        <v>23.5</v>
      </c>
    </row>
    <row r="22" spans="3:15" x14ac:dyDescent="0.25">
      <c r="C22" s="5">
        <v>44976</v>
      </c>
      <c r="D22" s="6">
        <v>0.06</v>
      </c>
      <c r="E22" s="6">
        <v>1.57</v>
      </c>
      <c r="F22" s="6">
        <v>6.64</v>
      </c>
      <c r="G22" s="6">
        <v>44.61</v>
      </c>
      <c r="H22" s="6">
        <v>13.34</v>
      </c>
      <c r="I22" s="6">
        <v>141.86000000000001</v>
      </c>
      <c r="J22" s="6">
        <v>53.76</v>
      </c>
      <c r="K22" s="6"/>
      <c r="L22" s="6">
        <v>0</v>
      </c>
      <c r="M22" s="6">
        <v>59.34</v>
      </c>
      <c r="N22" s="6">
        <v>0</v>
      </c>
      <c r="O22" s="6">
        <v>13.48</v>
      </c>
    </row>
    <row r="23" spans="3:15" x14ac:dyDescent="0.25">
      <c r="C23" s="5">
        <v>44977</v>
      </c>
      <c r="D23" s="6">
        <v>37.86</v>
      </c>
      <c r="E23" s="6">
        <v>44.88</v>
      </c>
      <c r="F23" s="6">
        <v>0</v>
      </c>
      <c r="G23" s="6">
        <v>143.63</v>
      </c>
      <c r="H23" s="6">
        <v>81.790000000000006</v>
      </c>
      <c r="I23" s="6">
        <v>177.98</v>
      </c>
      <c r="J23" s="6">
        <v>119.3</v>
      </c>
      <c r="K23" s="6">
        <v>93.82</v>
      </c>
      <c r="L23" s="6">
        <v>0</v>
      </c>
      <c r="M23" s="6">
        <v>68.91</v>
      </c>
      <c r="N23" s="6">
        <v>29.16</v>
      </c>
      <c r="O23" s="6">
        <v>0</v>
      </c>
    </row>
    <row r="24" spans="3:15" x14ac:dyDescent="0.25">
      <c r="C24" s="5">
        <v>44978</v>
      </c>
      <c r="D24" s="6">
        <v>48.2</v>
      </c>
      <c r="E24" s="6">
        <v>60.09</v>
      </c>
      <c r="F24" s="6">
        <v>0.25</v>
      </c>
      <c r="G24" s="6">
        <v>195.45</v>
      </c>
      <c r="H24" s="6">
        <v>134.84</v>
      </c>
      <c r="I24" s="6">
        <v>150.84</v>
      </c>
      <c r="J24" s="6"/>
      <c r="K24" s="6">
        <v>250.2</v>
      </c>
      <c r="L24" s="6">
        <v>15.42</v>
      </c>
      <c r="M24" s="6">
        <v>64.349999999999994</v>
      </c>
      <c r="N24" s="6">
        <v>32.44</v>
      </c>
      <c r="O24" s="6">
        <v>10.89</v>
      </c>
    </row>
    <row r="25" spans="3:15" x14ac:dyDescent="0.25">
      <c r="C25" s="5">
        <v>44979</v>
      </c>
      <c r="D25" s="6">
        <v>59.06</v>
      </c>
      <c r="E25" s="6">
        <v>18.18</v>
      </c>
      <c r="F25" s="6">
        <v>0.32</v>
      </c>
      <c r="G25" s="6">
        <v>162.72</v>
      </c>
      <c r="H25" s="6">
        <v>89.46</v>
      </c>
      <c r="I25" s="6">
        <v>183.07</v>
      </c>
      <c r="J25" s="6">
        <v>128.04</v>
      </c>
      <c r="K25" s="6">
        <v>220.53</v>
      </c>
      <c r="L25" s="6">
        <v>26.34</v>
      </c>
      <c r="M25" s="6">
        <v>33.979999999999997</v>
      </c>
      <c r="N25" s="6">
        <v>17.04</v>
      </c>
      <c r="O25" s="6">
        <v>49.66</v>
      </c>
    </row>
    <row r="26" spans="3:15" x14ac:dyDescent="0.25">
      <c r="C26" s="5">
        <v>44980</v>
      </c>
      <c r="D26" s="6">
        <v>64.099999999999994</v>
      </c>
      <c r="E26" s="6">
        <v>72.45</v>
      </c>
      <c r="F26" s="6">
        <v>0</v>
      </c>
      <c r="G26" s="6">
        <v>81.67</v>
      </c>
      <c r="H26" s="6">
        <v>21.86</v>
      </c>
      <c r="I26" s="6">
        <v>58.2</v>
      </c>
      <c r="J26" s="6">
        <v>164.97</v>
      </c>
      <c r="K26" s="6">
        <v>224.51</v>
      </c>
      <c r="L26" s="6">
        <v>0</v>
      </c>
      <c r="M26" s="6">
        <v>162.94</v>
      </c>
      <c r="N26" s="6">
        <v>28.68</v>
      </c>
      <c r="O26" s="6">
        <v>0.45</v>
      </c>
    </row>
    <row r="27" spans="3:15" x14ac:dyDescent="0.25">
      <c r="C27" s="5">
        <v>44981</v>
      </c>
      <c r="D27" s="6">
        <v>55.35</v>
      </c>
      <c r="E27" s="6">
        <v>29.98</v>
      </c>
      <c r="F27" s="6">
        <v>0</v>
      </c>
      <c r="G27" s="6">
        <v>146.36000000000001</v>
      </c>
      <c r="H27" s="6">
        <v>25.88</v>
      </c>
      <c r="I27" s="6">
        <v>44.44</v>
      </c>
      <c r="J27" s="6">
        <v>104.45</v>
      </c>
      <c r="K27" s="6">
        <v>205.01</v>
      </c>
      <c r="L27" s="6">
        <v>15.17</v>
      </c>
      <c r="M27" s="6">
        <v>101.32</v>
      </c>
      <c r="N27" s="6">
        <v>0</v>
      </c>
      <c r="O27" s="6">
        <v>26.03</v>
      </c>
    </row>
    <row r="28" spans="3:15" x14ac:dyDescent="0.25">
      <c r="C28" s="5">
        <v>44982</v>
      </c>
      <c r="D28" s="6">
        <v>41.62</v>
      </c>
      <c r="E28" s="6">
        <v>0</v>
      </c>
      <c r="F28" s="6">
        <v>0</v>
      </c>
      <c r="G28" s="6">
        <v>70.64</v>
      </c>
      <c r="H28" s="6">
        <v>98.97</v>
      </c>
      <c r="I28" s="6">
        <v>35.42</v>
      </c>
      <c r="J28" s="6">
        <v>156.69</v>
      </c>
      <c r="K28" s="6">
        <v>225.36</v>
      </c>
      <c r="L28" s="6">
        <v>0</v>
      </c>
      <c r="M28" s="6">
        <v>148.51</v>
      </c>
      <c r="N28" s="6">
        <v>0</v>
      </c>
      <c r="O28" s="6">
        <v>20.170000000000002</v>
      </c>
    </row>
    <row r="29" spans="3:15" x14ac:dyDescent="0.25">
      <c r="C29" s="5">
        <v>44983</v>
      </c>
      <c r="D29" s="6">
        <v>1.17</v>
      </c>
      <c r="E29" s="6">
        <v>7.0000000000000007E-2</v>
      </c>
      <c r="F29" s="6">
        <v>0</v>
      </c>
      <c r="G29" s="6">
        <v>86.7</v>
      </c>
      <c r="H29" s="6">
        <v>6.8</v>
      </c>
      <c r="I29" s="6"/>
      <c r="J29" s="6">
        <v>125.32</v>
      </c>
      <c r="K29" s="6">
        <v>47.06</v>
      </c>
      <c r="L29" s="6">
        <v>6.61</v>
      </c>
      <c r="M29" s="6">
        <v>59.16</v>
      </c>
      <c r="N29" s="6">
        <v>0</v>
      </c>
      <c r="O29" s="6">
        <v>13.42</v>
      </c>
    </row>
    <row r="30" spans="3:15" x14ac:dyDescent="0.25">
      <c r="C30" s="5">
        <v>44984</v>
      </c>
      <c r="D30" s="6">
        <v>6.25</v>
      </c>
      <c r="E30" s="6">
        <v>28.58</v>
      </c>
      <c r="F30" s="6">
        <v>11.15</v>
      </c>
      <c r="G30" s="6">
        <v>78.77</v>
      </c>
      <c r="H30" s="6">
        <v>80.47</v>
      </c>
      <c r="I30" s="6">
        <v>42.82</v>
      </c>
      <c r="J30" s="6">
        <v>137.94999999999999</v>
      </c>
      <c r="K30" s="6">
        <v>184.67</v>
      </c>
      <c r="L30" s="6">
        <v>6.8</v>
      </c>
      <c r="M30" s="6">
        <v>128.91999999999999</v>
      </c>
      <c r="N30" s="6">
        <v>34.450000000000003</v>
      </c>
      <c r="O30" s="6">
        <v>0</v>
      </c>
    </row>
    <row r="31" spans="3:15" x14ac:dyDescent="0.25">
      <c r="C31" s="5">
        <v>44985</v>
      </c>
      <c r="D31" s="6">
        <v>25.05</v>
      </c>
      <c r="E31" s="6">
        <v>44.63</v>
      </c>
      <c r="F31" s="6">
        <v>0</v>
      </c>
      <c r="G31" s="6">
        <v>142.47</v>
      </c>
      <c r="H31" s="6">
        <v>35.04</v>
      </c>
      <c r="I31" s="6">
        <v>131.38999999999999</v>
      </c>
      <c r="J31" s="6">
        <v>136.66</v>
      </c>
      <c r="K31" s="6">
        <v>219.75</v>
      </c>
      <c r="L31" s="6">
        <v>0</v>
      </c>
      <c r="M31" s="6">
        <v>190.44</v>
      </c>
      <c r="N31" s="6">
        <v>32</v>
      </c>
      <c r="O31" s="6">
        <v>0</v>
      </c>
    </row>
    <row r="32" spans="3:15" x14ac:dyDescent="0.25">
      <c r="C32" s="7" t="s">
        <v>28</v>
      </c>
      <c r="D32" s="3">
        <f>SUM(D4:D31)</f>
        <v>904.79</v>
      </c>
      <c r="E32" s="3">
        <f>SUM(E4:E31)</f>
        <v>718.84000000000015</v>
      </c>
      <c r="F32" s="3">
        <f t="shared" ref="F32:O32" si="0">SUM(F4:F31)</f>
        <v>405.7</v>
      </c>
      <c r="G32" s="3">
        <f t="shared" si="0"/>
        <v>2864.9599999999996</v>
      </c>
      <c r="H32" s="3">
        <f t="shared" si="0"/>
        <v>1706.3999999999996</v>
      </c>
      <c r="I32" s="3">
        <f t="shared" si="0"/>
        <v>3768.8800000000006</v>
      </c>
      <c r="J32" s="3">
        <f t="shared" si="0"/>
        <v>3581.1</v>
      </c>
      <c r="K32" s="3">
        <f t="shared" si="0"/>
        <v>2724.24</v>
      </c>
      <c r="L32" s="3">
        <f>SUM(L4:L31)</f>
        <v>99.429999999999993</v>
      </c>
      <c r="M32" s="3">
        <f t="shared" si="0"/>
        <v>3494.3799999999997</v>
      </c>
      <c r="N32" s="3">
        <f t="shared" si="0"/>
        <v>543.80999999999995</v>
      </c>
      <c r="O32" s="3">
        <f t="shared" si="0"/>
        <v>428.14</v>
      </c>
    </row>
    <row r="34" spans="3:15" x14ac:dyDescent="0.25">
      <c r="C34" s="1" t="s">
        <v>34</v>
      </c>
      <c r="D34" s="1">
        <f>COUNT(D4:D31)</f>
        <v>28</v>
      </c>
      <c r="E34" s="1">
        <f t="shared" ref="E34:O34" si="1">COUNT(E4:E31)</f>
        <v>28</v>
      </c>
      <c r="F34" s="1">
        <f t="shared" si="1"/>
        <v>28</v>
      </c>
      <c r="G34" s="1">
        <f t="shared" si="1"/>
        <v>27</v>
      </c>
      <c r="H34" s="1">
        <f t="shared" si="1"/>
        <v>28</v>
      </c>
      <c r="I34" s="1">
        <f t="shared" si="1"/>
        <v>27</v>
      </c>
      <c r="J34" s="1">
        <f t="shared" si="1"/>
        <v>27</v>
      </c>
      <c r="K34" s="1">
        <f t="shared" si="1"/>
        <v>19</v>
      </c>
      <c r="L34" s="1">
        <f t="shared" si="1"/>
        <v>28</v>
      </c>
      <c r="M34" s="1">
        <f t="shared" si="1"/>
        <v>28</v>
      </c>
      <c r="N34" s="1">
        <f t="shared" si="1"/>
        <v>28</v>
      </c>
      <c r="O34" s="1">
        <f t="shared" si="1"/>
        <v>28</v>
      </c>
    </row>
    <row r="35" spans="3:15" x14ac:dyDescent="0.25">
      <c r="C35" s="1" t="s">
        <v>35</v>
      </c>
      <c r="D35" s="11">
        <f>D34/28</f>
        <v>1</v>
      </c>
      <c r="E35" s="11">
        <f t="shared" ref="E35:O35" si="2">E34/28</f>
        <v>1</v>
      </c>
      <c r="F35" s="11">
        <f t="shared" si="2"/>
        <v>1</v>
      </c>
      <c r="G35" s="11">
        <f t="shared" si="2"/>
        <v>0.9642857142857143</v>
      </c>
      <c r="H35" s="11">
        <f t="shared" si="2"/>
        <v>1</v>
      </c>
      <c r="I35" s="11">
        <f t="shared" si="2"/>
        <v>0.9642857142857143</v>
      </c>
      <c r="J35" s="11">
        <f t="shared" si="2"/>
        <v>0.9642857142857143</v>
      </c>
      <c r="K35" s="11">
        <f t="shared" si="2"/>
        <v>0.6785714285714286</v>
      </c>
      <c r="L35" s="11">
        <f t="shared" si="2"/>
        <v>1</v>
      </c>
      <c r="M35" s="11">
        <f t="shared" si="2"/>
        <v>1</v>
      </c>
      <c r="N35" s="11">
        <f t="shared" si="2"/>
        <v>1</v>
      </c>
      <c r="O35" s="11">
        <f t="shared" si="2"/>
        <v>1</v>
      </c>
    </row>
  </sheetData>
  <mergeCells count="1">
    <mergeCell ref="C2:O2"/>
  </mergeCells>
  <conditionalFormatting sqref="D4:O31">
    <cfRule type="cellIs" dxfId="21" priority="3" operator="between">
      <formula>10</formula>
      <formula>99999999999</formula>
    </cfRule>
    <cfRule type="cellIs" dxfId="20" priority="4" operator="lessThan">
      <formula>10</formula>
    </cfRule>
  </conditionalFormatting>
  <hyperlinks>
    <hyperlink ref="A1" location="GENERAL!A1" display="GENERAL" xr:uid="{00000000-0004-0000-0300-000000000000}"/>
  </hyperlink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8"/>
  <sheetViews>
    <sheetView zoomScaleNormal="100" workbookViewId="0">
      <pane xSplit="3" ySplit="3" topLeftCell="D25" activePane="bottomRight" state="frozen"/>
      <selection pane="topRight" activeCell="D1" sqref="D1"/>
      <selection pane="bottomLeft" activeCell="A4" sqref="A4"/>
      <selection pane="bottomRight" activeCell="O29" sqref="O29:O34"/>
    </sheetView>
  </sheetViews>
  <sheetFormatPr baseColWidth="10" defaultRowHeight="15" x14ac:dyDescent="0.25"/>
  <cols>
    <col min="3" max="3" width="19.5703125" bestFit="1" customWidth="1"/>
  </cols>
  <sheetData>
    <row r="1" spans="1:15" x14ac:dyDescent="0.25">
      <c r="A1" s="10" t="s">
        <v>29</v>
      </c>
    </row>
    <row r="2" spans="1:15" x14ac:dyDescent="0.25">
      <c r="C2" s="66" t="s">
        <v>13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</row>
    <row r="4" spans="1:15" x14ac:dyDescent="0.25">
      <c r="C4" s="5">
        <v>44986</v>
      </c>
      <c r="D4" s="6">
        <v>21.65</v>
      </c>
      <c r="E4" s="6">
        <v>72.7</v>
      </c>
      <c r="F4" s="6">
        <v>24.66</v>
      </c>
      <c r="G4" s="6">
        <v>157.75</v>
      </c>
      <c r="H4" s="6">
        <v>69.98</v>
      </c>
      <c r="I4" s="6">
        <v>0</v>
      </c>
      <c r="J4" s="6">
        <v>161.85</v>
      </c>
      <c r="K4" s="6">
        <v>216.31</v>
      </c>
      <c r="L4" s="6">
        <v>0</v>
      </c>
      <c r="M4" s="6">
        <v>161.24</v>
      </c>
      <c r="N4" s="6">
        <v>24.07</v>
      </c>
      <c r="O4" s="6">
        <v>0</v>
      </c>
    </row>
    <row r="5" spans="1:15" x14ac:dyDescent="0.25">
      <c r="C5" s="5">
        <v>44987</v>
      </c>
      <c r="D5" s="6">
        <v>5.98</v>
      </c>
      <c r="E5" s="6">
        <v>29.61</v>
      </c>
      <c r="F5" s="6">
        <v>24.48</v>
      </c>
      <c r="G5" s="6">
        <v>77.489999999999995</v>
      </c>
      <c r="H5" s="6">
        <v>82.5</v>
      </c>
      <c r="I5" s="6">
        <v>82.62</v>
      </c>
      <c r="J5" s="6">
        <v>114.23</v>
      </c>
      <c r="K5" s="6">
        <v>127.36</v>
      </c>
      <c r="L5" s="6">
        <v>0</v>
      </c>
      <c r="M5" s="6">
        <v>123.37</v>
      </c>
      <c r="N5" s="6">
        <v>16.91</v>
      </c>
      <c r="O5" s="6">
        <v>25.03</v>
      </c>
    </row>
    <row r="6" spans="1:15" x14ac:dyDescent="0.25">
      <c r="C6" s="5">
        <v>44988</v>
      </c>
      <c r="D6" s="6">
        <v>63.11</v>
      </c>
      <c r="E6" s="6">
        <v>31</v>
      </c>
      <c r="F6" s="6">
        <v>40.909999999999997</v>
      </c>
      <c r="G6" s="6">
        <v>135.96</v>
      </c>
      <c r="H6" s="6">
        <v>119.74</v>
      </c>
      <c r="I6" s="6">
        <v>117.2</v>
      </c>
      <c r="J6" s="6">
        <v>214.89</v>
      </c>
      <c r="K6" s="6">
        <v>71.34</v>
      </c>
      <c r="L6" s="6">
        <v>43.85</v>
      </c>
      <c r="M6" s="6">
        <v>99.7</v>
      </c>
      <c r="N6" s="6">
        <v>29.72</v>
      </c>
      <c r="O6" s="6">
        <v>59.44</v>
      </c>
    </row>
    <row r="7" spans="1:15" x14ac:dyDescent="0.25">
      <c r="C7" s="5">
        <v>44989</v>
      </c>
      <c r="D7" s="6">
        <v>0.97</v>
      </c>
      <c r="E7" s="6">
        <v>6.6</v>
      </c>
      <c r="F7" s="6">
        <v>62.52</v>
      </c>
      <c r="G7" s="6">
        <v>32.69</v>
      </c>
      <c r="H7" s="6">
        <v>33.130000000000003</v>
      </c>
      <c r="I7" s="6">
        <v>218.92</v>
      </c>
      <c r="J7" s="6">
        <v>107.7</v>
      </c>
      <c r="K7" s="6">
        <v>86.48</v>
      </c>
      <c r="L7" s="6">
        <v>11.05</v>
      </c>
      <c r="M7" s="6">
        <v>166.18</v>
      </c>
      <c r="N7" s="6">
        <v>13.33</v>
      </c>
      <c r="O7" s="17">
        <v>0</v>
      </c>
    </row>
    <row r="8" spans="1:15" x14ac:dyDescent="0.25">
      <c r="C8" s="5">
        <v>44990</v>
      </c>
      <c r="D8" s="6">
        <v>1.1499999999999999</v>
      </c>
      <c r="E8" s="6">
        <v>0</v>
      </c>
      <c r="F8" s="6">
        <v>0</v>
      </c>
      <c r="G8" s="6">
        <v>31.9</v>
      </c>
      <c r="H8" s="6">
        <v>0</v>
      </c>
      <c r="I8" s="6">
        <v>63.94</v>
      </c>
      <c r="J8" s="6">
        <v>27.77</v>
      </c>
      <c r="K8" s="6">
        <v>133.07</v>
      </c>
      <c r="L8" s="6">
        <v>0</v>
      </c>
      <c r="M8" s="6">
        <v>76.569999999999993</v>
      </c>
      <c r="N8" s="6">
        <v>0</v>
      </c>
      <c r="O8" s="6">
        <v>0</v>
      </c>
    </row>
    <row r="9" spans="1:15" x14ac:dyDescent="0.25">
      <c r="C9" s="5">
        <v>44991</v>
      </c>
      <c r="D9" s="6">
        <v>0.55000000000000004</v>
      </c>
      <c r="E9" s="6">
        <v>34.700000000000003</v>
      </c>
      <c r="F9" s="6">
        <v>15.34</v>
      </c>
      <c r="G9" s="6">
        <v>90.18</v>
      </c>
      <c r="H9" s="6">
        <v>77.95</v>
      </c>
      <c r="I9" s="6">
        <v>106.93</v>
      </c>
      <c r="J9" s="6">
        <v>189.21</v>
      </c>
      <c r="K9" s="6">
        <v>93.92</v>
      </c>
      <c r="L9" s="6">
        <v>19.149999999999999</v>
      </c>
      <c r="M9" s="6">
        <v>122.63</v>
      </c>
      <c r="N9" s="6">
        <v>4.97</v>
      </c>
      <c r="O9" s="6">
        <v>0</v>
      </c>
    </row>
    <row r="10" spans="1:15" x14ac:dyDescent="0.25">
      <c r="C10" s="5">
        <v>44992</v>
      </c>
      <c r="D10" s="6">
        <v>68.290000000000006</v>
      </c>
      <c r="E10" s="6">
        <v>33.9</v>
      </c>
      <c r="F10" s="6"/>
      <c r="G10" s="6">
        <v>128.83000000000001</v>
      </c>
      <c r="H10" s="6">
        <v>46.17</v>
      </c>
      <c r="I10" s="6">
        <v>83.45</v>
      </c>
      <c r="J10" s="6">
        <v>226.01</v>
      </c>
      <c r="K10" s="6">
        <v>180.48</v>
      </c>
      <c r="L10" s="6">
        <v>0</v>
      </c>
      <c r="M10" s="6">
        <v>182.82</v>
      </c>
      <c r="N10" s="6">
        <v>47.82</v>
      </c>
      <c r="O10" s="6">
        <v>0</v>
      </c>
    </row>
    <row r="11" spans="1:15" x14ac:dyDescent="0.25">
      <c r="C11" s="5">
        <v>44993</v>
      </c>
      <c r="D11" s="6">
        <v>33.020000000000003</v>
      </c>
      <c r="E11" s="6">
        <v>15.83</v>
      </c>
      <c r="F11" s="6"/>
      <c r="G11" s="6">
        <v>127.13</v>
      </c>
      <c r="H11" s="6">
        <v>16.809999999999999</v>
      </c>
      <c r="I11" s="6">
        <v>92.42</v>
      </c>
      <c r="J11" s="6">
        <v>132.59</v>
      </c>
      <c r="K11" s="6">
        <v>217.26</v>
      </c>
      <c r="L11" s="6">
        <v>23.97</v>
      </c>
      <c r="M11" s="6">
        <v>179.16</v>
      </c>
      <c r="N11" s="6">
        <v>22.25</v>
      </c>
      <c r="O11" s="6">
        <v>0</v>
      </c>
    </row>
    <row r="12" spans="1:15" x14ac:dyDescent="0.25">
      <c r="C12" s="5">
        <v>44994</v>
      </c>
      <c r="D12" s="6">
        <v>45.42</v>
      </c>
      <c r="E12" s="6">
        <v>37.79</v>
      </c>
      <c r="F12" s="6">
        <v>33.25</v>
      </c>
      <c r="G12" s="6">
        <v>70.040000000000006</v>
      </c>
      <c r="H12" s="6"/>
      <c r="I12" s="6">
        <v>97.53</v>
      </c>
      <c r="J12" s="6">
        <v>88.74</v>
      </c>
      <c r="K12" s="6">
        <v>241.24</v>
      </c>
      <c r="L12" s="6">
        <v>18.690000000000001</v>
      </c>
      <c r="M12" s="6">
        <v>148.87</v>
      </c>
      <c r="N12" s="6">
        <v>26.89</v>
      </c>
      <c r="O12" s="6">
        <v>0</v>
      </c>
    </row>
    <row r="13" spans="1:15" x14ac:dyDescent="0.25">
      <c r="C13" s="5">
        <v>44995</v>
      </c>
      <c r="D13" s="6">
        <v>38.67</v>
      </c>
      <c r="E13" s="6">
        <v>41.88</v>
      </c>
      <c r="F13" s="6">
        <v>25.47</v>
      </c>
      <c r="G13" s="6">
        <v>92.56</v>
      </c>
      <c r="H13" s="6">
        <v>54.14</v>
      </c>
      <c r="I13" s="6">
        <v>62.53</v>
      </c>
      <c r="J13" s="6">
        <v>203.79</v>
      </c>
      <c r="K13" s="6">
        <v>87.68</v>
      </c>
      <c r="L13" s="6">
        <v>0</v>
      </c>
      <c r="M13" s="6">
        <v>92.59</v>
      </c>
      <c r="N13" s="6">
        <v>21.22</v>
      </c>
      <c r="O13" s="6">
        <v>42.12</v>
      </c>
    </row>
    <row r="14" spans="1:15" x14ac:dyDescent="0.25">
      <c r="C14" s="5">
        <v>44996</v>
      </c>
      <c r="D14" s="6">
        <v>35.630000000000003</v>
      </c>
      <c r="E14" s="6">
        <v>19.670000000000002</v>
      </c>
      <c r="F14" s="6">
        <v>23.47</v>
      </c>
      <c r="G14" s="6">
        <v>106.8</v>
      </c>
      <c r="H14" s="6">
        <v>12.93</v>
      </c>
      <c r="I14" s="6">
        <v>15.15</v>
      </c>
      <c r="J14" s="6">
        <v>99.62</v>
      </c>
      <c r="K14" s="6">
        <v>218.39</v>
      </c>
      <c r="L14" s="6">
        <v>15.03</v>
      </c>
      <c r="M14" s="6">
        <v>162.41999999999999</v>
      </c>
      <c r="N14" s="6">
        <v>12.18</v>
      </c>
      <c r="O14" s="6">
        <v>23.82</v>
      </c>
    </row>
    <row r="15" spans="1:15" x14ac:dyDescent="0.25">
      <c r="C15" s="5">
        <v>44997</v>
      </c>
      <c r="D15" s="6">
        <v>1.68</v>
      </c>
      <c r="E15" s="6">
        <v>0.06</v>
      </c>
      <c r="F15" s="6">
        <v>0</v>
      </c>
      <c r="G15" s="6">
        <v>92.47</v>
      </c>
      <c r="H15" s="6">
        <v>6.27</v>
      </c>
      <c r="I15" s="6">
        <v>0</v>
      </c>
      <c r="J15" s="6">
        <v>30.34</v>
      </c>
      <c r="K15" s="6">
        <v>31.44</v>
      </c>
      <c r="L15" s="6">
        <v>0</v>
      </c>
      <c r="M15" s="6">
        <v>19.28</v>
      </c>
      <c r="N15" s="6">
        <v>0</v>
      </c>
      <c r="O15" s="6">
        <v>0</v>
      </c>
    </row>
    <row r="16" spans="1:15" x14ac:dyDescent="0.25">
      <c r="C16" s="5">
        <v>44998</v>
      </c>
      <c r="D16" s="6">
        <v>46.47</v>
      </c>
      <c r="E16" s="6">
        <v>6.8</v>
      </c>
      <c r="F16" s="6">
        <v>0</v>
      </c>
      <c r="G16" s="6">
        <v>84.71</v>
      </c>
      <c r="H16" s="6">
        <v>30.47</v>
      </c>
      <c r="I16" s="6">
        <v>11</v>
      </c>
      <c r="J16" s="6">
        <v>170.49</v>
      </c>
      <c r="K16" s="6">
        <v>178.23</v>
      </c>
      <c r="L16" s="6">
        <v>0</v>
      </c>
      <c r="M16" s="6">
        <v>105.3</v>
      </c>
      <c r="N16" s="6">
        <v>21.54</v>
      </c>
      <c r="O16" s="6">
        <v>0</v>
      </c>
    </row>
    <row r="17" spans="3:15" x14ac:dyDescent="0.25">
      <c r="C17" s="5">
        <v>44999</v>
      </c>
      <c r="D17" s="6">
        <v>62.55</v>
      </c>
      <c r="E17" s="6">
        <v>7.61</v>
      </c>
      <c r="F17" s="6">
        <v>0</v>
      </c>
      <c r="G17" s="6">
        <v>195.25</v>
      </c>
      <c r="H17" s="6">
        <v>8.27</v>
      </c>
      <c r="I17" s="6">
        <v>79.319999999999993</v>
      </c>
      <c r="J17" s="6">
        <v>242.29</v>
      </c>
      <c r="K17" s="6">
        <v>232.32</v>
      </c>
      <c r="L17" s="6">
        <v>16.440000000000001</v>
      </c>
      <c r="M17" s="6">
        <v>204.17</v>
      </c>
      <c r="N17" s="6">
        <v>26.38</v>
      </c>
      <c r="O17" s="6">
        <v>23.62</v>
      </c>
    </row>
    <row r="18" spans="3:15" x14ac:dyDescent="0.25">
      <c r="C18" s="5">
        <v>45000</v>
      </c>
      <c r="D18" s="6">
        <v>48.1</v>
      </c>
      <c r="E18" s="6">
        <v>17.399999999999999</v>
      </c>
      <c r="F18" s="6">
        <v>0</v>
      </c>
      <c r="G18" s="6">
        <v>116.96</v>
      </c>
      <c r="H18" s="6">
        <v>28.77</v>
      </c>
      <c r="I18" s="6">
        <v>65.11</v>
      </c>
      <c r="J18" s="6">
        <v>233.97</v>
      </c>
      <c r="K18" s="6">
        <v>188.99</v>
      </c>
      <c r="L18" s="6">
        <v>10.87</v>
      </c>
      <c r="M18" s="6">
        <v>175.59</v>
      </c>
      <c r="N18" s="6">
        <v>20.12</v>
      </c>
      <c r="O18" s="6">
        <v>9.39</v>
      </c>
    </row>
    <row r="19" spans="3:15" x14ac:dyDescent="0.25">
      <c r="C19" s="5">
        <v>45001</v>
      </c>
      <c r="D19" s="6">
        <v>64.58</v>
      </c>
      <c r="E19" s="6">
        <v>27.74</v>
      </c>
      <c r="F19" s="6">
        <v>0</v>
      </c>
      <c r="G19" s="6">
        <v>74.59</v>
      </c>
      <c r="H19" s="6">
        <v>9.69</v>
      </c>
      <c r="I19" s="6">
        <v>247.06</v>
      </c>
      <c r="J19" s="6">
        <v>158.55000000000001</v>
      </c>
      <c r="K19" s="6">
        <v>7.09</v>
      </c>
      <c r="L19" s="6">
        <v>0</v>
      </c>
      <c r="M19" s="6">
        <v>119.67</v>
      </c>
      <c r="N19" s="6">
        <v>66.8</v>
      </c>
      <c r="O19" s="6">
        <v>35.369999999999997</v>
      </c>
    </row>
    <row r="20" spans="3:15" x14ac:dyDescent="0.25">
      <c r="C20" s="5">
        <v>45002</v>
      </c>
      <c r="D20" s="6">
        <v>4.8</v>
      </c>
      <c r="E20" s="6">
        <v>31.17</v>
      </c>
      <c r="F20" s="6">
        <v>19.82</v>
      </c>
      <c r="G20" s="6">
        <v>58.11</v>
      </c>
      <c r="H20" s="6">
        <v>77.8</v>
      </c>
      <c r="I20" s="6">
        <v>128.83000000000001</v>
      </c>
      <c r="J20" s="6">
        <v>187.75</v>
      </c>
      <c r="K20" s="6"/>
      <c r="L20" s="6">
        <v>0</v>
      </c>
      <c r="M20" s="6">
        <v>119.76</v>
      </c>
      <c r="N20" s="6">
        <v>34.979999999999997</v>
      </c>
      <c r="O20" s="6">
        <v>24.02</v>
      </c>
    </row>
    <row r="21" spans="3:15" x14ac:dyDescent="0.25">
      <c r="C21" s="5">
        <v>45003</v>
      </c>
      <c r="D21" s="6">
        <v>34.619999999999997</v>
      </c>
      <c r="E21" s="6">
        <v>8.69</v>
      </c>
      <c r="F21" s="6">
        <v>0</v>
      </c>
      <c r="G21" s="6">
        <v>148.02000000000001</v>
      </c>
      <c r="H21" s="6">
        <v>33.08</v>
      </c>
      <c r="I21" s="6">
        <v>154.21</v>
      </c>
      <c r="J21" s="6">
        <v>155.16999999999999</v>
      </c>
      <c r="K21" s="6">
        <f>76.08+0.28</f>
        <v>76.36</v>
      </c>
      <c r="L21" s="6">
        <v>0</v>
      </c>
      <c r="M21" s="6">
        <v>80.86</v>
      </c>
      <c r="N21" s="6">
        <v>31.5</v>
      </c>
      <c r="O21" s="6">
        <v>75.37</v>
      </c>
    </row>
    <row r="22" spans="3:15" x14ac:dyDescent="0.25">
      <c r="C22" s="5">
        <v>45004</v>
      </c>
      <c r="D22" s="6">
        <v>2.41</v>
      </c>
      <c r="E22" s="6">
        <v>0</v>
      </c>
      <c r="F22" s="6">
        <v>0</v>
      </c>
      <c r="G22" s="6">
        <v>0</v>
      </c>
      <c r="H22" s="6">
        <v>0</v>
      </c>
      <c r="I22" s="6">
        <v>67.569999999999993</v>
      </c>
      <c r="J22" s="6">
        <v>2.96</v>
      </c>
      <c r="K22" s="6">
        <v>51.19</v>
      </c>
      <c r="L22" s="6">
        <v>0</v>
      </c>
      <c r="M22" s="6">
        <v>52.45</v>
      </c>
      <c r="N22" s="6">
        <v>0</v>
      </c>
      <c r="O22" s="6">
        <v>0</v>
      </c>
    </row>
    <row r="23" spans="3:15" x14ac:dyDescent="0.25">
      <c r="C23" s="5">
        <v>45005</v>
      </c>
      <c r="D23" s="6">
        <v>38.51</v>
      </c>
      <c r="E23" s="6">
        <v>0</v>
      </c>
      <c r="F23" s="6">
        <v>0</v>
      </c>
      <c r="G23" s="6">
        <v>142.52000000000001</v>
      </c>
      <c r="H23" s="6">
        <v>17.73</v>
      </c>
      <c r="I23" s="6">
        <v>71.86</v>
      </c>
      <c r="J23" s="6"/>
      <c r="K23" s="6">
        <v>177.81</v>
      </c>
      <c r="L23" s="6">
        <v>0</v>
      </c>
      <c r="M23" s="6">
        <v>122.94</v>
      </c>
      <c r="N23" s="6">
        <v>0</v>
      </c>
      <c r="O23" s="6">
        <v>20.16</v>
      </c>
    </row>
    <row r="24" spans="3:15" x14ac:dyDescent="0.25">
      <c r="C24" s="5">
        <v>45006</v>
      </c>
      <c r="D24" s="6">
        <v>47.45</v>
      </c>
      <c r="E24" s="6">
        <v>22.59</v>
      </c>
      <c r="F24" s="6">
        <v>19.399999999999999</v>
      </c>
      <c r="G24" s="6">
        <v>126.2</v>
      </c>
      <c r="H24" s="6">
        <v>33.450000000000003</v>
      </c>
      <c r="I24" s="6">
        <v>240.65</v>
      </c>
      <c r="J24" s="6"/>
      <c r="K24" s="6">
        <v>223.39</v>
      </c>
      <c r="L24" s="6">
        <v>14.8</v>
      </c>
      <c r="M24" s="6">
        <v>176.44</v>
      </c>
      <c r="N24" s="6">
        <v>21.24</v>
      </c>
      <c r="O24" s="6">
        <v>8.3800000000000008</v>
      </c>
    </row>
    <row r="25" spans="3:15" x14ac:dyDescent="0.25">
      <c r="C25" s="5">
        <v>45007</v>
      </c>
      <c r="D25" s="6">
        <v>1.52</v>
      </c>
      <c r="E25" s="6">
        <v>91.36</v>
      </c>
      <c r="F25" s="6">
        <v>40.01</v>
      </c>
      <c r="G25" s="6">
        <v>70.33</v>
      </c>
      <c r="H25" s="6">
        <v>26.38</v>
      </c>
      <c r="I25" s="6">
        <v>136.75</v>
      </c>
      <c r="J25" s="6">
        <v>265.32</v>
      </c>
      <c r="K25" s="6">
        <v>64.02</v>
      </c>
      <c r="L25" s="6">
        <v>0</v>
      </c>
      <c r="M25" s="6">
        <v>183.23</v>
      </c>
      <c r="N25" s="6">
        <v>16.02</v>
      </c>
      <c r="O25" s="6">
        <v>6.89</v>
      </c>
    </row>
    <row r="26" spans="3:15" x14ac:dyDescent="0.25">
      <c r="C26" s="5">
        <v>45008</v>
      </c>
      <c r="D26" s="6">
        <v>3.26</v>
      </c>
      <c r="E26" s="6">
        <v>4.3499999999999996</v>
      </c>
      <c r="F26" s="6">
        <v>0</v>
      </c>
      <c r="G26" s="6">
        <v>126.07</v>
      </c>
      <c r="H26" s="6">
        <v>94.85</v>
      </c>
      <c r="I26" s="6"/>
      <c r="J26" s="6">
        <v>211.61</v>
      </c>
      <c r="K26" s="6">
        <v>170.56</v>
      </c>
      <c r="L26" s="6">
        <v>56.23</v>
      </c>
      <c r="M26" s="6">
        <v>150.63</v>
      </c>
      <c r="N26" s="6">
        <v>35.869999999999997</v>
      </c>
      <c r="O26" s="6">
        <v>59.24</v>
      </c>
    </row>
    <row r="27" spans="3:15" x14ac:dyDescent="0.25">
      <c r="C27" s="5">
        <v>45009</v>
      </c>
      <c r="D27" s="6">
        <v>8.9700000000000006</v>
      </c>
      <c r="E27" s="6">
        <v>20.03</v>
      </c>
      <c r="F27" s="6">
        <v>46.85</v>
      </c>
      <c r="G27" s="6">
        <v>82.45</v>
      </c>
      <c r="H27" s="6">
        <v>85.51</v>
      </c>
      <c r="I27" s="6"/>
      <c r="J27" s="6">
        <v>203.17</v>
      </c>
      <c r="K27" s="6">
        <v>98.33</v>
      </c>
      <c r="L27" s="6">
        <v>61.91</v>
      </c>
      <c r="M27" s="6">
        <v>167.54</v>
      </c>
      <c r="N27" s="6">
        <v>27.42</v>
      </c>
      <c r="O27" s="6">
        <v>29.14</v>
      </c>
    </row>
    <row r="28" spans="3:15" x14ac:dyDescent="0.25">
      <c r="C28" s="5">
        <v>45010</v>
      </c>
      <c r="D28" s="6">
        <v>38.57</v>
      </c>
      <c r="E28" s="6">
        <v>18.48</v>
      </c>
      <c r="F28" s="6">
        <v>14.35</v>
      </c>
      <c r="G28" s="6">
        <v>136.61000000000001</v>
      </c>
      <c r="H28" s="6">
        <v>19.489999999999998</v>
      </c>
      <c r="I28" s="6"/>
      <c r="J28" s="6">
        <v>222.97</v>
      </c>
      <c r="K28" s="6">
        <v>169.62</v>
      </c>
      <c r="L28" s="6">
        <v>26.29</v>
      </c>
      <c r="M28" s="6">
        <v>126.06</v>
      </c>
      <c r="N28" s="6">
        <v>14.12</v>
      </c>
      <c r="O28" s="6">
        <v>19.89</v>
      </c>
    </row>
    <row r="29" spans="3:15" x14ac:dyDescent="0.25">
      <c r="C29" s="5">
        <v>45011</v>
      </c>
      <c r="D29" s="6">
        <v>1.22</v>
      </c>
      <c r="E29" s="6">
        <v>0</v>
      </c>
      <c r="F29" s="6">
        <v>0</v>
      </c>
      <c r="G29" s="6">
        <v>0</v>
      </c>
      <c r="H29" s="6">
        <v>0</v>
      </c>
      <c r="I29" s="6"/>
      <c r="J29" s="6">
        <v>81.37</v>
      </c>
      <c r="K29" s="6">
        <v>19.989999999999998</v>
      </c>
      <c r="L29" s="6">
        <v>0</v>
      </c>
      <c r="M29" s="6">
        <v>0</v>
      </c>
      <c r="N29" s="6">
        <v>0</v>
      </c>
      <c r="O29" s="6">
        <v>0</v>
      </c>
    </row>
    <row r="30" spans="3:15" x14ac:dyDescent="0.25">
      <c r="C30" s="5">
        <v>45012</v>
      </c>
      <c r="D30" s="6">
        <v>13.74</v>
      </c>
      <c r="E30" s="6">
        <v>26.63</v>
      </c>
      <c r="F30" s="6">
        <v>15.16</v>
      </c>
      <c r="G30" s="6">
        <v>68.760000000000005</v>
      </c>
      <c r="H30" s="6">
        <v>75.73</v>
      </c>
      <c r="I30" s="6"/>
      <c r="J30" s="6">
        <v>172.47</v>
      </c>
      <c r="K30" s="6">
        <v>193.55</v>
      </c>
      <c r="L30" s="6">
        <v>44.03</v>
      </c>
      <c r="M30" s="6">
        <v>122.93</v>
      </c>
      <c r="N30" s="6">
        <v>26.98</v>
      </c>
      <c r="O30" s="6">
        <v>19.21</v>
      </c>
    </row>
    <row r="31" spans="3:15" x14ac:dyDescent="0.25">
      <c r="C31" s="5">
        <v>45013</v>
      </c>
      <c r="D31" s="6">
        <v>48.84</v>
      </c>
      <c r="E31" s="6">
        <v>17.34</v>
      </c>
      <c r="F31" s="6">
        <v>31.61</v>
      </c>
      <c r="G31" s="6">
        <v>142.74</v>
      </c>
      <c r="H31" s="6">
        <v>78.7</v>
      </c>
      <c r="I31" s="6"/>
      <c r="J31" s="6">
        <v>228.51</v>
      </c>
      <c r="K31" s="6">
        <v>213.31</v>
      </c>
      <c r="L31" s="6">
        <v>22.04</v>
      </c>
      <c r="M31" s="6">
        <v>177.2</v>
      </c>
      <c r="N31" s="6">
        <v>10.97</v>
      </c>
      <c r="O31" s="6">
        <v>0</v>
      </c>
    </row>
    <row r="32" spans="3:15" x14ac:dyDescent="0.25">
      <c r="C32" s="5">
        <v>45014</v>
      </c>
      <c r="D32" s="6">
        <v>44</v>
      </c>
      <c r="E32" s="6">
        <v>21.04</v>
      </c>
      <c r="F32" s="6">
        <v>17.510000000000002</v>
      </c>
      <c r="G32" s="6">
        <v>98.13</v>
      </c>
      <c r="H32" s="6">
        <v>48.24</v>
      </c>
      <c r="I32" s="6"/>
      <c r="J32" s="6">
        <v>214.95</v>
      </c>
      <c r="K32" s="6">
        <v>241.52</v>
      </c>
      <c r="L32" s="6">
        <v>42.77</v>
      </c>
      <c r="M32" s="6">
        <v>142.85</v>
      </c>
      <c r="N32" s="6">
        <v>68.95</v>
      </c>
      <c r="O32" s="6">
        <v>75.36</v>
      </c>
    </row>
    <row r="33" spans="3:15" x14ac:dyDescent="0.25">
      <c r="C33" s="5">
        <v>45015</v>
      </c>
      <c r="D33" s="6">
        <v>35.65</v>
      </c>
      <c r="E33" s="6">
        <v>43.95</v>
      </c>
      <c r="F33" s="6">
        <v>38.67</v>
      </c>
      <c r="G33" s="6">
        <v>132.32</v>
      </c>
      <c r="H33" s="6">
        <v>45.48</v>
      </c>
      <c r="I33" s="6"/>
      <c r="J33" s="6">
        <v>214.38</v>
      </c>
      <c r="K33" s="6">
        <v>151.56</v>
      </c>
      <c r="L33" s="6">
        <v>86.12</v>
      </c>
      <c r="M33" s="6">
        <v>88.21</v>
      </c>
      <c r="N33" s="6">
        <v>43.82</v>
      </c>
      <c r="O33" s="6">
        <v>82.36</v>
      </c>
    </row>
    <row r="34" spans="3:15" x14ac:dyDescent="0.25">
      <c r="C34" s="5">
        <v>45016</v>
      </c>
      <c r="D34" s="6">
        <v>24.08</v>
      </c>
      <c r="E34" s="6">
        <v>28.84</v>
      </c>
      <c r="F34" s="6">
        <v>0</v>
      </c>
      <c r="G34" s="6">
        <v>98.11</v>
      </c>
      <c r="H34" s="6">
        <v>107.62</v>
      </c>
      <c r="I34" s="6"/>
      <c r="J34" s="6">
        <v>127.79</v>
      </c>
      <c r="K34" s="6">
        <v>180.36</v>
      </c>
      <c r="L34" s="6">
        <v>26.06</v>
      </c>
      <c r="M34" s="6">
        <v>118.55</v>
      </c>
      <c r="N34" s="6">
        <v>28.36</v>
      </c>
      <c r="O34" s="6">
        <v>85.94</v>
      </c>
    </row>
    <row r="35" spans="3:15" x14ac:dyDescent="0.25">
      <c r="C35" s="8" t="s">
        <v>28</v>
      </c>
      <c r="D35" s="8">
        <f>SUM(D4:D34)</f>
        <v>885.46000000000015</v>
      </c>
      <c r="E35" s="8">
        <f t="shared" ref="E35:O35" si="0">SUM(E4:E34)</f>
        <v>717.7600000000001</v>
      </c>
      <c r="F35" s="8">
        <f t="shared" si="0"/>
        <v>493.48000000000008</v>
      </c>
      <c r="G35" s="8">
        <f t="shared" si="0"/>
        <v>3045.6800000000003</v>
      </c>
      <c r="H35" s="8">
        <f t="shared" si="0"/>
        <v>1340.88</v>
      </c>
      <c r="I35" s="8">
        <f t="shared" si="0"/>
        <v>2143.0499999999997</v>
      </c>
      <c r="J35" s="8">
        <f t="shared" si="0"/>
        <v>4690.4599999999991</v>
      </c>
      <c r="K35" s="8">
        <f t="shared" si="0"/>
        <v>4343.17</v>
      </c>
      <c r="L35" s="8">
        <f t="shared" si="0"/>
        <v>539.29999999999995</v>
      </c>
      <c r="M35" s="8">
        <f t="shared" si="0"/>
        <v>3969.21</v>
      </c>
      <c r="N35" s="8">
        <f t="shared" si="0"/>
        <v>714.43000000000018</v>
      </c>
      <c r="O35" s="8">
        <f t="shared" si="0"/>
        <v>724.75</v>
      </c>
    </row>
    <row r="37" spans="3:15" x14ac:dyDescent="0.25">
      <c r="C37" s="1" t="s">
        <v>34</v>
      </c>
      <c r="D37" s="1">
        <f>COUNT(D4:D34)</f>
        <v>31</v>
      </c>
      <c r="E37" s="1">
        <f t="shared" ref="E37:O37" si="1">COUNT(E4:E34)</f>
        <v>31</v>
      </c>
      <c r="F37" s="1">
        <f t="shared" si="1"/>
        <v>29</v>
      </c>
      <c r="G37" s="1">
        <f t="shared" si="1"/>
        <v>31</v>
      </c>
      <c r="H37" s="1">
        <f t="shared" si="1"/>
        <v>30</v>
      </c>
      <c r="I37" s="1">
        <f t="shared" si="1"/>
        <v>22</v>
      </c>
      <c r="J37" s="1">
        <f t="shared" si="1"/>
        <v>29</v>
      </c>
      <c r="K37" s="1">
        <f t="shared" si="1"/>
        <v>30</v>
      </c>
      <c r="L37" s="1">
        <f t="shared" si="1"/>
        <v>31</v>
      </c>
      <c r="M37" s="1">
        <f t="shared" si="1"/>
        <v>31</v>
      </c>
      <c r="N37" s="1">
        <f t="shared" si="1"/>
        <v>31</v>
      </c>
      <c r="O37" s="1">
        <f t="shared" si="1"/>
        <v>31</v>
      </c>
    </row>
    <row r="38" spans="3:15" x14ac:dyDescent="0.25">
      <c r="C38" s="1" t="s">
        <v>35</v>
      </c>
      <c r="D38" s="11">
        <f>D37/31</f>
        <v>1</v>
      </c>
      <c r="E38" s="11">
        <f t="shared" ref="E38:O38" si="2">E37/31</f>
        <v>1</v>
      </c>
      <c r="F38" s="11">
        <f t="shared" si="2"/>
        <v>0.93548387096774188</v>
      </c>
      <c r="G38" s="11">
        <f t="shared" si="2"/>
        <v>1</v>
      </c>
      <c r="H38" s="11">
        <f t="shared" si="2"/>
        <v>0.967741935483871</v>
      </c>
      <c r="I38" s="11">
        <f t="shared" si="2"/>
        <v>0.70967741935483875</v>
      </c>
      <c r="J38" s="11">
        <f t="shared" si="2"/>
        <v>0.93548387096774188</v>
      </c>
      <c r="K38" s="11">
        <f t="shared" si="2"/>
        <v>0.967741935483871</v>
      </c>
      <c r="L38" s="11">
        <f t="shared" si="2"/>
        <v>1</v>
      </c>
      <c r="M38" s="11">
        <f t="shared" si="2"/>
        <v>1</v>
      </c>
      <c r="N38" s="11">
        <f t="shared" si="2"/>
        <v>1</v>
      </c>
      <c r="O38" s="11">
        <f t="shared" si="2"/>
        <v>1</v>
      </c>
    </row>
  </sheetData>
  <mergeCells count="1">
    <mergeCell ref="C2:O2"/>
  </mergeCells>
  <conditionalFormatting sqref="D4:O34">
    <cfRule type="cellIs" dxfId="19" priority="1" operator="between">
      <formula>10</formula>
      <formula>9999999</formula>
    </cfRule>
    <cfRule type="cellIs" dxfId="18" priority="2" operator="lessThan">
      <formula>10</formula>
    </cfRule>
  </conditionalFormatting>
  <hyperlinks>
    <hyperlink ref="A1" location="GENERAL!A1" display="GENERAL" xr:uid="{00000000-0004-0000-0400-000000000000}"/>
  </hyperlink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"/>
  <sheetViews>
    <sheetView workbookViewId="0">
      <pane xSplit="3" ySplit="3" topLeftCell="D22" activePane="bottomRight" state="frozen"/>
      <selection pane="topRight" activeCell="D1" sqref="D1"/>
      <selection pane="bottomLeft" activeCell="A4" sqref="A4"/>
      <selection pane="bottomRight" activeCell="O26" sqref="O26:O33"/>
    </sheetView>
  </sheetViews>
  <sheetFormatPr baseColWidth="10" defaultRowHeight="15" x14ac:dyDescent="0.25"/>
  <cols>
    <col min="3" max="3" width="19.5703125" bestFit="1" customWidth="1"/>
    <col min="4" max="4" width="8" bestFit="1" customWidth="1"/>
  </cols>
  <sheetData>
    <row r="1" spans="1:15" x14ac:dyDescent="0.25">
      <c r="A1" s="10" t="s">
        <v>29</v>
      </c>
    </row>
    <row r="2" spans="1:15" x14ac:dyDescent="0.25">
      <c r="C2" s="66" t="s">
        <v>13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</row>
    <row r="4" spans="1:15" x14ac:dyDescent="0.25">
      <c r="C4" s="5">
        <v>45017</v>
      </c>
      <c r="D4" s="6">
        <v>34.229999999999997</v>
      </c>
      <c r="E4" s="6">
        <v>0</v>
      </c>
      <c r="F4" s="6">
        <v>17.420000000000002</v>
      </c>
      <c r="G4" s="6">
        <v>139.1</v>
      </c>
      <c r="H4" s="6">
        <v>32.99</v>
      </c>
      <c r="I4" s="6"/>
      <c r="J4" s="6">
        <v>112.65</v>
      </c>
      <c r="K4" s="6">
        <v>186.67</v>
      </c>
      <c r="L4" s="6">
        <v>20.73</v>
      </c>
      <c r="M4" s="6">
        <v>143.43</v>
      </c>
      <c r="N4" s="6">
        <v>0</v>
      </c>
      <c r="O4" s="6">
        <v>47.52</v>
      </c>
    </row>
    <row r="5" spans="1:15" x14ac:dyDescent="0.25">
      <c r="C5" s="5">
        <v>45018</v>
      </c>
      <c r="D5" s="6">
        <v>3.44</v>
      </c>
      <c r="E5" s="6">
        <v>0.2</v>
      </c>
      <c r="F5" s="6">
        <v>0</v>
      </c>
      <c r="G5" s="6">
        <v>37.86</v>
      </c>
      <c r="H5" s="6">
        <v>0</v>
      </c>
      <c r="I5" s="6"/>
      <c r="J5" s="6">
        <v>42.19</v>
      </c>
      <c r="K5" s="6">
        <v>129.56</v>
      </c>
      <c r="L5" s="6">
        <v>0</v>
      </c>
      <c r="M5" s="6">
        <v>48.94</v>
      </c>
      <c r="N5" s="6">
        <v>0</v>
      </c>
      <c r="O5" s="6">
        <v>0</v>
      </c>
    </row>
    <row r="6" spans="1:15" x14ac:dyDescent="0.25">
      <c r="C6" s="5">
        <v>45019</v>
      </c>
      <c r="D6" s="6">
        <v>5.13</v>
      </c>
      <c r="E6" s="6">
        <v>25.24</v>
      </c>
      <c r="F6" s="6">
        <v>0</v>
      </c>
      <c r="G6" s="6">
        <v>74.88</v>
      </c>
      <c r="H6" s="6">
        <v>72.739999999999995</v>
      </c>
      <c r="I6" s="6"/>
      <c r="J6" s="6">
        <v>188.23</v>
      </c>
      <c r="K6" s="6">
        <v>184.76</v>
      </c>
      <c r="L6" s="6">
        <v>0</v>
      </c>
      <c r="M6" s="6">
        <v>134.07</v>
      </c>
      <c r="N6" s="6">
        <v>7.61</v>
      </c>
      <c r="O6" s="6">
        <v>47.05</v>
      </c>
    </row>
    <row r="7" spans="1:15" x14ac:dyDescent="0.25">
      <c r="C7" s="5">
        <v>45020</v>
      </c>
      <c r="D7" s="6">
        <v>4.72</v>
      </c>
      <c r="E7" s="6">
        <v>14.09</v>
      </c>
      <c r="F7" s="6">
        <v>33.619999999999997</v>
      </c>
      <c r="G7" s="6">
        <v>112.54</v>
      </c>
      <c r="H7" s="6">
        <v>43.65</v>
      </c>
      <c r="I7" s="6">
        <v>229.53</v>
      </c>
      <c r="J7" s="6">
        <v>167.33</v>
      </c>
      <c r="K7" s="6">
        <v>207.72</v>
      </c>
      <c r="L7" s="6">
        <v>0</v>
      </c>
      <c r="M7" s="6">
        <v>114.95</v>
      </c>
      <c r="N7" s="6">
        <v>27.9</v>
      </c>
      <c r="O7" s="6">
        <v>0</v>
      </c>
    </row>
    <row r="8" spans="1:15" x14ac:dyDescent="0.25">
      <c r="C8" s="5">
        <v>45021</v>
      </c>
      <c r="D8" s="6">
        <v>27.4</v>
      </c>
      <c r="E8" s="6">
        <v>5.78</v>
      </c>
      <c r="F8" s="6">
        <v>36.869999999999997</v>
      </c>
      <c r="G8" s="6">
        <v>0</v>
      </c>
      <c r="H8" s="6">
        <v>103.75</v>
      </c>
      <c r="I8" s="6">
        <v>259.81</v>
      </c>
      <c r="J8" s="6">
        <v>205.35</v>
      </c>
      <c r="K8" s="6">
        <v>231.51</v>
      </c>
      <c r="L8" s="6">
        <v>41.69</v>
      </c>
      <c r="M8" s="6">
        <v>194.6</v>
      </c>
      <c r="N8" s="6">
        <v>0</v>
      </c>
      <c r="O8" s="6">
        <v>0</v>
      </c>
    </row>
    <row r="9" spans="1:15" x14ac:dyDescent="0.25">
      <c r="C9" s="5">
        <v>45022</v>
      </c>
      <c r="D9" s="6">
        <v>13.14</v>
      </c>
      <c r="E9" s="6">
        <v>1.93</v>
      </c>
      <c r="F9" s="6">
        <v>0</v>
      </c>
      <c r="G9" s="6">
        <v>0</v>
      </c>
      <c r="H9" s="6">
        <v>94.97</v>
      </c>
      <c r="I9" s="6">
        <v>274.20999999999998</v>
      </c>
      <c r="J9" s="6">
        <v>94.62</v>
      </c>
      <c r="K9" s="6">
        <v>98.41</v>
      </c>
      <c r="L9" s="6">
        <v>0</v>
      </c>
      <c r="M9" s="6">
        <v>165.08</v>
      </c>
      <c r="N9" s="6">
        <v>0</v>
      </c>
      <c r="O9" s="6">
        <v>0</v>
      </c>
    </row>
    <row r="10" spans="1:15" x14ac:dyDescent="0.25">
      <c r="C10" s="5">
        <v>45023</v>
      </c>
      <c r="D10" s="6">
        <v>6.09</v>
      </c>
      <c r="E10" s="6">
        <v>0.55000000000000004</v>
      </c>
      <c r="F10" s="6">
        <v>0</v>
      </c>
      <c r="G10" s="6">
        <v>30.69</v>
      </c>
      <c r="H10" s="6">
        <v>78.48</v>
      </c>
      <c r="I10" s="6">
        <v>41.09</v>
      </c>
      <c r="J10" s="6">
        <v>134.87</v>
      </c>
      <c r="K10" s="6">
        <v>206.89</v>
      </c>
      <c r="L10" s="6">
        <v>0</v>
      </c>
      <c r="M10" s="6">
        <v>137.55000000000001</v>
      </c>
      <c r="N10" s="6">
        <v>0</v>
      </c>
      <c r="O10" s="6">
        <v>0</v>
      </c>
    </row>
    <row r="11" spans="1:15" x14ac:dyDescent="0.25">
      <c r="C11" s="5">
        <v>45024</v>
      </c>
      <c r="D11" s="6">
        <v>16.8</v>
      </c>
      <c r="E11" s="6">
        <v>0</v>
      </c>
      <c r="F11" s="6">
        <v>0</v>
      </c>
      <c r="G11" s="6">
        <v>48.26</v>
      </c>
      <c r="H11" s="6">
        <v>144.27000000000001</v>
      </c>
      <c r="I11" s="6">
        <v>185.07</v>
      </c>
      <c r="J11" s="6">
        <v>140.97999999999999</v>
      </c>
      <c r="K11" s="6">
        <v>94.37</v>
      </c>
      <c r="L11" s="6">
        <v>0</v>
      </c>
      <c r="M11" s="6">
        <v>119.59</v>
      </c>
      <c r="N11" s="6">
        <v>0</v>
      </c>
      <c r="O11" s="6">
        <v>0</v>
      </c>
    </row>
    <row r="12" spans="1:15" x14ac:dyDescent="0.25">
      <c r="C12" s="5">
        <v>45025</v>
      </c>
      <c r="D12" s="6">
        <v>3.12</v>
      </c>
      <c r="E12" s="6">
        <v>0</v>
      </c>
      <c r="F12" s="6">
        <v>0</v>
      </c>
      <c r="G12" s="6">
        <v>0</v>
      </c>
      <c r="H12" s="6">
        <v>34.82</v>
      </c>
      <c r="I12" s="6">
        <v>119.72</v>
      </c>
      <c r="J12" s="6">
        <v>4.4000000000000004</v>
      </c>
      <c r="K12" s="6">
        <v>54.05</v>
      </c>
      <c r="L12" s="6">
        <v>0</v>
      </c>
      <c r="M12" s="6">
        <v>49.37</v>
      </c>
      <c r="N12" s="6">
        <v>0</v>
      </c>
      <c r="O12" s="6">
        <v>0</v>
      </c>
    </row>
    <row r="13" spans="1:15" x14ac:dyDescent="0.25">
      <c r="C13" s="5">
        <v>45026</v>
      </c>
      <c r="D13" s="6">
        <v>5.72</v>
      </c>
      <c r="E13" s="6">
        <v>21.43</v>
      </c>
      <c r="F13" s="6">
        <v>28.67</v>
      </c>
      <c r="G13" s="6">
        <v>6.66</v>
      </c>
      <c r="H13" s="6">
        <v>54.46</v>
      </c>
      <c r="I13" s="6">
        <v>133.97</v>
      </c>
      <c r="J13" s="6">
        <v>198.12</v>
      </c>
      <c r="K13" s="6">
        <v>178.69</v>
      </c>
      <c r="L13" s="6">
        <v>0</v>
      </c>
      <c r="M13" s="6">
        <v>123.33</v>
      </c>
      <c r="N13" s="6">
        <v>34.659999999999997</v>
      </c>
      <c r="O13" s="6">
        <v>0</v>
      </c>
    </row>
    <row r="14" spans="1:15" x14ac:dyDescent="0.25">
      <c r="C14" s="5">
        <v>45027</v>
      </c>
      <c r="D14" s="6">
        <v>4.62</v>
      </c>
      <c r="E14" s="6">
        <v>15.4</v>
      </c>
      <c r="F14" s="6">
        <v>79.56</v>
      </c>
      <c r="G14" s="6"/>
      <c r="H14" s="6">
        <v>121.23</v>
      </c>
      <c r="I14" s="6">
        <v>288</v>
      </c>
      <c r="J14" s="6">
        <v>246.4</v>
      </c>
      <c r="K14" s="6">
        <v>173.2</v>
      </c>
      <c r="L14" s="6">
        <v>0</v>
      </c>
      <c r="M14" s="6">
        <v>159.94</v>
      </c>
      <c r="N14" s="6">
        <v>35.78</v>
      </c>
      <c r="O14" s="6">
        <v>12.56</v>
      </c>
    </row>
    <row r="15" spans="1:15" x14ac:dyDescent="0.25">
      <c r="C15" s="5">
        <v>45028</v>
      </c>
      <c r="D15" s="6">
        <v>53.2</v>
      </c>
      <c r="E15" s="6">
        <v>54.66</v>
      </c>
      <c r="F15" s="6">
        <v>0</v>
      </c>
      <c r="G15" s="6"/>
      <c r="H15" s="6">
        <v>95.36</v>
      </c>
      <c r="I15" s="6">
        <v>229.46</v>
      </c>
      <c r="J15" s="6">
        <v>270.16000000000003</v>
      </c>
      <c r="K15" s="6">
        <v>202.62</v>
      </c>
      <c r="L15" s="6">
        <v>0</v>
      </c>
      <c r="M15" s="6">
        <v>99.04</v>
      </c>
      <c r="N15" s="6">
        <v>15.71</v>
      </c>
      <c r="O15" s="6">
        <v>56.49</v>
      </c>
    </row>
    <row r="16" spans="1:15" x14ac:dyDescent="0.25">
      <c r="C16" s="5">
        <v>45029</v>
      </c>
      <c r="D16" s="6">
        <v>46.12</v>
      </c>
      <c r="E16" s="6">
        <v>10.76</v>
      </c>
      <c r="F16" s="6">
        <v>0</v>
      </c>
      <c r="G16" s="6"/>
      <c r="H16" s="6">
        <v>15.92</v>
      </c>
      <c r="I16" s="6">
        <v>235.89</v>
      </c>
      <c r="J16" s="6">
        <v>202.81</v>
      </c>
      <c r="K16" s="6">
        <v>147.46</v>
      </c>
      <c r="L16" s="6">
        <v>0</v>
      </c>
      <c r="M16" s="6">
        <v>173.33</v>
      </c>
      <c r="N16" s="6">
        <v>26.7</v>
      </c>
      <c r="O16" s="6">
        <v>61.81</v>
      </c>
    </row>
    <row r="17" spans="3:15" x14ac:dyDescent="0.25">
      <c r="C17" s="5">
        <v>45030</v>
      </c>
      <c r="D17" s="6">
        <v>10.29</v>
      </c>
      <c r="E17" s="6">
        <v>13.72</v>
      </c>
      <c r="F17" s="6">
        <v>0</v>
      </c>
      <c r="G17" s="6"/>
      <c r="H17" s="6">
        <v>84.75</v>
      </c>
      <c r="I17" s="6">
        <v>171.93</v>
      </c>
      <c r="J17" s="6">
        <v>194.46</v>
      </c>
      <c r="K17" s="6">
        <v>90.79</v>
      </c>
      <c r="L17" s="6">
        <v>0</v>
      </c>
      <c r="M17" s="6">
        <v>152.91999999999999</v>
      </c>
      <c r="N17" s="6">
        <v>9.7100000000000009</v>
      </c>
      <c r="O17" s="6">
        <v>37.82</v>
      </c>
    </row>
    <row r="18" spans="3:15" x14ac:dyDescent="0.25">
      <c r="C18" s="5">
        <v>45031</v>
      </c>
      <c r="D18" s="6">
        <v>40.86</v>
      </c>
      <c r="E18" s="6">
        <v>11.86</v>
      </c>
      <c r="F18" s="6">
        <v>26.46</v>
      </c>
      <c r="G18" s="6"/>
      <c r="H18" s="6">
        <v>57.8</v>
      </c>
      <c r="I18" s="6">
        <v>240.43</v>
      </c>
      <c r="J18" s="6">
        <v>157.21</v>
      </c>
      <c r="K18" s="6">
        <v>201.95</v>
      </c>
      <c r="L18" s="6">
        <v>15.69</v>
      </c>
      <c r="M18" s="6">
        <v>80.540000000000006</v>
      </c>
      <c r="N18" s="6">
        <v>18.43</v>
      </c>
      <c r="O18" s="6">
        <v>0</v>
      </c>
    </row>
    <row r="19" spans="3:15" x14ac:dyDescent="0.25">
      <c r="C19" s="5">
        <v>45032</v>
      </c>
      <c r="D19" s="6">
        <v>0</v>
      </c>
      <c r="E19" s="6">
        <v>0.08</v>
      </c>
      <c r="F19" s="6">
        <v>0</v>
      </c>
      <c r="G19" s="6"/>
      <c r="H19" s="6">
        <v>13.78</v>
      </c>
      <c r="I19" s="6">
        <v>10.17</v>
      </c>
      <c r="J19" s="6">
        <v>33.81</v>
      </c>
      <c r="K19" s="6">
        <v>130.69</v>
      </c>
      <c r="L19" s="6">
        <v>0</v>
      </c>
      <c r="M19" s="6">
        <v>55.59</v>
      </c>
      <c r="N19" s="6">
        <v>0</v>
      </c>
      <c r="O19" s="6">
        <v>0</v>
      </c>
    </row>
    <row r="20" spans="3:15" x14ac:dyDescent="0.25">
      <c r="C20" s="5">
        <v>45033</v>
      </c>
      <c r="D20" s="6">
        <v>7.18</v>
      </c>
      <c r="E20" s="6">
        <v>11.16</v>
      </c>
      <c r="F20" s="6">
        <v>8.0500000000000007</v>
      </c>
      <c r="G20" s="6"/>
      <c r="H20" s="6">
        <v>108</v>
      </c>
      <c r="I20" s="6">
        <v>133.87</v>
      </c>
      <c r="J20" s="6">
        <v>226.55</v>
      </c>
      <c r="K20" s="6">
        <v>134.16999999999999</v>
      </c>
      <c r="L20" s="6">
        <v>0.03</v>
      </c>
      <c r="M20" s="6">
        <v>132.11000000000001</v>
      </c>
      <c r="N20" s="6">
        <v>0</v>
      </c>
      <c r="O20" s="6">
        <v>0</v>
      </c>
    </row>
    <row r="21" spans="3:15" x14ac:dyDescent="0.25">
      <c r="C21" s="5">
        <v>45034</v>
      </c>
      <c r="D21" s="6">
        <v>22.85</v>
      </c>
      <c r="E21" s="6">
        <v>20.2</v>
      </c>
      <c r="F21" s="6">
        <v>54.07</v>
      </c>
      <c r="G21" s="6"/>
      <c r="H21" s="6">
        <v>40.47</v>
      </c>
      <c r="I21" s="6">
        <v>256.99</v>
      </c>
      <c r="J21" s="6">
        <v>172.45</v>
      </c>
      <c r="K21" s="6">
        <v>248.43</v>
      </c>
      <c r="L21" s="6">
        <v>0</v>
      </c>
      <c r="M21" s="6">
        <v>169.05</v>
      </c>
      <c r="N21" s="6">
        <v>42.34</v>
      </c>
      <c r="O21" s="6">
        <v>13.25</v>
      </c>
    </row>
    <row r="22" spans="3:15" x14ac:dyDescent="0.25">
      <c r="C22" s="5">
        <v>45035</v>
      </c>
      <c r="D22" s="6">
        <v>12.11</v>
      </c>
      <c r="E22" s="6">
        <v>61.46</v>
      </c>
      <c r="F22" s="6">
        <v>120.34</v>
      </c>
      <c r="G22" s="6"/>
      <c r="H22" s="6">
        <v>87.85</v>
      </c>
      <c r="I22" s="6">
        <v>150.41999999999999</v>
      </c>
      <c r="J22" s="6">
        <v>166.03</v>
      </c>
      <c r="K22" s="6">
        <v>209.44</v>
      </c>
      <c r="L22" s="6">
        <v>0</v>
      </c>
      <c r="M22" s="6">
        <v>153.86000000000001</v>
      </c>
      <c r="N22" s="6">
        <v>29.07</v>
      </c>
      <c r="O22" s="6">
        <v>56.42</v>
      </c>
    </row>
    <row r="23" spans="3:15" x14ac:dyDescent="0.25">
      <c r="C23" s="5">
        <v>45036</v>
      </c>
      <c r="D23" s="6">
        <v>12.8</v>
      </c>
      <c r="E23" s="6">
        <v>51.65</v>
      </c>
      <c r="F23" s="6">
        <v>27.41</v>
      </c>
      <c r="G23" s="6"/>
      <c r="H23" s="6">
        <v>103.43</v>
      </c>
      <c r="I23" s="6">
        <v>211.54</v>
      </c>
      <c r="J23" s="6">
        <v>135.33000000000001</v>
      </c>
      <c r="K23" s="6">
        <v>203.41</v>
      </c>
      <c r="L23" s="6">
        <v>0</v>
      </c>
      <c r="M23" s="6">
        <v>0.27</v>
      </c>
      <c r="N23" s="6">
        <v>36.39</v>
      </c>
      <c r="O23" s="6">
        <v>90.83</v>
      </c>
    </row>
    <row r="24" spans="3:15" x14ac:dyDescent="0.25">
      <c r="C24" s="5">
        <v>45037</v>
      </c>
      <c r="D24" s="6">
        <v>9</v>
      </c>
      <c r="E24" s="6">
        <v>0.46</v>
      </c>
      <c r="F24" s="6">
        <v>18.489999999999998</v>
      </c>
      <c r="G24" s="6"/>
      <c r="H24" s="6">
        <v>137.29</v>
      </c>
      <c r="I24" s="6">
        <v>206.75</v>
      </c>
      <c r="J24" s="6">
        <v>191.44</v>
      </c>
      <c r="K24" s="6">
        <v>253.06</v>
      </c>
      <c r="L24" s="6">
        <v>37.549999999999997</v>
      </c>
      <c r="M24" s="6">
        <v>117.87</v>
      </c>
      <c r="N24" s="6">
        <v>35.36</v>
      </c>
      <c r="O24" s="6">
        <v>134.36000000000001</v>
      </c>
    </row>
    <row r="25" spans="3:15" x14ac:dyDescent="0.25">
      <c r="C25" s="5">
        <v>45038</v>
      </c>
      <c r="D25" s="6">
        <v>47.9</v>
      </c>
      <c r="E25" s="6">
        <v>11.88</v>
      </c>
      <c r="F25" s="6">
        <v>0</v>
      </c>
      <c r="G25" s="6"/>
      <c r="H25" s="6">
        <v>15.32</v>
      </c>
      <c r="I25" s="6">
        <v>47.44</v>
      </c>
      <c r="J25" s="6">
        <v>209.13</v>
      </c>
      <c r="K25" s="6">
        <v>128.96</v>
      </c>
      <c r="L25" s="6">
        <v>9.7200000000000006</v>
      </c>
      <c r="M25" s="6">
        <v>139.32</v>
      </c>
      <c r="N25" s="6">
        <v>9.24</v>
      </c>
      <c r="O25" s="6">
        <v>56.48</v>
      </c>
    </row>
    <row r="26" spans="3:15" x14ac:dyDescent="0.25">
      <c r="C26" s="5">
        <v>45039</v>
      </c>
      <c r="D26" s="6">
        <v>2.5099999999999998</v>
      </c>
      <c r="E26" s="6">
        <v>0</v>
      </c>
      <c r="F26" s="6">
        <v>0</v>
      </c>
      <c r="G26" s="6"/>
      <c r="H26" s="6">
        <v>31.91</v>
      </c>
      <c r="I26" s="6">
        <v>59.82</v>
      </c>
      <c r="J26" s="6">
        <v>151.72999999999999</v>
      </c>
      <c r="K26" s="6">
        <v>55.51</v>
      </c>
      <c r="L26" s="6">
        <v>0</v>
      </c>
      <c r="M26" s="6">
        <v>53.82</v>
      </c>
      <c r="N26" s="6">
        <v>0</v>
      </c>
      <c r="O26" s="6">
        <v>14.1</v>
      </c>
    </row>
    <row r="27" spans="3:15" x14ac:dyDescent="0.25">
      <c r="C27" s="5">
        <v>45040</v>
      </c>
      <c r="D27" s="6">
        <v>3.46</v>
      </c>
      <c r="E27" s="6">
        <v>11.63</v>
      </c>
      <c r="F27" s="6">
        <v>50.92</v>
      </c>
      <c r="G27" s="6"/>
      <c r="H27" s="6">
        <v>80.36</v>
      </c>
      <c r="I27" s="6">
        <v>75.099999999999994</v>
      </c>
      <c r="J27" s="6">
        <v>230.31</v>
      </c>
      <c r="K27" s="6">
        <v>192.82</v>
      </c>
      <c r="L27" s="6">
        <v>0</v>
      </c>
      <c r="M27" s="6">
        <v>72.900000000000006</v>
      </c>
      <c r="N27" s="6">
        <v>26.66</v>
      </c>
      <c r="O27" s="6">
        <v>61.85</v>
      </c>
    </row>
    <row r="28" spans="3:15" x14ac:dyDescent="0.25">
      <c r="C28" s="5">
        <v>45041</v>
      </c>
      <c r="D28" s="6">
        <v>8.19</v>
      </c>
      <c r="E28" s="6">
        <v>34.74</v>
      </c>
      <c r="F28" s="6">
        <v>7.14</v>
      </c>
      <c r="G28" s="6"/>
      <c r="H28" s="6">
        <v>82.64</v>
      </c>
      <c r="I28" s="6">
        <v>226.36</v>
      </c>
      <c r="J28" s="6">
        <v>252.65</v>
      </c>
      <c r="K28" s="6">
        <v>236.36</v>
      </c>
      <c r="L28" s="6">
        <v>0</v>
      </c>
      <c r="M28" s="6">
        <v>190.7</v>
      </c>
      <c r="N28" s="6">
        <v>23.5</v>
      </c>
      <c r="O28" s="6">
        <v>0</v>
      </c>
    </row>
    <row r="29" spans="3:15" x14ac:dyDescent="0.25">
      <c r="C29" s="5">
        <v>45042</v>
      </c>
      <c r="D29" s="6">
        <v>53.7</v>
      </c>
      <c r="E29" s="6">
        <v>28.66</v>
      </c>
      <c r="F29" s="6">
        <v>13.16</v>
      </c>
      <c r="G29" s="6"/>
      <c r="H29" s="6">
        <v>69.14</v>
      </c>
      <c r="I29" s="6">
        <v>232.66</v>
      </c>
      <c r="J29" s="6">
        <v>228.93</v>
      </c>
      <c r="K29" s="6">
        <v>2.86</v>
      </c>
      <c r="L29" s="6">
        <v>0</v>
      </c>
      <c r="M29" s="6">
        <v>171.84</v>
      </c>
      <c r="N29" s="6">
        <v>18.579999999999998</v>
      </c>
      <c r="O29" s="6">
        <v>101.22</v>
      </c>
    </row>
    <row r="30" spans="3:15" x14ac:dyDescent="0.25">
      <c r="C30" s="5">
        <v>45043</v>
      </c>
      <c r="D30" s="6">
        <v>10.39</v>
      </c>
      <c r="E30" s="6">
        <v>61.26</v>
      </c>
      <c r="F30" s="6">
        <v>0</v>
      </c>
      <c r="G30" s="6"/>
      <c r="H30" s="6">
        <v>121.35</v>
      </c>
      <c r="I30" s="6">
        <v>131.57</v>
      </c>
      <c r="J30" s="6">
        <v>264.29000000000002</v>
      </c>
      <c r="K30" s="6">
        <v>0</v>
      </c>
      <c r="L30" s="6">
        <v>0</v>
      </c>
      <c r="M30" s="6">
        <v>132.21</v>
      </c>
      <c r="N30" s="6">
        <v>39.9</v>
      </c>
      <c r="O30" s="6">
        <v>106.79</v>
      </c>
    </row>
    <row r="31" spans="3:15" x14ac:dyDescent="0.25">
      <c r="C31" s="5">
        <v>45044</v>
      </c>
      <c r="D31" s="6">
        <v>10.51</v>
      </c>
      <c r="E31" s="6">
        <v>48.17</v>
      </c>
      <c r="F31" s="6">
        <v>0</v>
      </c>
      <c r="G31" s="6"/>
      <c r="H31" s="6">
        <v>129.36000000000001</v>
      </c>
      <c r="I31" s="6">
        <v>145.69999999999999</v>
      </c>
      <c r="J31" s="6">
        <v>153.78</v>
      </c>
      <c r="K31" s="6">
        <v>0</v>
      </c>
      <c r="L31" s="6">
        <v>17.760000000000002</v>
      </c>
      <c r="M31" s="6">
        <v>171.44</v>
      </c>
      <c r="N31" s="6">
        <v>0</v>
      </c>
      <c r="O31" s="6">
        <v>84.46</v>
      </c>
    </row>
    <row r="32" spans="3:15" x14ac:dyDescent="0.25">
      <c r="C32" s="5">
        <v>45045</v>
      </c>
      <c r="D32" s="6">
        <v>62.22</v>
      </c>
      <c r="E32" s="6">
        <v>16.649999999999999</v>
      </c>
      <c r="F32" s="6">
        <v>0</v>
      </c>
      <c r="G32" s="6"/>
      <c r="H32" s="6">
        <v>74.05</v>
      </c>
      <c r="I32" s="6">
        <v>92.97</v>
      </c>
      <c r="J32" s="6">
        <v>208.84</v>
      </c>
      <c r="K32" s="6">
        <v>42.23</v>
      </c>
      <c r="L32" s="6">
        <v>75.87</v>
      </c>
      <c r="M32" s="6">
        <v>167.73</v>
      </c>
      <c r="N32" s="6">
        <v>9.8000000000000007</v>
      </c>
      <c r="O32" s="6">
        <v>110.13</v>
      </c>
    </row>
    <row r="33" spans="3:15" x14ac:dyDescent="0.25">
      <c r="C33" s="5">
        <v>45046</v>
      </c>
      <c r="D33" s="6">
        <v>6.53</v>
      </c>
      <c r="E33" s="6">
        <v>0.26</v>
      </c>
      <c r="F33" s="6">
        <v>0</v>
      </c>
      <c r="G33" s="6"/>
      <c r="H33" s="6">
        <v>0</v>
      </c>
      <c r="I33" s="6">
        <v>22.93</v>
      </c>
      <c r="J33" s="6">
        <v>127.3</v>
      </c>
      <c r="K33" s="6">
        <v>80.540000000000006</v>
      </c>
      <c r="L33" s="6">
        <v>0</v>
      </c>
      <c r="M33" s="6">
        <v>19.93</v>
      </c>
      <c r="N33" s="6">
        <v>16.34</v>
      </c>
      <c r="O33" s="6">
        <v>0</v>
      </c>
    </row>
    <row r="34" spans="3:15" x14ac:dyDescent="0.25">
      <c r="C34" s="9" t="s">
        <v>28</v>
      </c>
      <c r="D34" s="8">
        <f>SUM(D4:D33)</f>
        <v>544.2299999999999</v>
      </c>
      <c r="E34" s="8">
        <f t="shared" ref="E34:O34" si="0">SUM(E4:E33)</f>
        <v>533.87999999999988</v>
      </c>
      <c r="F34" s="8">
        <f t="shared" si="0"/>
        <v>522.18000000000006</v>
      </c>
      <c r="G34" s="8">
        <f t="shared" si="0"/>
        <v>449.99</v>
      </c>
      <c r="H34" s="8">
        <f t="shared" si="0"/>
        <v>2130.1400000000003</v>
      </c>
      <c r="I34" s="8">
        <f t="shared" si="0"/>
        <v>4413.3999999999996</v>
      </c>
      <c r="J34" s="8">
        <f t="shared" si="0"/>
        <v>5112.3500000000004</v>
      </c>
      <c r="K34" s="8">
        <f t="shared" si="0"/>
        <v>4307.1299999999992</v>
      </c>
      <c r="L34" s="8">
        <f t="shared" si="0"/>
        <v>219.04</v>
      </c>
      <c r="M34" s="8">
        <f t="shared" si="0"/>
        <v>3645.32</v>
      </c>
      <c r="N34" s="8">
        <f t="shared" si="0"/>
        <v>463.68</v>
      </c>
      <c r="O34" s="8">
        <f t="shared" si="0"/>
        <v>1093.1400000000001</v>
      </c>
    </row>
    <row r="36" spans="3:15" x14ac:dyDescent="0.25">
      <c r="C36" s="1" t="s">
        <v>34</v>
      </c>
      <c r="D36" s="1">
        <f>COUNT(D4:D33)</f>
        <v>30</v>
      </c>
      <c r="E36" s="1">
        <f t="shared" ref="E36:O36" si="1">COUNT(E4:E33)</f>
        <v>30</v>
      </c>
      <c r="F36" s="1">
        <f t="shared" si="1"/>
        <v>30</v>
      </c>
      <c r="G36" s="1">
        <f t="shared" si="1"/>
        <v>10</v>
      </c>
      <c r="H36" s="1">
        <f t="shared" si="1"/>
        <v>30</v>
      </c>
      <c r="I36" s="1">
        <f t="shared" si="1"/>
        <v>27</v>
      </c>
      <c r="J36" s="1">
        <f t="shared" si="1"/>
        <v>30</v>
      </c>
      <c r="K36" s="1">
        <f t="shared" si="1"/>
        <v>30</v>
      </c>
      <c r="L36" s="1">
        <f t="shared" si="1"/>
        <v>30</v>
      </c>
      <c r="M36" s="1">
        <f t="shared" si="1"/>
        <v>30</v>
      </c>
      <c r="N36" s="1">
        <f t="shared" si="1"/>
        <v>30</v>
      </c>
      <c r="O36" s="1">
        <f t="shared" si="1"/>
        <v>30</v>
      </c>
    </row>
    <row r="37" spans="3:15" x14ac:dyDescent="0.25">
      <c r="C37" s="1" t="s">
        <v>35</v>
      </c>
      <c r="D37" s="11">
        <f>D36/30</f>
        <v>1</v>
      </c>
      <c r="E37" s="11">
        <f t="shared" ref="E37:N37" si="2">E36/30</f>
        <v>1</v>
      </c>
      <c r="F37" s="11">
        <f t="shared" si="2"/>
        <v>1</v>
      </c>
      <c r="G37" s="11">
        <f t="shared" si="2"/>
        <v>0.33333333333333331</v>
      </c>
      <c r="H37" s="11">
        <f t="shared" si="2"/>
        <v>1</v>
      </c>
      <c r="I37" s="11">
        <f t="shared" si="2"/>
        <v>0.9</v>
      </c>
      <c r="J37" s="11">
        <f t="shared" si="2"/>
        <v>1</v>
      </c>
      <c r="K37" s="11">
        <f t="shared" si="2"/>
        <v>1</v>
      </c>
      <c r="L37" s="11">
        <f t="shared" si="2"/>
        <v>1</v>
      </c>
      <c r="M37" s="11">
        <f t="shared" si="2"/>
        <v>1</v>
      </c>
      <c r="N37" s="11">
        <f t="shared" si="2"/>
        <v>1</v>
      </c>
      <c r="O37" s="11">
        <f>O36/30</f>
        <v>1</v>
      </c>
    </row>
  </sheetData>
  <mergeCells count="1">
    <mergeCell ref="C2:O2"/>
  </mergeCells>
  <conditionalFormatting sqref="D4:O33">
    <cfRule type="cellIs" dxfId="17" priority="1" operator="between">
      <formula>10</formula>
      <formula>99999999</formula>
    </cfRule>
    <cfRule type="cellIs" dxfId="16" priority="2" operator="lessThan">
      <formula>10</formula>
    </cfRule>
  </conditionalFormatting>
  <hyperlinks>
    <hyperlink ref="A1" location="GENERAL!A1" display="GENERAL" xr:uid="{00000000-0004-0000-0500-000000000000}"/>
  </hyperlink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8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O31" sqref="O31:O34"/>
    </sheetView>
  </sheetViews>
  <sheetFormatPr baseColWidth="10" defaultRowHeight="15" x14ac:dyDescent="0.25"/>
  <cols>
    <col min="3" max="3" width="19.5703125" bestFit="1" customWidth="1"/>
  </cols>
  <sheetData>
    <row r="1" spans="1:15" x14ac:dyDescent="0.25">
      <c r="A1" s="10" t="s">
        <v>29</v>
      </c>
    </row>
    <row r="2" spans="1:15" x14ac:dyDescent="0.25">
      <c r="C2" s="66" t="s">
        <v>13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</row>
    <row r="4" spans="1:15" x14ac:dyDescent="0.25">
      <c r="C4" s="5">
        <v>45047</v>
      </c>
      <c r="D4" s="6">
        <v>0</v>
      </c>
      <c r="E4" s="6">
        <v>0</v>
      </c>
      <c r="F4" s="6">
        <v>0</v>
      </c>
      <c r="G4" s="6"/>
      <c r="H4" s="6">
        <v>63.25</v>
      </c>
      <c r="I4" s="6">
        <v>65.290000000000006</v>
      </c>
      <c r="J4" s="6">
        <v>231.32</v>
      </c>
      <c r="K4" s="6">
        <v>69.739999999999995</v>
      </c>
      <c r="L4" s="6">
        <v>0</v>
      </c>
      <c r="M4" s="6">
        <v>136.84</v>
      </c>
      <c r="N4" s="6">
        <v>0</v>
      </c>
      <c r="O4" s="6">
        <v>0</v>
      </c>
    </row>
    <row r="5" spans="1:15" x14ac:dyDescent="0.25">
      <c r="C5" s="5">
        <v>45048</v>
      </c>
      <c r="D5" s="6">
        <v>12.88</v>
      </c>
      <c r="E5" s="6">
        <v>28.31</v>
      </c>
      <c r="F5" s="6">
        <v>14.61</v>
      </c>
      <c r="G5" s="6"/>
      <c r="H5" s="6">
        <v>38.39</v>
      </c>
      <c r="I5" s="6">
        <v>225.44</v>
      </c>
      <c r="J5" s="6">
        <v>278.18</v>
      </c>
      <c r="K5" s="6">
        <v>115.33</v>
      </c>
      <c r="L5" s="6">
        <v>13.56</v>
      </c>
      <c r="M5" s="6">
        <v>183.02</v>
      </c>
      <c r="N5" s="6">
        <v>32.58</v>
      </c>
      <c r="O5" s="6">
        <v>29.3</v>
      </c>
    </row>
    <row r="6" spans="1:15" x14ac:dyDescent="0.25">
      <c r="C6" s="5">
        <v>45049</v>
      </c>
      <c r="D6" s="6">
        <v>1.84</v>
      </c>
      <c r="E6" s="6">
        <v>18.07</v>
      </c>
      <c r="F6" s="6">
        <v>19.54</v>
      </c>
      <c r="G6" s="6"/>
      <c r="H6" s="6">
        <v>68.290000000000006</v>
      </c>
      <c r="I6" s="6">
        <v>192.05</v>
      </c>
      <c r="J6" s="6">
        <v>222.76</v>
      </c>
      <c r="K6" s="6">
        <v>170.95</v>
      </c>
      <c r="L6" s="6">
        <v>0</v>
      </c>
      <c r="M6" s="6">
        <v>195.7</v>
      </c>
      <c r="N6" s="6">
        <v>52.91</v>
      </c>
      <c r="O6" s="6">
        <v>81.540000000000006</v>
      </c>
    </row>
    <row r="7" spans="1:15" x14ac:dyDescent="0.25">
      <c r="C7" s="5">
        <v>45050</v>
      </c>
      <c r="D7" s="6">
        <v>0</v>
      </c>
      <c r="E7" s="6">
        <v>26.83</v>
      </c>
      <c r="F7" s="6">
        <v>0</v>
      </c>
      <c r="G7" s="6"/>
      <c r="H7" s="6">
        <v>84.82</v>
      </c>
      <c r="I7" s="6">
        <v>206.53</v>
      </c>
      <c r="J7" s="6">
        <v>268.95999999999998</v>
      </c>
      <c r="K7" s="6">
        <v>148.02000000000001</v>
      </c>
      <c r="L7" s="6">
        <v>0</v>
      </c>
      <c r="M7" s="6">
        <v>151.26</v>
      </c>
      <c r="N7" s="6">
        <v>22.71</v>
      </c>
      <c r="O7" s="6">
        <v>68.3</v>
      </c>
    </row>
    <row r="8" spans="1:15" x14ac:dyDescent="0.25">
      <c r="C8" s="5">
        <v>45051</v>
      </c>
      <c r="D8" s="6">
        <v>0.22</v>
      </c>
      <c r="E8" s="6">
        <v>35.92</v>
      </c>
      <c r="F8" s="6">
        <v>0</v>
      </c>
      <c r="G8" s="6"/>
      <c r="H8" s="6">
        <v>80.73</v>
      </c>
      <c r="I8" s="6">
        <v>143.91</v>
      </c>
      <c r="J8" s="6">
        <v>231.86</v>
      </c>
      <c r="K8" s="6">
        <v>125.85</v>
      </c>
      <c r="L8" s="6">
        <v>34.700000000000003</v>
      </c>
      <c r="M8" s="6">
        <v>188.24</v>
      </c>
      <c r="N8" s="6">
        <v>29.73</v>
      </c>
      <c r="O8" s="6">
        <v>26.44</v>
      </c>
    </row>
    <row r="9" spans="1:15" x14ac:dyDescent="0.25">
      <c r="C9" s="5">
        <v>45052</v>
      </c>
      <c r="D9" s="6">
        <v>0</v>
      </c>
      <c r="E9" s="6">
        <v>15.5</v>
      </c>
      <c r="F9" s="6">
        <v>51.57</v>
      </c>
      <c r="G9" s="6"/>
      <c r="H9" s="6">
        <v>29.46</v>
      </c>
      <c r="I9" s="6">
        <v>174.15</v>
      </c>
      <c r="J9" s="6">
        <v>203.18</v>
      </c>
      <c r="K9" s="6">
        <v>236.42</v>
      </c>
      <c r="L9" s="6">
        <v>69.97</v>
      </c>
      <c r="M9" s="6">
        <v>154.88</v>
      </c>
      <c r="N9" s="6">
        <v>7.21</v>
      </c>
      <c r="O9" s="6">
        <v>19.46</v>
      </c>
    </row>
    <row r="10" spans="1:15" x14ac:dyDescent="0.25">
      <c r="C10" s="5">
        <v>45053</v>
      </c>
      <c r="D10" s="6">
        <v>0</v>
      </c>
      <c r="E10" s="6">
        <v>0</v>
      </c>
      <c r="F10" s="6">
        <v>0</v>
      </c>
      <c r="G10" s="6"/>
      <c r="H10" s="6">
        <v>0</v>
      </c>
      <c r="I10" s="6">
        <v>46.84</v>
      </c>
      <c r="J10" s="6">
        <v>48.42</v>
      </c>
      <c r="K10" s="6">
        <v>124.73</v>
      </c>
      <c r="L10" s="6">
        <v>0</v>
      </c>
      <c r="M10" s="6">
        <v>16.78</v>
      </c>
      <c r="N10" s="6">
        <v>0</v>
      </c>
      <c r="O10" s="6">
        <v>0</v>
      </c>
    </row>
    <row r="11" spans="1:15" x14ac:dyDescent="0.25">
      <c r="C11" s="5">
        <v>45054</v>
      </c>
      <c r="D11" s="6">
        <v>0</v>
      </c>
      <c r="E11" s="6">
        <v>23.93</v>
      </c>
      <c r="F11" s="6">
        <v>109.29</v>
      </c>
      <c r="G11" s="6"/>
      <c r="H11" s="6">
        <v>86.43</v>
      </c>
      <c r="I11" s="6">
        <v>137.84</v>
      </c>
      <c r="J11" s="6">
        <v>33.130000000000003</v>
      </c>
      <c r="K11" s="6">
        <v>130.62</v>
      </c>
      <c r="L11" s="6">
        <v>0</v>
      </c>
      <c r="M11" s="6">
        <v>128.38</v>
      </c>
      <c r="N11" s="6">
        <v>18.86</v>
      </c>
      <c r="O11" s="6">
        <v>12.73</v>
      </c>
    </row>
    <row r="12" spans="1:15" x14ac:dyDescent="0.25">
      <c r="C12" s="5">
        <v>45055</v>
      </c>
      <c r="D12" s="6">
        <v>0</v>
      </c>
      <c r="E12" s="6">
        <v>23.24</v>
      </c>
      <c r="F12" s="6">
        <v>185.48</v>
      </c>
      <c r="G12" s="6"/>
      <c r="H12" s="6">
        <v>117.87</v>
      </c>
      <c r="I12" s="6">
        <v>147.01</v>
      </c>
      <c r="J12" s="6">
        <v>309.3</v>
      </c>
      <c r="K12" s="6">
        <v>6.94</v>
      </c>
      <c r="L12" s="6">
        <v>0</v>
      </c>
      <c r="M12" s="6">
        <v>175.69</v>
      </c>
      <c r="N12" s="6">
        <v>18.05</v>
      </c>
      <c r="O12" s="6">
        <v>90.04</v>
      </c>
    </row>
    <row r="13" spans="1:15" x14ac:dyDescent="0.25">
      <c r="C13" s="5">
        <v>45056</v>
      </c>
      <c r="D13" s="6">
        <v>0</v>
      </c>
      <c r="E13" s="6">
        <v>37.83</v>
      </c>
      <c r="F13" s="6">
        <v>126.24</v>
      </c>
      <c r="G13" s="6"/>
      <c r="H13" s="6">
        <v>77.31</v>
      </c>
      <c r="I13" s="6">
        <v>106.9</v>
      </c>
      <c r="J13" s="6">
        <v>227.41</v>
      </c>
      <c r="K13" s="6">
        <v>69.739999999999995</v>
      </c>
      <c r="L13" s="6">
        <v>68.56</v>
      </c>
      <c r="M13" s="6">
        <v>174.87</v>
      </c>
      <c r="N13" s="6">
        <v>31.9</v>
      </c>
      <c r="O13" s="6">
        <v>114.54</v>
      </c>
    </row>
    <row r="14" spans="1:15" x14ac:dyDescent="0.25">
      <c r="C14" s="5">
        <v>45057</v>
      </c>
      <c r="D14" s="6">
        <v>0</v>
      </c>
      <c r="E14" s="6">
        <v>23.36</v>
      </c>
      <c r="F14" s="6">
        <v>0</v>
      </c>
      <c r="G14" s="6"/>
      <c r="H14" s="6">
        <v>135.63999999999999</v>
      </c>
      <c r="I14" s="6">
        <v>119.43</v>
      </c>
      <c r="J14" s="6">
        <v>236.65</v>
      </c>
      <c r="K14" s="6">
        <v>191.45</v>
      </c>
      <c r="L14" s="6">
        <v>58.23</v>
      </c>
      <c r="M14" s="6">
        <v>100.3</v>
      </c>
      <c r="N14" s="6">
        <v>27.95</v>
      </c>
      <c r="O14" s="6">
        <v>35.85</v>
      </c>
    </row>
    <row r="15" spans="1:15" x14ac:dyDescent="0.25">
      <c r="C15" s="5">
        <v>45058</v>
      </c>
      <c r="D15" s="6">
        <v>0</v>
      </c>
      <c r="E15" s="6">
        <v>12.09</v>
      </c>
      <c r="F15" s="6">
        <v>18.73</v>
      </c>
      <c r="G15" s="6"/>
      <c r="H15" s="6">
        <v>79.510000000000005</v>
      </c>
      <c r="I15" s="6">
        <v>193.85</v>
      </c>
      <c r="J15" s="6">
        <v>264.67</v>
      </c>
      <c r="K15" s="6">
        <v>123.39</v>
      </c>
      <c r="L15" s="6">
        <v>0</v>
      </c>
      <c r="M15" s="6">
        <v>195.4</v>
      </c>
      <c r="N15" s="6">
        <v>15.38</v>
      </c>
      <c r="O15" s="6">
        <v>53.86</v>
      </c>
    </row>
    <row r="16" spans="1:15" x14ac:dyDescent="0.25">
      <c r="C16" s="5">
        <v>45059</v>
      </c>
      <c r="D16" s="6">
        <v>0</v>
      </c>
      <c r="E16" s="6">
        <v>30.04</v>
      </c>
      <c r="F16" s="6">
        <v>0</v>
      </c>
      <c r="G16" s="6"/>
      <c r="H16" s="6">
        <v>30.4</v>
      </c>
      <c r="I16" s="6">
        <v>73.08</v>
      </c>
      <c r="J16" s="6">
        <v>181.65</v>
      </c>
      <c r="K16" s="6">
        <v>59.61</v>
      </c>
      <c r="L16" s="6">
        <v>23.7</v>
      </c>
      <c r="M16" s="6">
        <v>142.5</v>
      </c>
      <c r="N16" s="6">
        <v>27.82</v>
      </c>
      <c r="O16" s="6">
        <v>14.07</v>
      </c>
    </row>
    <row r="17" spans="3:15" x14ac:dyDescent="0.25">
      <c r="C17" s="5">
        <v>45060</v>
      </c>
      <c r="D17" s="6">
        <v>0</v>
      </c>
      <c r="E17" s="6">
        <v>0</v>
      </c>
      <c r="F17" s="6">
        <v>0</v>
      </c>
      <c r="G17" s="6"/>
      <c r="H17" s="6">
        <v>31.97</v>
      </c>
      <c r="I17" s="6">
        <v>46.1</v>
      </c>
      <c r="J17" s="6">
        <v>176.88</v>
      </c>
      <c r="K17" s="6">
        <v>0.28999999999999998</v>
      </c>
      <c r="L17" s="6">
        <v>0</v>
      </c>
      <c r="M17" s="6">
        <v>49.95</v>
      </c>
      <c r="N17" s="6">
        <v>14.08</v>
      </c>
      <c r="O17" s="6">
        <v>57.79</v>
      </c>
    </row>
    <row r="18" spans="3:15" x14ac:dyDescent="0.25">
      <c r="C18" s="5">
        <v>45061</v>
      </c>
      <c r="D18" s="6">
        <v>0</v>
      </c>
      <c r="E18" s="6">
        <v>0.22</v>
      </c>
      <c r="F18" s="6">
        <v>71.37</v>
      </c>
      <c r="G18" s="6"/>
      <c r="H18" s="6">
        <v>91.11</v>
      </c>
      <c r="I18" s="6">
        <v>130.55000000000001</v>
      </c>
      <c r="J18" s="6">
        <v>207.06</v>
      </c>
      <c r="K18" s="6">
        <v>9.93</v>
      </c>
      <c r="L18" s="6">
        <v>0</v>
      </c>
      <c r="M18" s="6">
        <v>132.4</v>
      </c>
      <c r="N18" s="6">
        <v>0</v>
      </c>
      <c r="O18" s="6">
        <v>103.86</v>
      </c>
    </row>
    <row r="19" spans="3:15" x14ac:dyDescent="0.25">
      <c r="C19" s="5">
        <v>45062</v>
      </c>
      <c r="D19" s="6">
        <v>0</v>
      </c>
      <c r="E19" s="6">
        <v>0.06</v>
      </c>
      <c r="F19" s="6">
        <v>134.19</v>
      </c>
      <c r="G19" s="6"/>
      <c r="H19" s="6">
        <v>80.75</v>
      </c>
      <c r="I19" s="6">
        <v>188.62</v>
      </c>
      <c r="J19" s="6">
        <v>251.32</v>
      </c>
      <c r="K19" s="6">
        <v>300.47000000000003</v>
      </c>
      <c r="L19" s="6">
        <v>0</v>
      </c>
      <c r="M19" s="6">
        <v>174.05</v>
      </c>
      <c r="N19" s="6">
        <v>16.260000000000002</v>
      </c>
      <c r="O19" s="6">
        <v>6.77</v>
      </c>
    </row>
    <row r="20" spans="3:15" x14ac:dyDescent="0.25">
      <c r="C20" s="5">
        <v>45063</v>
      </c>
      <c r="D20" s="6">
        <v>0</v>
      </c>
      <c r="E20" s="6">
        <v>0.13</v>
      </c>
      <c r="F20" s="6">
        <v>55.45</v>
      </c>
      <c r="G20" s="6"/>
      <c r="H20" s="6">
        <v>46.92</v>
      </c>
      <c r="I20" s="6">
        <v>279.06</v>
      </c>
      <c r="J20" s="6">
        <v>197.25</v>
      </c>
      <c r="K20" s="6">
        <v>195.88</v>
      </c>
      <c r="L20" s="6">
        <v>0</v>
      </c>
      <c r="M20" s="6">
        <v>179.64</v>
      </c>
      <c r="N20" s="6">
        <v>31.19</v>
      </c>
      <c r="O20" s="6">
        <v>60.39</v>
      </c>
    </row>
    <row r="21" spans="3:15" x14ac:dyDescent="0.25">
      <c r="C21" s="5">
        <v>45064</v>
      </c>
      <c r="D21" s="6">
        <v>0</v>
      </c>
      <c r="E21" s="6">
        <v>41.3</v>
      </c>
      <c r="F21" s="6">
        <v>0</v>
      </c>
      <c r="G21" s="6"/>
      <c r="H21" s="6">
        <v>11.02</v>
      </c>
      <c r="I21" s="6">
        <v>141.5</v>
      </c>
      <c r="J21" s="6">
        <v>133.53</v>
      </c>
      <c r="K21" s="6">
        <v>277.33999999999997</v>
      </c>
      <c r="L21" s="6">
        <v>15.39</v>
      </c>
      <c r="M21" s="6">
        <v>142.96</v>
      </c>
      <c r="N21" s="6">
        <v>30.09</v>
      </c>
      <c r="O21" s="6">
        <v>17.899999999999999</v>
      </c>
    </row>
    <row r="22" spans="3:15" x14ac:dyDescent="0.25">
      <c r="C22" s="5">
        <v>45065</v>
      </c>
      <c r="D22" s="6">
        <v>0</v>
      </c>
      <c r="E22" s="6">
        <v>0</v>
      </c>
      <c r="F22" s="6">
        <v>0</v>
      </c>
      <c r="G22" s="6"/>
      <c r="H22" s="6">
        <v>0</v>
      </c>
      <c r="I22" s="6">
        <v>194.81</v>
      </c>
      <c r="J22" s="6">
        <v>169.2</v>
      </c>
      <c r="K22" s="6">
        <v>102.04</v>
      </c>
      <c r="L22" s="6">
        <v>31.84</v>
      </c>
      <c r="M22" s="6">
        <v>163.31</v>
      </c>
      <c r="N22" s="6">
        <v>0</v>
      </c>
      <c r="O22" s="6">
        <v>0</v>
      </c>
    </row>
    <row r="23" spans="3:15" x14ac:dyDescent="0.25">
      <c r="C23" s="5">
        <v>45066</v>
      </c>
      <c r="D23" s="6">
        <v>0</v>
      </c>
      <c r="E23" s="6">
        <v>10.66</v>
      </c>
      <c r="F23" s="6">
        <v>18.96</v>
      </c>
      <c r="G23" s="6"/>
      <c r="H23" s="6">
        <v>35.36</v>
      </c>
      <c r="I23" s="6">
        <v>123.94</v>
      </c>
      <c r="J23" s="6">
        <v>119.01</v>
      </c>
      <c r="K23" s="6">
        <v>208.63</v>
      </c>
      <c r="L23" s="6">
        <v>22.31</v>
      </c>
      <c r="M23" s="6">
        <v>141.19999999999999</v>
      </c>
      <c r="N23" s="6">
        <v>7.45</v>
      </c>
      <c r="O23" s="6">
        <v>22.69</v>
      </c>
    </row>
    <row r="24" spans="3:15" x14ac:dyDescent="0.25">
      <c r="C24" s="5">
        <v>45067</v>
      </c>
      <c r="D24" s="6">
        <v>0</v>
      </c>
      <c r="E24" s="6">
        <v>0</v>
      </c>
      <c r="F24" s="6">
        <v>0</v>
      </c>
      <c r="G24" s="6">
        <v>0.23</v>
      </c>
      <c r="H24" s="6">
        <v>0</v>
      </c>
      <c r="I24" s="6">
        <v>76.150000000000006</v>
      </c>
      <c r="J24" s="6">
        <v>52.74</v>
      </c>
      <c r="K24" s="6">
        <v>52.95</v>
      </c>
      <c r="L24" s="6">
        <v>0</v>
      </c>
      <c r="M24" s="6">
        <v>37.64</v>
      </c>
      <c r="N24" s="6">
        <v>0</v>
      </c>
      <c r="O24" s="6">
        <v>46.66</v>
      </c>
    </row>
    <row r="25" spans="3:15" x14ac:dyDescent="0.25">
      <c r="C25" s="5">
        <v>45068</v>
      </c>
      <c r="D25" s="6">
        <v>0</v>
      </c>
      <c r="E25" s="6">
        <v>24.61</v>
      </c>
      <c r="F25" s="6">
        <v>0</v>
      </c>
      <c r="G25" s="6">
        <v>0</v>
      </c>
      <c r="H25" s="6">
        <v>28.79</v>
      </c>
      <c r="I25" s="6">
        <v>187.22</v>
      </c>
      <c r="J25" s="6">
        <v>127.06</v>
      </c>
      <c r="K25" s="6">
        <v>69.040000000000006</v>
      </c>
      <c r="L25" s="6">
        <v>0</v>
      </c>
      <c r="M25" s="6">
        <v>138.19</v>
      </c>
      <c r="N25" s="6">
        <v>0</v>
      </c>
      <c r="O25" s="6">
        <v>0</v>
      </c>
    </row>
    <row r="26" spans="3:15" x14ac:dyDescent="0.25">
      <c r="C26" s="5">
        <v>45069</v>
      </c>
      <c r="D26" s="6">
        <v>0</v>
      </c>
      <c r="E26" s="6">
        <v>26.4</v>
      </c>
      <c r="F26" s="6">
        <v>0</v>
      </c>
      <c r="G26" s="6">
        <v>0</v>
      </c>
      <c r="H26" s="6">
        <v>128.76</v>
      </c>
      <c r="I26" s="6">
        <v>236.99</v>
      </c>
      <c r="J26" s="6">
        <v>122.32</v>
      </c>
      <c r="K26" s="6">
        <v>221.43</v>
      </c>
      <c r="L26" s="6">
        <v>0</v>
      </c>
      <c r="M26" s="6">
        <v>172.86</v>
      </c>
      <c r="N26" s="6">
        <v>20.55</v>
      </c>
      <c r="O26" s="6">
        <v>7.41</v>
      </c>
    </row>
    <row r="27" spans="3:15" x14ac:dyDescent="0.25">
      <c r="C27" s="5">
        <v>45070</v>
      </c>
      <c r="D27" s="6">
        <v>0</v>
      </c>
      <c r="E27" s="6">
        <v>30.24</v>
      </c>
      <c r="F27" s="6">
        <v>0</v>
      </c>
      <c r="G27" s="6">
        <v>0.31</v>
      </c>
      <c r="H27" s="6">
        <v>71.13</v>
      </c>
      <c r="I27" s="6">
        <v>149.4</v>
      </c>
      <c r="J27" s="6">
        <v>244.13</v>
      </c>
      <c r="K27" s="6">
        <v>198.48</v>
      </c>
      <c r="L27" s="6">
        <v>47.89</v>
      </c>
      <c r="M27" s="6">
        <v>177.17</v>
      </c>
      <c r="N27" s="6">
        <v>29.41</v>
      </c>
      <c r="O27" s="6">
        <v>122.41</v>
      </c>
    </row>
    <row r="28" spans="3:15" x14ac:dyDescent="0.25">
      <c r="C28" s="5">
        <v>45071</v>
      </c>
      <c r="D28" s="6">
        <v>0</v>
      </c>
      <c r="E28" s="6">
        <v>19.03</v>
      </c>
      <c r="F28" s="6">
        <v>0</v>
      </c>
      <c r="G28" s="6">
        <v>71.5</v>
      </c>
      <c r="H28" s="6">
        <v>19.43</v>
      </c>
      <c r="I28" s="6">
        <v>124.97</v>
      </c>
      <c r="J28" s="6">
        <v>224.9</v>
      </c>
      <c r="K28" s="6">
        <v>123.5</v>
      </c>
      <c r="L28" s="6">
        <v>50.82</v>
      </c>
      <c r="M28" s="6">
        <v>126.2</v>
      </c>
      <c r="N28" s="6">
        <v>42.45</v>
      </c>
      <c r="O28" s="6">
        <v>0</v>
      </c>
    </row>
    <row r="29" spans="3:15" x14ac:dyDescent="0.25">
      <c r="C29" s="5">
        <v>45072</v>
      </c>
      <c r="D29" s="6">
        <v>0</v>
      </c>
      <c r="E29" s="6">
        <v>10.99</v>
      </c>
      <c r="F29" s="6">
        <v>22.75</v>
      </c>
      <c r="G29" s="6">
        <v>72.430000000000007</v>
      </c>
      <c r="H29" s="6">
        <v>28.81</v>
      </c>
      <c r="I29" s="6">
        <v>0</v>
      </c>
      <c r="J29" s="6">
        <v>200.41</v>
      </c>
      <c r="K29" s="6">
        <v>260.72000000000003</v>
      </c>
      <c r="L29" s="6">
        <v>20.97</v>
      </c>
      <c r="M29" s="6">
        <v>163.61000000000001</v>
      </c>
      <c r="N29" s="6">
        <v>33.450000000000003</v>
      </c>
      <c r="O29" s="6">
        <v>47.07</v>
      </c>
    </row>
    <row r="30" spans="3:15" x14ac:dyDescent="0.25">
      <c r="C30" s="5">
        <v>45073</v>
      </c>
      <c r="D30" s="6">
        <v>0</v>
      </c>
      <c r="E30" s="6">
        <v>0</v>
      </c>
      <c r="F30" s="6">
        <v>28.63</v>
      </c>
      <c r="G30" s="6">
        <v>116.43</v>
      </c>
      <c r="H30" s="6">
        <v>28.15</v>
      </c>
      <c r="I30" s="6">
        <v>0</v>
      </c>
      <c r="J30" s="6">
        <v>104.99</v>
      </c>
      <c r="K30" s="6">
        <v>255.08</v>
      </c>
      <c r="L30" s="6">
        <v>16.55</v>
      </c>
      <c r="M30" s="6">
        <v>163</v>
      </c>
      <c r="N30" s="6">
        <v>13.12</v>
      </c>
      <c r="O30" s="6">
        <v>0</v>
      </c>
    </row>
    <row r="31" spans="3:15" x14ac:dyDescent="0.25">
      <c r="C31" s="5">
        <v>45074</v>
      </c>
      <c r="D31" s="6">
        <v>0</v>
      </c>
      <c r="E31" s="6">
        <v>0</v>
      </c>
      <c r="F31" s="6">
        <v>0</v>
      </c>
      <c r="G31" s="6">
        <v>4.25</v>
      </c>
      <c r="H31" s="6">
        <v>0</v>
      </c>
      <c r="I31" s="6">
        <v>0</v>
      </c>
      <c r="J31" s="6">
        <v>65.650000000000006</v>
      </c>
      <c r="K31" s="6">
        <v>40.5</v>
      </c>
      <c r="L31" s="6">
        <v>0</v>
      </c>
      <c r="M31" s="6">
        <v>96.7</v>
      </c>
      <c r="N31" s="6">
        <v>0</v>
      </c>
      <c r="O31" s="6">
        <v>0</v>
      </c>
    </row>
    <row r="32" spans="3:15" x14ac:dyDescent="0.25">
      <c r="C32" s="5">
        <v>45075</v>
      </c>
      <c r="D32" s="6">
        <v>0</v>
      </c>
      <c r="E32" s="6">
        <v>31.78</v>
      </c>
      <c r="F32" s="6">
        <v>79.319999999999993</v>
      </c>
      <c r="G32" s="6">
        <v>66.44</v>
      </c>
      <c r="H32" s="6">
        <v>113.57</v>
      </c>
      <c r="I32" s="6">
        <v>45.38</v>
      </c>
      <c r="J32" s="6"/>
      <c r="K32" s="6">
        <v>186.38</v>
      </c>
      <c r="L32" s="6">
        <v>0</v>
      </c>
      <c r="M32" s="6">
        <v>139.15</v>
      </c>
      <c r="N32" s="6">
        <v>14.25</v>
      </c>
      <c r="O32" s="6">
        <v>6.84</v>
      </c>
    </row>
    <row r="33" spans="3:15" x14ac:dyDescent="0.25">
      <c r="C33" s="5">
        <v>45076</v>
      </c>
      <c r="D33" s="6"/>
      <c r="E33" s="6">
        <v>57.25</v>
      </c>
      <c r="F33" s="6">
        <v>0</v>
      </c>
      <c r="G33" s="6">
        <v>137.55000000000001</v>
      </c>
      <c r="H33" s="6">
        <v>97.33</v>
      </c>
      <c r="I33" s="6">
        <v>93.47</v>
      </c>
      <c r="J33" s="6"/>
      <c r="K33" s="6">
        <v>245.24</v>
      </c>
      <c r="L33" s="6">
        <v>0</v>
      </c>
      <c r="M33" s="6">
        <v>176.49</v>
      </c>
      <c r="N33" s="6">
        <v>0</v>
      </c>
      <c r="O33" s="6">
        <v>102.01</v>
      </c>
    </row>
    <row r="34" spans="3:15" x14ac:dyDescent="0.25">
      <c r="C34" s="5">
        <v>45077</v>
      </c>
      <c r="D34" s="6">
        <v>0</v>
      </c>
      <c r="E34" s="6">
        <v>35.71</v>
      </c>
      <c r="F34" s="6">
        <v>58.92</v>
      </c>
      <c r="G34" s="6">
        <v>108.93</v>
      </c>
      <c r="H34" s="6">
        <v>68.13</v>
      </c>
      <c r="I34" s="6">
        <v>177.83</v>
      </c>
      <c r="J34" s="6"/>
      <c r="K34" s="6">
        <v>197.03</v>
      </c>
      <c r="L34" s="6">
        <v>0</v>
      </c>
      <c r="M34" s="6">
        <v>138.56</v>
      </c>
      <c r="N34" s="6">
        <v>26.8</v>
      </c>
      <c r="O34" s="6">
        <v>53.41</v>
      </c>
    </row>
    <row r="35" spans="3:15" x14ac:dyDescent="0.25">
      <c r="C35" s="9" t="s">
        <v>28</v>
      </c>
      <c r="D35" s="8">
        <f>SUM(D4:D34)</f>
        <v>14.940000000000001</v>
      </c>
      <c r="E35" s="8">
        <f t="shared" ref="E35:O35" si="0">SUM(E4:E34)</f>
        <v>563.50000000000011</v>
      </c>
      <c r="F35" s="8">
        <f t="shared" si="0"/>
        <v>995.05000000000007</v>
      </c>
      <c r="G35" s="8">
        <f t="shared" si="0"/>
        <v>578.07000000000005</v>
      </c>
      <c r="H35" s="8">
        <f t="shared" si="0"/>
        <v>1773.33</v>
      </c>
      <c r="I35" s="8">
        <f t="shared" si="0"/>
        <v>4028.309999999999</v>
      </c>
      <c r="J35" s="8">
        <f t="shared" si="0"/>
        <v>5133.9399999999996</v>
      </c>
      <c r="K35" s="8">
        <f t="shared" si="0"/>
        <v>4517.7199999999993</v>
      </c>
      <c r="L35" s="8">
        <f t="shared" si="0"/>
        <v>474.48999999999995</v>
      </c>
      <c r="M35" s="8">
        <f t="shared" si="0"/>
        <v>4456.9399999999996</v>
      </c>
      <c r="N35" s="8">
        <f t="shared" si="0"/>
        <v>564.19999999999993</v>
      </c>
      <c r="O35" s="8">
        <f t="shared" si="0"/>
        <v>1201.3399999999999</v>
      </c>
    </row>
    <row r="36" spans="3:15" x14ac:dyDescent="0.25">
      <c r="C36" s="4"/>
    </row>
    <row r="37" spans="3:15" x14ac:dyDescent="0.25">
      <c r="C37" s="1" t="s">
        <v>34</v>
      </c>
      <c r="D37" s="1">
        <f>COUNT(D4:D34)</f>
        <v>30</v>
      </c>
      <c r="E37" s="1">
        <f t="shared" ref="E37:O37" si="1">COUNT(E4:E34)</f>
        <v>31</v>
      </c>
      <c r="F37" s="1">
        <f t="shared" si="1"/>
        <v>31</v>
      </c>
      <c r="G37" s="1">
        <f t="shared" si="1"/>
        <v>11</v>
      </c>
      <c r="H37" s="1">
        <f t="shared" si="1"/>
        <v>31</v>
      </c>
      <c r="I37" s="1">
        <f t="shared" si="1"/>
        <v>31</v>
      </c>
      <c r="J37" s="1">
        <f t="shared" si="1"/>
        <v>28</v>
      </c>
      <c r="K37" s="1">
        <f t="shared" si="1"/>
        <v>31</v>
      </c>
      <c r="L37" s="1">
        <f t="shared" si="1"/>
        <v>31</v>
      </c>
      <c r="M37" s="1">
        <f t="shared" si="1"/>
        <v>31</v>
      </c>
      <c r="N37" s="1">
        <f t="shared" si="1"/>
        <v>31</v>
      </c>
      <c r="O37" s="1">
        <f t="shared" si="1"/>
        <v>31</v>
      </c>
    </row>
    <row r="38" spans="3:15" x14ac:dyDescent="0.25">
      <c r="C38" s="1" t="s">
        <v>35</v>
      </c>
      <c r="D38" s="11">
        <f>D37/31</f>
        <v>0.967741935483871</v>
      </c>
      <c r="E38" s="11">
        <f t="shared" ref="E38:O38" si="2">E37/31</f>
        <v>1</v>
      </c>
      <c r="F38" s="11">
        <f t="shared" si="2"/>
        <v>1</v>
      </c>
      <c r="G38" s="11">
        <f t="shared" si="2"/>
        <v>0.35483870967741937</v>
      </c>
      <c r="H38" s="11">
        <f t="shared" si="2"/>
        <v>1</v>
      </c>
      <c r="I38" s="11">
        <f t="shared" si="2"/>
        <v>1</v>
      </c>
      <c r="J38" s="11">
        <f t="shared" si="2"/>
        <v>0.90322580645161288</v>
      </c>
      <c r="K38" s="11">
        <f t="shared" si="2"/>
        <v>1</v>
      </c>
      <c r="L38" s="11">
        <f t="shared" si="2"/>
        <v>1</v>
      </c>
      <c r="M38" s="11">
        <f t="shared" si="2"/>
        <v>1</v>
      </c>
      <c r="N38" s="11">
        <f t="shared" si="2"/>
        <v>1</v>
      </c>
      <c r="O38" s="11">
        <f t="shared" si="2"/>
        <v>1</v>
      </c>
    </row>
  </sheetData>
  <mergeCells count="1">
    <mergeCell ref="C2:O2"/>
  </mergeCells>
  <conditionalFormatting sqref="D4:O34">
    <cfRule type="cellIs" dxfId="15" priority="1" operator="between">
      <formula>10</formula>
      <formula>999999</formula>
    </cfRule>
    <cfRule type="cellIs" dxfId="14" priority="2" operator="lessThan">
      <formula>10</formula>
    </cfRule>
  </conditionalFormatting>
  <hyperlinks>
    <hyperlink ref="A1" location="GENERAL!A1" display="GENERAL" xr:uid="{00000000-0004-0000-0600-000000000000}"/>
  </hyperlink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7"/>
  <sheetViews>
    <sheetView workbookViewId="0">
      <pane xSplit="3" ySplit="3" topLeftCell="D25" activePane="bottomRight" state="frozen"/>
      <selection pane="topRight" activeCell="D1" sqref="D1"/>
      <selection pane="bottomLeft" activeCell="A4" sqref="A4"/>
      <selection pane="bottomRight" activeCell="O28" sqref="O28:O33"/>
    </sheetView>
  </sheetViews>
  <sheetFormatPr baseColWidth="10" defaultRowHeight="15" x14ac:dyDescent="0.25"/>
  <cols>
    <col min="3" max="3" width="19.5703125" bestFit="1" customWidth="1"/>
  </cols>
  <sheetData>
    <row r="1" spans="1:15" x14ac:dyDescent="0.25">
      <c r="A1" s="10" t="s">
        <v>29</v>
      </c>
    </row>
    <row r="2" spans="1:15" x14ac:dyDescent="0.25">
      <c r="C2" s="66" t="s">
        <v>13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</row>
    <row r="4" spans="1:15" x14ac:dyDescent="0.25">
      <c r="C4" s="5">
        <v>45078</v>
      </c>
      <c r="D4" s="6">
        <v>0</v>
      </c>
      <c r="E4" s="6">
        <v>21.02</v>
      </c>
      <c r="F4" s="6">
        <v>13.36</v>
      </c>
      <c r="G4" s="6">
        <v>99.18</v>
      </c>
      <c r="H4" s="6">
        <v>89.54</v>
      </c>
      <c r="I4" s="6">
        <v>53.86</v>
      </c>
      <c r="J4" s="6">
        <v>47.77</v>
      </c>
      <c r="K4" s="6">
        <v>260.18</v>
      </c>
      <c r="L4" s="6">
        <v>0</v>
      </c>
      <c r="M4" s="6">
        <v>170.88</v>
      </c>
      <c r="N4" s="6">
        <v>0</v>
      </c>
      <c r="O4" s="6">
        <v>6.81</v>
      </c>
    </row>
    <row r="5" spans="1:15" x14ac:dyDescent="0.25">
      <c r="C5" s="5">
        <v>45079</v>
      </c>
      <c r="D5" s="6">
        <v>0</v>
      </c>
      <c r="E5" s="6">
        <v>10.91</v>
      </c>
      <c r="F5" s="6">
        <v>6.62</v>
      </c>
      <c r="G5" s="6">
        <v>110.69</v>
      </c>
      <c r="H5" s="6">
        <v>164.98</v>
      </c>
      <c r="I5" s="6"/>
      <c r="J5" s="6">
        <v>196.84</v>
      </c>
      <c r="K5" s="6">
        <v>119.69</v>
      </c>
      <c r="L5" s="6">
        <v>0</v>
      </c>
      <c r="M5" s="6">
        <v>150.41999999999999</v>
      </c>
      <c r="N5" s="6">
        <v>12.92</v>
      </c>
      <c r="O5" s="6">
        <v>34.729999999999997</v>
      </c>
    </row>
    <row r="6" spans="1:15" x14ac:dyDescent="0.25">
      <c r="C6" s="5">
        <v>45080</v>
      </c>
      <c r="D6" s="6">
        <v>0</v>
      </c>
      <c r="E6" s="6">
        <v>8.59</v>
      </c>
      <c r="F6" s="6">
        <v>0</v>
      </c>
      <c r="G6" s="6">
        <v>0.27</v>
      </c>
      <c r="H6" s="6">
        <v>71.3</v>
      </c>
      <c r="I6" s="6"/>
      <c r="J6" s="6">
        <v>170.42</v>
      </c>
      <c r="K6" s="6">
        <v>202.83</v>
      </c>
      <c r="L6" s="6">
        <v>0</v>
      </c>
      <c r="M6" s="6">
        <v>190.07</v>
      </c>
      <c r="N6" s="6">
        <v>25.67</v>
      </c>
      <c r="O6" s="6">
        <v>65.03</v>
      </c>
    </row>
    <row r="7" spans="1:15" x14ac:dyDescent="0.25">
      <c r="C7" s="5">
        <v>45081</v>
      </c>
      <c r="D7" s="6">
        <v>0</v>
      </c>
      <c r="E7" s="6">
        <v>0</v>
      </c>
      <c r="F7" s="6">
        <v>0</v>
      </c>
      <c r="G7" s="6">
        <v>0</v>
      </c>
      <c r="H7" s="6">
        <v>52.22</v>
      </c>
      <c r="I7" s="6"/>
      <c r="J7" s="6">
        <v>67.23</v>
      </c>
      <c r="K7" s="6">
        <v>57.82</v>
      </c>
      <c r="L7" s="6">
        <v>0</v>
      </c>
      <c r="M7" s="6">
        <v>96.1</v>
      </c>
      <c r="N7" s="6">
        <v>0</v>
      </c>
      <c r="O7" s="6">
        <v>0.19</v>
      </c>
    </row>
    <row r="8" spans="1:15" x14ac:dyDescent="0.25">
      <c r="C8" s="5">
        <v>45082</v>
      </c>
      <c r="D8" s="6">
        <v>0</v>
      </c>
      <c r="E8" s="6">
        <v>57.05</v>
      </c>
      <c r="F8" s="6">
        <v>0</v>
      </c>
      <c r="G8" s="6">
        <v>57.45</v>
      </c>
      <c r="H8" s="6">
        <v>109.02</v>
      </c>
      <c r="I8" s="6"/>
      <c r="J8" s="6">
        <v>187.51</v>
      </c>
      <c r="K8" s="6">
        <v>63.77</v>
      </c>
      <c r="L8" s="6">
        <v>0</v>
      </c>
      <c r="M8" s="6">
        <v>104.86</v>
      </c>
      <c r="N8" s="6">
        <v>79.44</v>
      </c>
      <c r="O8" s="6">
        <v>113.32</v>
      </c>
    </row>
    <row r="9" spans="1:15" x14ac:dyDescent="0.25">
      <c r="C9" s="5">
        <v>45083</v>
      </c>
      <c r="D9" s="6">
        <v>0</v>
      </c>
      <c r="E9" s="6">
        <v>36.130000000000003</v>
      </c>
      <c r="F9" s="6">
        <v>7.05</v>
      </c>
      <c r="G9" s="6">
        <v>187.13</v>
      </c>
      <c r="H9" s="6">
        <v>70.349999999999994</v>
      </c>
      <c r="I9" s="6"/>
      <c r="J9" s="6">
        <v>235.15</v>
      </c>
      <c r="K9" s="6">
        <v>236.11</v>
      </c>
      <c r="L9" s="6">
        <v>0</v>
      </c>
      <c r="M9" s="6">
        <v>144.13999999999999</v>
      </c>
      <c r="N9" s="6">
        <v>20.34</v>
      </c>
      <c r="O9" s="6">
        <v>0</v>
      </c>
    </row>
    <row r="10" spans="1:15" x14ac:dyDescent="0.25">
      <c r="C10" s="5">
        <v>45084</v>
      </c>
      <c r="D10" s="6">
        <v>0</v>
      </c>
      <c r="E10" s="6">
        <v>29.53</v>
      </c>
      <c r="F10" s="6">
        <v>0</v>
      </c>
      <c r="G10" s="6">
        <v>177.46</v>
      </c>
      <c r="H10" s="6">
        <v>88.62</v>
      </c>
      <c r="I10" s="6"/>
      <c r="J10" s="6">
        <v>155.28</v>
      </c>
      <c r="K10" s="6">
        <v>145</v>
      </c>
      <c r="L10" s="6">
        <v>0</v>
      </c>
      <c r="M10" s="6">
        <v>146.71</v>
      </c>
      <c r="N10" s="6">
        <v>13.14</v>
      </c>
      <c r="O10" s="6">
        <v>140.26</v>
      </c>
    </row>
    <row r="11" spans="1:15" x14ac:dyDescent="0.25">
      <c r="C11" s="5">
        <v>45085</v>
      </c>
      <c r="D11" s="6">
        <v>0</v>
      </c>
      <c r="E11" s="6">
        <v>33.11</v>
      </c>
      <c r="F11" s="6">
        <v>112.29</v>
      </c>
      <c r="G11" s="6">
        <v>161.83000000000001</v>
      </c>
      <c r="H11" s="6">
        <v>116.18</v>
      </c>
      <c r="I11" s="6"/>
      <c r="J11" s="6">
        <v>151.75</v>
      </c>
      <c r="K11" s="6">
        <v>274.86</v>
      </c>
      <c r="L11" s="6">
        <v>0</v>
      </c>
      <c r="M11" s="6">
        <v>0</v>
      </c>
      <c r="N11" s="6">
        <v>20.98</v>
      </c>
      <c r="O11" s="6">
        <v>67.14</v>
      </c>
    </row>
    <row r="12" spans="1:15" x14ac:dyDescent="0.25">
      <c r="C12" s="5">
        <v>45086</v>
      </c>
      <c r="D12" s="6">
        <v>0</v>
      </c>
      <c r="E12" s="6">
        <v>28.88</v>
      </c>
      <c r="F12" s="6">
        <v>53.75</v>
      </c>
      <c r="G12" s="6">
        <v>112.17</v>
      </c>
      <c r="H12" s="6">
        <v>120.73</v>
      </c>
      <c r="I12" s="6"/>
      <c r="J12" s="6">
        <v>113.7</v>
      </c>
      <c r="K12" s="6">
        <v>187.95</v>
      </c>
      <c r="L12" s="6">
        <v>0</v>
      </c>
      <c r="M12" s="6">
        <v>64.8</v>
      </c>
      <c r="N12" s="6">
        <v>21.94</v>
      </c>
      <c r="O12" s="6">
        <v>0</v>
      </c>
    </row>
    <row r="13" spans="1:15" x14ac:dyDescent="0.25">
      <c r="C13" s="5">
        <v>45087</v>
      </c>
      <c r="D13" s="6">
        <v>0</v>
      </c>
      <c r="E13" s="6">
        <v>23.42</v>
      </c>
      <c r="F13" s="6">
        <v>8.8800000000000008</v>
      </c>
      <c r="G13" s="6">
        <v>95.56</v>
      </c>
      <c r="H13" s="6">
        <v>71.42</v>
      </c>
      <c r="I13" s="6"/>
      <c r="J13" s="6">
        <v>176.1</v>
      </c>
      <c r="K13" s="6">
        <v>120.83</v>
      </c>
      <c r="L13" s="6">
        <v>0</v>
      </c>
      <c r="M13" s="6">
        <v>110.5</v>
      </c>
      <c r="N13" s="6">
        <v>5.84</v>
      </c>
      <c r="O13" s="6">
        <v>0</v>
      </c>
    </row>
    <row r="14" spans="1:15" x14ac:dyDescent="0.25">
      <c r="C14" s="5">
        <v>45088</v>
      </c>
      <c r="D14" s="6">
        <v>0</v>
      </c>
      <c r="E14" s="6">
        <v>0</v>
      </c>
      <c r="F14" s="6">
        <v>0</v>
      </c>
      <c r="G14" s="6">
        <v>99.78</v>
      </c>
      <c r="H14" s="6">
        <v>0</v>
      </c>
      <c r="I14" s="6"/>
      <c r="J14" s="6">
        <v>71.290000000000006</v>
      </c>
      <c r="K14" s="6">
        <v>10.050000000000001</v>
      </c>
      <c r="L14" s="6">
        <v>0</v>
      </c>
      <c r="M14" s="6">
        <v>27.03</v>
      </c>
      <c r="N14" s="6">
        <v>0</v>
      </c>
      <c r="O14" s="6">
        <v>0</v>
      </c>
    </row>
    <row r="15" spans="1:15" x14ac:dyDescent="0.25">
      <c r="C15" s="5">
        <v>45089</v>
      </c>
      <c r="D15" s="6">
        <v>0</v>
      </c>
      <c r="E15" s="6">
        <v>0</v>
      </c>
      <c r="F15" s="6">
        <v>0</v>
      </c>
      <c r="G15" s="6">
        <v>123.39</v>
      </c>
      <c r="H15" s="6">
        <v>25.87</v>
      </c>
      <c r="I15" s="6"/>
      <c r="J15" s="6">
        <v>130.72999999999999</v>
      </c>
      <c r="K15" s="6">
        <v>118.86</v>
      </c>
      <c r="L15" s="6">
        <v>0</v>
      </c>
      <c r="M15" s="6">
        <v>121.82</v>
      </c>
      <c r="N15" s="6">
        <v>0</v>
      </c>
      <c r="O15" s="6">
        <v>0</v>
      </c>
    </row>
    <row r="16" spans="1:15" x14ac:dyDescent="0.25">
      <c r="C16" s="5">
        <v>45090</v>
      </c>
      <c r="D16" s="6">
        <v>0</v>
      </c>
      <c r="E16" s="6">
        <v>43.41</v>
      </c>
      <c r="F16" s="6">
        <v>0</v>
      </c>
      <c r="G16" s="6">
        <v>170</v>
      </c>
      <c r="H16" s="6">
        <v>110.06</v>
      </c>
      <c r="I16" s="6"/>
      <c r="J16" s="6">
        <v>164.21</v>
      </c>
      <c r="K16" s="6">
        <v>148.18</v>
      </c>
      <c r="L16" s="6">
        <v>0</v>
      </c>
      <c r="M16" s="6">
        <v>99.97</v>
      </c>
      <c r="N16" s="6">
        <v>12.8</v>
      </c>
      <c r="O16" s="6">
        <v>0</v>
      </c>
    </row>
    <row r="17" spans="3:15" x14ac:dyDescent="0.25">
      <c r="C17" s="5">
        <v>45091</v>
      </c>
      <c r="D17" s="6">
        <v>0</v>
      </c>
      <c r="E17" s="6">
        <v>7.39</v>
      </c>
      <c r="F17" s="6">
        <v>46.99</v>
      </c>
      <c r="G17" s="6">
        <v>81</v>
      </c>
      <c r="H17" s="6">
        <v>92.45</v>
      </c>
      <c r="I17" s="6"/>
      <c r="J17" s="6">
        <v>162.9</v>
      </c>
      <c r="K17" s="6">
        <v>241.92</v>
      </c>
      <c r="L17" s="6">
        <v>0</v>
      </c>
      <c r="M17" s="6">
        <v>169.42</v>
      </c>
      <c r="N17" s="6">
        <v>27.55</v>
      </c>
      <c r="O17" s="6">
        <v>107.37</v>
      </c>
    </row>
    <row r="18" spans="3:15" x14ac:dyDescent="0.25">
      <c r="C18" s="5">
        <v>45092</v>
      </c>
      <c r="D18" s="6">
        <v>0</v>
      </c>
      <c r="E18" s="6">
        <v>14.82</v>
      </c>
      <c r="F18" s="6">
        <v>126.89</v>
      </c>
      <c r="G18" s="6">
        <v>112.46</v>
      </c>
      <c r="H18" s="6">
        <v>142.88999999999999</v>
      </c>
      <c r="I18" s="6"/>
      <c r="J18" s="6">
        <v>155.16999999999999</v>
      </c>
      <c r="K18" s="6">
        <v>230.77</v>
      </c>
      <c r="L18" s="6">
        <v>0</v>
      </c>
      <c r="M18" s="6">
        <v>69.319999999999993</v>
      </c>
      <c r="N18" s="6">
        <v>27.8</v>
      </c>
      <c r="O18" s="6">
        <v>0</v>
      </c>
    </row>
    <row r="19" spans="3:15" x14ac:dyDescent="0.25">
      <c r="C19" s="5">
        <v>45093</v>
      </c>
      <c r="D19" s="6">
        <v>0</v>
      </c>
      <c r="E19" s="6">
        <v>34.22</v>
      </c>
      <c r="F19" s="6">
        <v>52.12</v>
      </c>
      <c r="G19" s="6">
        <v>36</v>
      </c>
      <c r="H19" s="6">
        <v>59.44</v>
      </c>
      <c r="I19" s="6"/>
      <c r="J19" s="6">
        <v>57.58</v>
      </c>
      <c r="K19" s="6">
        <v>133.44</v>
      </c>
      <c r="L19" s="6">
        <v>31.08</v>
      </c>
      <c r="M19" s="6">
        <v>173.3</v>
      </c>
      <c r="N19" s="6">
        <v>12.43</v>
      </c>
      <c r="O19" s="6">
        <v>69.36</v>
      </c>
    </row>
    <row r="20" spans="3:15" x14ac:dyDescent="0.25">
      <c r="C20" s="5">
        <v>45094</v>
      </c>
      <c r="D20" s="6">
        <v>0</v>
      </c>
      <c r="E20" s="6">
        <v>0.69</v>
      </c>
      <c r="F20" s="6">
        <v>29.78</v>
      </c>
      <c r="G20" s="6">
        <v>108.04</v>
      </c>
      <c r="H20" s="6">
        <v>57.79</v>
      </c>
      <c r="I20" s="6"/>
      <c r="J20" s="6">
        <v>236.48</v>
      </c>
      <c r="K20" s="6">
        <v>66.14</v>
      </c>
      <c r="L20" s="6">
        <v>38.18</v>
      </c>
      <c r="M20" s="6">
        <v>146.16</v>
      </c>
      <c r="N20" s="6">
        <v>0</v>
      </c>
      <c r="O20" s="6">
        <v>0</v>
      </c>
    </row>
    <row r="21" spans="3:15" x14ac:dyDescent="0.25">
      <c r="C21" s="5">
        <v>45095</v>
      </c>
      <c r="D21" s="6">
        <v>0</v>
      </c>
      <c r="E21" s="6">
        <v>1.68</v>
      </c>
      <c r="F21" s="6">
        <v>0</v>
      </c>
      <c r="G21" s="6">
        <v>4.6100000000000003</v>
      </c>
      <c r="H21" s="6">
        <v>0</v>
      </c>
      <c r="I21" s="6"/>
      <c r="J21" s="6">
        <v>125.74</v>
      </c>
      <c r="K21" s="6">
        <v>120.42</v>
      </c>
      <c r="L21" s="6">
        <v>0</v>
      </c>
      <c r="M21" s="6">
        <v>39.08</v>
      </c>
      <c r="N21" s="6">
        <v>0</v>
      </c>
      <c r="O21" s="6">
        <v>0</v>
      </c>
    </row>
    <row r="22" spans="3:15" x14ac:dyDescent="0.25">
      <c r="C22" s="5">
        <v>45096</v>
      </c>
      <c r="D22" s="6">
        <v>0</v>
      </c>
      <c r="E22" s="6">
        <v>0.96</v>
      </c>
      <c r="F22" s="6">
        <v>0</v>
      </c>
      <c r="G22" s="6">
        <v>67.92</v>
      </c>
      <c r="H22" s="6">
        <v>66.569999999999993</v>
      </c>
      <c r="I22" s="6"/>
      <c r="J22" s="6">
        <v>147.07</v>
      </c>
      <c r="K22" s="6">
        <v>67.959999999999994</v>
      </c>
      <c r="L22" s="6">
        <v>0</v>
      </c>
      <c r="M22" s="6">
        <v>124.96</v>
      </c>
      <c r="N22" s="6">
        <v>0</v>
      </c>
      <c r="O22" s="6">
        <v>0</v>
      </c>
    </row>
    <row r="23" spans="3:15" x14ac:dyDescent="0.25">
      <c r="C23" s="5">
        <v>45097</v>
      </c>
      <c r="D23" s="6">
        <v>0</v>
      </c>
      <c r="E23" s="6">
        <v>62.61</v>
      </c>
      <c r="F23" s="6">
        <v>0</v>
      </c>
      <c r="G23" s="6">
        <v>107.01</v>
      </c>
      <c r="H23" s="6">
        <v>116.18</v>
      </c>
      <c r="I23" s="6"/>
      <c r="J23" s="6">
        <v>196.71</v>
      </c>
      <c r="K23" s="6">
        <v>242.13</v>
      </c>
      <c r="L23" s="6">
        <v>0</v>
      </c>
      <c r="M23" s="6">
        <v>171.48</v>
      </c>
      <c r="N23" s="6">
        <v>55.22</v>
      </c>
      <c r="O23" s="6">
        <v>0</v>
      </c>
    </row>
    <row r="24" spans="3:15" x14ac:dyDescent="0.25">
      <c r="C24" s="5">
        <v>45098</v>
      </c>
      <c r="D24" s="6">
        <v>0</v>
      </c>
      <c r="E24" s="6">
        <v>15.26</v>
      </c>
      <c r="F24" s="6">
        <v>0</v>
      </c>
      <c r="G24" s="6">
        <v>75.42</v>
      </c>
      <c r="H24" s="6">
        <v>51.62</v>
      </c>
      <c r="I24" s="6"/>
      <c r="J24" s="6">
        <v>229.03</v>
      </c>
      <c r="K24" s="6">
        <v>52.03</v>
      </c>
      <c r="L24" s="6">
        <v>0</v>
      </c>
      <c r="M24" s="6">
        <v>154.91999999999999</v>
      </c>
      <c r="N24" s="6">
        <v>77.67</v>
      </c>
      <c r="O24" s="6">
        <v>48.63</v>
      </c>
    </row>
    <row r="25" spans="3:15" x14ac:dyDescent="0.25">
      <c r="C25" s="5">
        <v>45099</v>
      </c>
      <c r="D25" s="6">
        <v>0</v>
      </c>
      <c r="E25" s="6">
        <v>20.440000000000001</v>
      </c>
      <c r="F25" s="6">
        <v>67.92</v>
      </c>
      <c r="G25" s="6">
        <v>65.430000000000007</v>
      </c>
      <c r="H25" s="6">
        <v>141.72999999999999</v>
      </c>
      <c r="I25" s="6"/>
      <c r="J25" s="6">
        <v>261.14999999999998</v>
      </c>
      <c r="K25" s="6">
        <v>71.36</v>
      </c>
      <c r="L25" s="6">
        <v>0</v>
      </c>
      <c r="M25" s="6">
        <v>94.12</v>
      </c>
      <c r="N25" s="6">
        <v>38.159999999999997</v>
      </c>
      <c r="O25" s="6">
        <v>60.73</v>
      </c>
    </row>
    <row r="26" spans="3:15" x14ac:dyDescent="0.25">
      <c r="C26" s="5">
        <v>45100</v>
      </c>
      <c r="D26" s="6">
        <v>0</v>
      </c>
      <c r="E26" s="6">
        <v>24.43</v>
      </c>
      <c r="F26" s="6">
        <v>105.74</v>
      </c>
      <c r="G26" s="6">
        <v>49.16</v>
      </c>
      <c r="H26" s="6">
        <v>142.74</v>
      </c>
      <c r="I26" s="6"/>
      <c r="J26" s="6">
        <v>144.35</v>
      </c>
      <c r="K26" s="6">
        <v>180.87</v>
      </c>
      <c r="L26" s="6">
        <v>0</v>
      </c>
      <c r="M26" s="6">
        <v>73.150000000000006</v>
      </c>
      <c r="N26" s="6">
        <v>0</v>
      </c>
      <c r="O26" s="6">
        <v>35.090000000000003</v>
      </c>
    </row>
    <row r="27" spans="3:15" x14ac:dyDescent="0.25">
      <c r="C27" s="5">
        <v>45101</v>
      </c>
      <c r="D27" s="6">
        <v>0</v>
      </c>
      <c r="E27" s="6">
        <v>13.51</v>
      </c>
      <c r="F27" s="6">
        <v>71.900000000000006</v>
      </c>
      <c r="G27" s="6"/>
      <c r="H27" s="6">
        <v>72.180000000000007</v>
      </c>
      <c r="I27" s="6"/>
      <c r="J27" s="6">
        <v>125.34</v>
      </c>
      <c r="K27" s="6">
        <v>137.12</v>
      </c>
      <c r="L27" s="6">
        <v>40.24</v>
      </c>
      <c r="M27" s="6">
        <v>210.2</v>
      </c>
      <c r="N27" s="6">
        <v>0</v>
      </c>
      <c r="O27" s="6">
        <v>116.79</v>
      </c>
    </row>
    <row r="28" spans="3:15" x14ac:dyDescent="0.25">
      <c r="C28" s="5">
        <v>45102</v>
      </c>
      <c r="D28" s="6">
        <v>0</v>
      </c>
      <c r="E28" s="6">
        <v>0.49</v>
      </c>
      <c r="F28" s="6">
        <v>0</v>
      </c>
      <c r="G28" s="6"/>
      <c r="H28" s="6">
        <v>0</v>
      </c>
      <c r="I28" s="6"/>
      <c r="J28" s="6">
        <v>115.36</v>
      </c>
      <c r="K28" s="6">
        <v>56.66</v>
      </c>
      <c r="L28" s="6">
        <v>0</v>
      </c>
      <c r="M28" s="6">
        <v>86.38</v>
      </c>
      <c r="N28" s="6">
        <v>0</v>
      </c>
      <c r="O28" s="6">
        <v>0</v>
      </c>
    </row>
    <row r="29" spans="3:15" x14ac:dyDescent="0.25">
      <c r="C29" s="5">
        <v>45103</v>
      </c>
      <c r="D29" s="6">
        <v>0</v>
      </c>
      <c r="E29" s="6">
        <v>19.46</v>
      </c>
      <c r="F29" s="6">
        <v>119.75</v>
      </c>
      <c r="G29" s="6"/>
      <c r="H29" s="6">
        <v>14.16</v>
      </c>
      <c r="I29" s="6"/>
      <c r="J29" s="6">
        <v>93.45</v>
      </c>
      <c r="K29" s="6">
        <v>97.21</v>
      </c>
      <c r="L29" s="6">
        <v>0</v>
      </c>
      <c r="M29" s="6">
        <v>133.27000000000001</v>
      </c>
      <c r="N29" s="6">
        <v>28.07</v>
      </c>
      <c r="O29" s="6">
        <v>91.13</v>
      </c>
    </row>
    <row r="30" spans="3:15" x14ac:dyDescent="0.25">
      <c r="C30" s="5">
        <v>45104</v>
      </c>
      <c r="D30" s="6">
        <v>0</v>
      </c>
      <c r="E30" s="6">
        <v>19.809999999999999</v>
      </c>
      <c r="F30" s="6">
        <v>137.97</v>
      </c>
      <c r="G30" s="6"/>
      <c r="H30" s="6">
        <v>122.4</v>
      </c>
      <c r="I30" s="6"/>
      <c r="J30" s="6">
        <v>97.05</v>
      </c>
      <c r="K30" s="6">
        <v>251.46</v>
      </c>
      <c r="L30" s="6">
        <v>17.61</v>
      </c>
      <c r="M30" s="6">
        <v>180.59</v>
      </c>
      <c r="N30" s="6">
        <v>26.91</v>
      </c>
      <c r="O30" s="6">
        <v>124.46</v>
      </c>
    </row>
    <row r="31" spans="3:15" x14ac:dyDescent="0.25">
      <c r="C31" s="5">
        <v>45105</v>
      </c>
      <c r="D31" s="6">
        <v>0</v>
      </c>
      <c r="E31" s="6">
        <v>24.86</v>
      </c>
      <c r="F31" s="6">
        <v>109.78</v>
      </c>
      <c r="G31" s="6">
        <v>1.53</v>
      </c>
      <c r="H31" s="6">
        <v>0</v>
      </c>
      <c r="I31" s="6">
        <f>19.53+0.72</f>
        <v>20.25</v>
      </c>
      <c r="J31" s="6">
        <v>19.64</v>
      </c>
      <c r="K31" s="6">
        <v>252.56</v>
      </c>
      <c r="L31" s="6">
        <v>0</v>
      </c>
      <c r="M31" s="6">
        <v>156.81</v>
      </c>
      <c r="N31" s="6">
        <v>0</v>
      </c>
      <c r="O31" s="6">
        <v>159.47</v>
      </c>
    </row>
    <row r="32" spans="3:15" x14ac:dyDescent="0.25">
      <c r="C32" s="5">
        <v>45106</v>
      </c>
      <c r="D32" s="6">
        <v>0</v>
      </c>
      <c r="E32" s="6">
        <v>40.25</v>
      </c>
      <c r="F32" s="6">
        <v>148.31</v>
      </c>
      <c r="G32" s="6">
        <v>66.62</v>
      </c>
      <c r="H32" s="6">
        <v>198.45</v>
      </c>
      <c r="I32" s="6"/>
      <c r="J32" s="6"/>
      <c r="K32" s="6">
        <v>128.62</v>
      </c>
      <c r="L32" s="6">
        <v>0</v>
      </c>
      <c r="M32" s="6">
        <v>217.06</v>
      </c>
      <c r="N32" s="6">
        <v>29.87</v>
      </c>
      <c r="O32" s="6">
        <v>99.61</v>
      </c>
    </row>
    <row r="33" spans="3:15" x14ac:dyDescent="0.25">
      <c r="C33" s="5">
        <v>45107</v>
      </c>
      <c r="D33" s="6">
        <v>0</v>
      </c>
      <c r="E33" s="6">
        <v>24.14</v>
      </c>
      <c r="F33" s="6">
        <v>0</v>
      </c>
      <c r="G33" s="6">
        <v>127.78</v>
      </c>
      <c r="H33" s="6">
        <v>122.87</v>
      </c>
      <c r="I33" s="6"/>
      <c r="J33" s="6"/>
      <c r="K33" s="6">
        <v>186.08</v>
      </c>
      <c r="L33" s="6">
        <v>0</v>
      </c>
      <c r="M33" s="6">
        <v>108.76</v>
      </c>
      <c r="N33" s="6">
        <v>10.42</v>
      </c>
      <c r="O33" s="6">
        <v>86.5</v>
      </c>
    </row>
    <row r="34" spans="3:15" x14ac:dyDescent="0.25">
      <c r="C34" s="9" t="s">
        <v>28</v>
      </c>
      <c r="D34" s="8">
        <f>SUM(D4:D33)</f>
        <v>0</v>
      </c>
      <c r="E34" s="8">
        <f t="shared" ref="E34:O34" si="0">SUM(E4:E33)</f>
        <v>617.06999999999982</v>
      </c>
      <c r="F34" s="8">
        <f t="shared" si="0"/>
        <v>1219.0999999999999</v>
      </c>
      <c r="G34" s="8">
        <f t="shared" si="0"/>
        <v>2297.8900000000003</v>
      </c>
      <c r="H34" s="8">
        <f t="shared" si="0"/>
        <v>2491.7599999999998</v>
      </c>
      <c r="I34" s="8">
        <f t="shared" si="0"/>
        <v>74.11</v>
      </c>
      <c r="J34" s="8">
        <f t="shared" si="0"/>
        <v>4035.0000000000005</v>
      </c>
      <c r="K34" s="8">
        <f t="shared" si="0"/>
        <v>4462.88</v>
      </c>
      <c r="L34" s="8">
        <f t="shared" si="0"/>
        <v>127.11</v>
      </c>
      <c r="M34" s="8">
        <f t="shared" si="0"/>
        <v>3736.28</v>
      </c>
      <c r="N34" s="8">
        <f t="shared" si="0"/>
        <v>547.17000000000007</v>
      </c>
      <c r="O34" s="8">
        <f t="shared" si="0"/>
        <v>1426.62</v>
      </c>
    </row>
    <row r="36" spans="3:15" x14ac:dyDescent="0.25">
      <c r="C36" s="1" t="s">
        <v>34</v>
      </c>
      <c r="D36" s="1">
        <f>COUNT(D4:D33)</f>
        <v>30</v>
      </c>
      <c r="E36" s="1">
        <f t="shared" ref="E36:O36" si="1">COUNT(E4:E33)</f>
        <v>30</v>
      </c>
      <c r="F36" s="1">
        <f t="shared" si="1"/>
        <v>30</v>
      </c>
      <c r="G36" s="1">
        <f t="shared" si="1"/>
        <v>26</v>
      </c>
      <c r="H36" s="1">
        <f t="shared" si="1"/>
        <v>30</v>
      </c>
      <c r="I36" s="1">
        <f t="shared" si="1"/>
        <v>2</v>
      </c>
      <c r="J36" s="1">
        <f t="shared" si="1"/>
        <v>28</v>
      </c>
      <c r="K36" s="1">
        <f t="shared" si="1"/>
        <v>30</v>
      </c>
      <c r="L36" s="1">
        <f t="shared" si="1"/>
        <v>30</v>
      </c>
      <c r="M36" s="1">
        <f t="shared" si="1"/>
        <v>30</v>
      </c>
      <c r="N36" s="1">
        <f t="shared" si="1"/>
        <v>30</v>
      </c>
      <c r="O36" s="1">
        <f t="shared" si="1"/>
        <v>30</v>
      </c>
    </row>
    <row r="37" spans="3:15" x14ac:dyDescent="0.25">
      <c r="C37" s="1" t="s">
        <v>35</v>
      </c>
      <c r="D37" s="11">
        <f>D36/30</f>
        <v>1</v>
      </c>
      <c r="E37" s="11">
        <f t="shared" ref="E37:N37" si="2">E36/30</f>
        <v>1</v>
      </c>
      <c r="F37" s="11">
        <f t="shared" si="2"/>
        <v>1</v>
      </c>
      <c r="G37" s="11">
        <f t="shared" si="2"/>
        <v>0.8666666666666667</v>
      </c>
      <c r="H37" s="11">
        <f t="shared" si="2"/>
        <v>1</v>
      </c>
      <c r="I37" s="11">
        <f t="shared" si="2"/>
        <v>6.6666666666666666E-2</v>
      </c>
      <c r="J37" s="11">
        <f t="shared" si="2"/>
        <v>0.93333333333333335</v>
      </c>
      <c r="K37" s="11">
        <f t="shared" si="2"/>
        <v>1</v>
      </c>
      <c r="L37" s="11">
        <f t="shared" si="2"/>
        <v>1</v>
      </c>
      <c r="M37" s="11">
        <f t="shared" si="2"/>
        <v>1</v>
      </c>
      <c r="N37" s="11">
        <f t="shared" si="2"/>
        <v>1</v>
      </c>
      <c r="O37" s="11">
        <f>O36/30</f>
        <v>1</v>
      </c>
    </row>
  </sheetData>
  <mergeCells count="1">
    <mergeCell ref="C2:O2"/>
  </mergeCells>
  <conditionalFormatting sqref="D4:O33">
    <cfRule type="cellIs" dxfId="13" priority="1" operator="between">
      <formula>10</formula>
      <formula>9999999999</formula>
    </cfRule>
    <cfRule type="cellIs" dxfId="12" priority="2" operator="lessThan">
      <formula>10</formula>
    </cfRule>
  </conditionalFormatting>
  <hyperlinks>
    <hyperlink ref="A1" location="GENERAL!A1" display="GENERAL" xr:uid="{00000000-0004-0000-0700-000000000000}"/>
  </hyperlink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GENERAL 2022</vt:lpstr>
      <vt:lpstr>GENERAL</vt:lpstr>
      <vt:lpstr>DISPONIBILIDAD</vt:lpstr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</dc:creator>
  <cp:lastModifiedBy>Andrés Felipe Poveda Bohórquez</cp:lastModifiedBy>
  <dcterms:created xsi:type="dcterms:W3CDTF">2023-02-20T14:03:06Z</dcterms:created>
  <dcterms:modified xsi:type="dcterms:W3CDTF">2024-02-13T00:28:27Z</dcterms:modified>
</cp:coreProperties>
</file>