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esktop\TESIS\INFORME\"/>
    </mc:Choice>
  </mc:AlternateContent>
  <xr:revisionPtr revIDLastSave="0" documentId="13_ncr:1_{BA6BB592-95DB-46CA-9204-D3A3B2B00336}" xr6:coauthVersionLast="47" xr6:coauthVersionMax="47" xr10:uidLastSave="{00000000-0000-0000-0000-000000000000}"/>
  <bookViews>
    <workbookView xWindow="-120" yWindow="-120" windowWidth="29040" windowHeight="15840" tabRatio="481" activeTab="5" xr2:uid="{51841432-A728-47CA-9744-C612D0424729}"/>
  </bookViews>
  <sheets>
    <sheet name="Cubierta_X" sheetId="1" r:id="rId1"/>
    <sheet name="Piso 3_X" sheetId="5" r:id="rId2"/>
    <sheet name="Piso 2_X" sheetId="6" r:id="rId3"/>
    <sheet name="Cubierta_Y" sheetId="7" r:id="rId4"/>
    <sheet name="Piso 3_Y" sheetId="8" r:id="rId5"/>
    <sheet name="Piso 2_Y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9" l="1"/>
  <c r="B60" i="8"/>
  <c r="B62" i="7"/>
  <c r="A63" i="9" l="1"/>
  <c r="E47" i="9"/>
  <c r="H47" i="9" s="1"/>
  <c r="D47" i="9"/>
  <c r="G47" i="9" s="1"/>
  <c r="C59" i="9" s="1"/>
  <c r="B63" i="9" s="1"/>
  <c r="E63" i="9" s="1"/>
  <c r="C28" i="9"/>
  <c r="I47" i="9" s="1"/>
  <c r="C22" i="9"/>
  <c r="J47" i="9" s="1"/>
  <c r="E59" i="9" s="1"/>
  <c r="D63" i="9" s="1"/>
  <c r="E48" i="8"/>
  <c r="H48" i="8" s="1"/>
  <c r="A64" i="8"/>
  <c r="D48" i="8"/>
  <c r="G48" i="8" s="1"/>
  <c r="C60" i="8" s="1"/>
  <c r="B64" i="8" s="1"/>
  <c r="E64" i="8" s="1"/>
  <c r="C28" i="8"/>
  <c r="I48" i="8" s="1"/>
  <c r="C22" i="8"/>
  <c r="J48" i="8" s="1"/>
  <c r="E60" i="8" s="1"/>
  <c r="D64" i="8" s="1"/>
  <c r="E50" i="7"/>
  <c r="H50" i="7" s="1"/>
  <c r="A66" i="7"/>
  <c r="D50" i="7"/>
  <c r="G50" i="7" s="1"/>
  <c r="C62" i="7" s="1"/>
  <c r="B66" i="7" s="1"/>
  <c r="E66" i="7" s="1"/>
  <c r="C30" i="7"/>
  <c r="C24" i="7"/>
  <c r="A69" i="6"/>
  <c r="A68" i="6"/>
  <c r="B64" i="6"/>
  <c r="B69" i="6" s="1"/>
  <c r="B63" i="6"/>
  <c r="B68" i="6" s="1"/>
  <c r="R61" i="6"/>
  <c r="F51" i="6"/>
  <c r="I51" i="6" s="1"/>
  <c r="E51" i="6"/>
  <c r="H51" i="6" s="1"/>
  <c r="C64" i="6" s="1"/>
  <c r="F50" i="6"/>
  <c r="I50" i="6" s="1"/>
  <c r="E50" i="6"/>
  <c r="H50" i="6" s="1"/>
  <c r="C63" i="6" s="1"/>
  <c r="C68" i="6" s="1"/>
  <c r="C29" i="6"/>
  <c r="J51" i="6" s="1"/>
  <c r="C23" i="6"/>
  <c r="K50" i="6" s="1"/>
  <c r="E63" i="6" s="1"/>
  <c r="E68" i="6" s="1"/>
  <c r="F49" i="5"/>
  <c r="I49" i="5" s="1"/>
  <c r="E49" i="5"/>
  <c r="H49" i="5" s="1"/>
  <c r="C62" i="5" s="1"/>
  <c r="A67" i="5"/>
  <c r="A66" i="5"/>
  <c r="B62" i="5"/>
  <c r="B67" i="5" s="1"/>
  <c r="B61" i="5"/>
  <c r="B66" i="5" s="1"/>
  <c r="R59" i="5"/>
  <c r="F48" i="5"/>
  <c r="I48" i="5" s="1"/>
  <c r="E48" i="5"/>
  <c r="H48" i="5" s="1"/>
  <c r="C61" i="5" s="1"/>
  <c r="C66" i="5" s="1"/>
  <c r="C29" i="5"/>
  <c r="C23" i="5"/>
  <c r="R64" i="1"/>
  <c r="B67" i="1"/>
  <c r="B68" i="1"/>
  <c r="B69" i="1"/>
  <c r="B66" i="1"/>
  <c r="A75" i="1"/>
  <c r="A76" i="1"/>
  <c r="A74" i="1"/>
  <c r="A73" i="1"/>
  <c r="F54" i="1"/>
  <c r="I54" i="1" s="1"/>
  <c r="F53" i="1"/>
  <c r="I53" i="1" s="1"/>
  <c r="F52" i="1"/>
  <c r="F51" i="1"/>
  <c r="E54" i="1"/>
  <c r="H54" i="1" s="1"/>
  <c r="C69" i="1" s="1"/>
  <c r="E53" i="1"/>
  <c r="H53" i="1" s="1"/>
  <c r="C68" i="1" s="1"/>
  <c r="E52" i="1"/>
  <c r="E51" i="1"/>
  <c r="H51" i="1" s="1"/>
  <c r="D59" i="9" l="1"/>
  <c r="C63" i="9" s="1"/>
  <c r="F63" i="9" s="1"/>
  <c r="G63" i="9" s="1"/>
  <c r="F47" i="9"/>
  <c r="J50" i="6"/>
  <c r="D63" i="6" s="1"/>
  <c r="D68" i="6" s="1"/>
  <c r="G51" i="6"/>
  <c r="G50" i="6"/>
  <c r="D64" i="6"/>
  <c r="C76" i="1"/>
  <c r="D60" i="8"/>
  <c r="C64" i="8" s="1"/>
  <c r="F64" i="8" s="1"/>
  <c r="G64" i="8" s="1"/>
  <c r="F48" i="8"/>
  <c r="J50" i="7"/>
  <c r="E62" i="7" s="1"/>
  <c r="D66" i="7" s="1"/>
  <c r="I50" i="7"/>
  <c r="D62" i="7" s="1"/>
  <c r="C66" i="7" s="1"/>
  <c r="F50" i="7"/>
  <c r="D69" i="6"/>
  <c r="C69" i="6"/>
  <c r="F68" i="6" s="1"/>
  <c r="C67" i="5"/>
  <c r="F66" i="5" s="1"/>
  <c r="K48" i="5"/>
  <c r="E61" i="5" s="1"/>
  <c r="E66" i="5" s="1"/>
  <c r="G49" i="5"/>
  <c r="J48" i="5"/>
  <c r="D61" i="5" s="1"/>
  <c r="D66" i="5" s="1"/>
  <c r="J49" i="5"/>
  <c r="D62" i="5" s="1"/>
  <c r="D67" i="5" s="1"/>
  <c r="G48" i="5"/>
  <c r="F66" i="7" l="1"/>
  <c r="G66" i="7" s="1"/>
  <c r="G68" i="6"/>
  <c r="H68" i="6" s="1"/>
  <c r="G66" i="5"/>
  <c r="H66" i="5" s="1"/>
  <c r="B76" i="1" l="1"/>
  <c r="B75" i="1"/>
  <c r="B74" i="1"/>
  <c r="B73" i="1"/>
  <c r="I52" i="1" l="1"/>
  <c r="H52" i="1"/>
  <c r="C67" i="1" s="1"/>
  <c r="C75" i="1" l="1"/>
  <c r="F75" i="1" s="1"/>
  <c r="C25" i="1"/>
  <c r="I51" i="1"/>
  <c r="C31" i="1"/>
  <c r="G51" i="1" s="1"/>
  <c r="K54" i="1" l="1"/>
  <c r="E68" i="1" s="1"/>
  <c r="E75" i="1" s="1"/>
  <c r="K52" i="1"/>
  <c r="E66" i="1" s="1"/>
  <c r="E73" i="1" s="1"/>
  <c r="G54" i="1"/>
  <c r="G52" i="1"/>
  <c r="J54" i="1"/>
  <c r="D69" i="1" s="1"/>
  <c r="D76" i="1" s="1"/>
  <c r="G53" i="1"/>
  <c r="J53" i="1"/>
  <c r="D68" i="1" s="1"/>
  <c r="D75" i="1" s="1"/>
  <c r="C66" i="1"/>
  <c r="C73" i="1" s="1"/>
  <c r="C74" i="1"/>
  <c r="J52" i="1"/>
  <c r="D67" i="1" s="1"/>
  <c r="J51" i="1"/>
  <c r="D66" i="1" s="1"/>
  <c r="G75" i="1" l="1"/>
  <c r="H75" i="1" s="1"/>
  <c r="F73" i="1"/>
  <c r="D73" i="1"/>
  <c r="D74" i="1" l="1"/>
  <c r="G73" i="1" s="1"/>
  <c r="H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6" authorId="0" shapeId="0" xr:uid="{5F9093C8-DEB3-4E3A-AD88-974C70FC0E5E}">
      <text>
        <r>
          <rPr>
            <b/>
            <sz val="9"/>
            <color indexed="81"/>
            <rFont val="Tahoma"/>
            <family val="2"/>
          </rPr>
          <t>Vigas desde el eje 4' al 9'</t>
        </r>
      </text>
    </comment>
    <comment ref="D16" authorId="0" shapeId="0" xr:uid="{9695646B-AA92-4F1F-90E6-EA73E6ED2F24}">
      <text>
        <r>
          <rPr>
            <b/>
            <sz val="9"/>
            <color indexed="81"/>
            <rFont val="Tahoma"/>
            <family val="2"/>
          </rPr>
          <t>Viga del eje 10'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5" authorId="0" shapeId="0" xr:uid="{6C01A592-F0E4-4386-A4F6-269E532B47AE}">
      <text>
        <r>
          <rPr>
            <b/>
            <sz val="9"/>
            <color indexed="81"/>
            <rFont val="Tahoma"/>
            <family val="2"/>
          </rPr>
          <t>Vigas desde el eje 4' al 9'</t>
        </r>
      </text>
    </comment>
    <comment ref="D15" authorId="0" shapeId="0" xr:uid="{7279996E-4E8B-4F5D-BFF6-E16DF64D84AB}">
      <text>
        <r>
          <rPr>
            <b/>
            <sz val="9"/>
            <color indexed="81"/>
            <rFont val="Tahoma"/>
            <family val="2"/>
          </rPr>
          <t>Los volados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5" authorId="0" shapeId="0" xr:uid="{37745240-BFF9-4BD4-A56D-F3E1E89C49EA}">
      <text>
        <r>
          <rPr>
            <b/>
            <sz val="9"/>
            <color indexed="81"/>
            <rFont val="Tahoma"/>
            <family val="2"/>
          </rPr>
          <t>Vigas desde el eje 4' al 9'</t>
        </r>
      </text>
    </comment>
    <comment ref="D15" authorId="0" shapeId="0" xr:uid="{EEDB3EA9-B9B9-4FE2-BFCB-C0280063FA5C}">
      <text>
        <r>
          <rPr>
            <b/>
            <sz val="9"/>
            <color indexed="81"/>
            <rFont val="Tahoma"/>
            <family val="2"/>
          </rPr>
          <t>Los volados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6" authorId="0" shapeId="0" xr:uid="{8A9C6C80-EA1F-45D2-9B15-D271498569AF}">
      <text>
        <r>
          <rPr>
            <b/>
            <sz val="9"/>
            <color indexed="81"/>
            <rFont val="Tahoma"/>
            <family val="2"/>
          </rPr>
          <t>Vigas desde el eje 5'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5" authorId="0" shapeId="0" xr:uid="{40E3097B-86D5-4322-854D-1D20671E59F5}">
      <text>
        <r>
          <rPr>
            <b/>
            <sz val="9"/>
            <color indexed="81"/>
            <rFont val="Tahoma"/>
            <family val="2"/>
          </rPr>
          <t>Vigas desde el eje 5'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5" authorId="0" shapeId="0" xr:uid="{C9DCDB60-C61E-46C6-A39A-FEE58C391681}">
      <text>
        <r>
          <rPr>
            <b/>
            <sz val="9"/>
            <color indexed="81"/>
            <rFont val="Tahoma"/>
            <family val="2"/>
          </rPr>
          <t>Vigas desde el eje 5'</t>
        </r>
      </text>
    </comment>
  </commentList>
</comments>
</file>

<file path=xl/sharedStrings.xml><?xml version="1.0" encoding="utf-8"?>
<sst xmlns="http://schemas.openxmlformats.org/spreadsheetml/2006/main" count="408" uniqueCount="69">
  <si>
    <t>Losa en 2D.</t>
  </si>
  <si>
    <t xml:space="preserve">Areas tributarias </t>
  </si>
  <si>
    <t xml:space="preserve">Cargas en las losas </t>
  </si>
  <si>
    <t>Live</t>
  </si>
  <si>
    <t>SD</t>
  </si>
  <si>
    <t>Muros</t>
  </si>
  <si>
    <t>Cerchas y teja</t>
  </si>
  <si>
    <t>Pisos y cielo</t>
  </si>
  <si>
    <t xml:space="preserve">Tipo </t>
  </si>
  <si>
    <t>N.A</t>
  </si>
  <si>
    <t>Pattern</t>
  </si>
  <si>
    <r>
      <t>Carga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</si>
  <si>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 xml:space="preserve">Peso propio de la viga </t>
  </si>
  <si>
    <t>b[m]</t>
  </si>
  <si>
    <t>h[m]</t>
  </si>
  <si>
    <r>
      <rPr>
        <sz val="11"/>
        <color theme="1"/>
        <rFont val="Times New Roman"/>
        <family val="1"/>
      </rPr>
      <t>γ</t>
    </r>
    <r>
      <rPr>
        <sz val="11"/>
        <color theme="1"/>
        <rFont val="Calibri"/>
        <family val="2"/>
      </rPr>
      <t>cte[kN/m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]</t>
    </r>
  </si>
  <si>
    <t xml:space="preserve">Seccion y concreto </t>
  </si>
  <si>
    <t>e[m]</t>
  </si>
  <si>
    <t xml:space="preserve">Elemento </t>
  </si>
  <si>
    <t>EJES</t>
  </si>
  <si>
    <t>Carga [kN/m]</t>
  </si>
  <si>
    <t>Losa</t>
  </si>
  <si>
    <t>Viga</t>
  </si>
  <si>
    <t>Peso propio de la losa</t>
  </si>
  <si>
    <t>9'-10'</t>
  </si>
  <si>
    <t xml:space="preserve">1.Trapecio </t>
  </si>
  <si>
    <t xml:space="preserve">1. triangulo </t>
  </si>
  <si>
    <t xml:space="preserve">De acuerdo con ASCE 41-17, para procedimientos de análisis no lineales,  se debe considerar la siguiente combinación: </t>
  </si>
  <si>
    <t xml:space="preserve">Equivalencia de carga triangular a rectangular: </t>
  </si>
  <si>
    <t>L=</t>
  </si>
  <si>
    <t>Lsup=</t>
  </si>
  <si>
    <t>C. Viva</t>
  </si>
  <si>
    <t xml:space="preserve">C. Muertas </t>
  </si>
  <si>
    <t>Live[kN/m]</t>
  </si>
  <si>
    <t>SD+Losa[kN/m]</t>
  </si>
  <si>
    <t>Viga[kN/m]</t>
  </si>
  <si>
    <t xml:space="preserve">ASCE 41-17. NO LINEAL </t>
  </si>
  <si>
    <t>Valores de cargas a ingresar en OpenSeesPy. Uniformemente distribuidas</t>
  </si>
  <si>
    <t>Muerta [kN/m]</t>
  </si>
  <si>
    <t>1.0D+25%Live</t>
  </si>
  <si>
    <t>OpenSees</t>
  </si>
  <si>
    <t>4'-9'</t>
  </si>
  <si>
    <t xml:space="preserve">2. triangulo </t>
  </si>
  <si>
    <t xml:space="preserve">2.Trapecio </t>
  </si>
  <si>
    <t>ancho trap=</t>
  </si>
  <si>
    <t>4'-10'</t>
  </si>
  <si>
    <t>34  a 38</t>
  </si>
  <si>
    <t>22 a 33</t>
  </si>
  <si>
    <t>22 a 27</t>
  </si>
  <si>
    <t>Q-P-O</t>
  </si>
  <si>
    <t>14-15</t>
  </si>
  <si>
    <t xml:space="preserve">  12-13</t>
  </si>
  <si>
    <t xml:space="preserve">  10-11</t>
  </si>
  <si>
    <t>Distribución en altura</t>
  </si>
  <si>
    <t>Distribución en planta</t>
  </si>
  <si>
    <t>Zona 1  y Zona 2, hacen referencia a lugares donde hay cambio de cargas, debido a que es un pasillo o simplemente el avaluo de cargas de muros fue diferente.</t>
  </si>
  <si>
    <t>Zona 1</t>
  </si>
  <si>
    <t>Zona 2</t>
  </si>
  <si>
    <t xml:space="preserve">Forma de carga distribuida elementos; ver "áreas tributarias"        </t>
  </si>
  <si>
    <t>OpenSeesPy</t>
  </si>
  <si>
    <t>Area-tributaria [m]</t>
  </si>
  <si>
    <r>
      <t>Live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</si>
  <si>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r>
      <t>SD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</si>
  <si>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>Live [kN/m]</t>
  </si>
  <si>
    <t>SD [kN/m]</t>
  </si>
  <si>
    <t>Dead[kN/m]</t>
  </si>
  <si>
    <r>
      <t>DEAD [kN/m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</si>
  <si>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>Longitud del trapezio, parte inferior  y parte superior, respectivamente.</t>
  </si>
  <si>
    <t>C. Rectangular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</si>
</sst>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1"/>
    </font>
    <font>
      <vertAlign val="superscript"/>
      <sz val="11"/>
      <color theme="1"/>
      <name val="Calibri"/>
      <family val="2"/>
    </font>
    <font>
      <b/>
      <sz val="9"/>
      <color indexed="81"/>
      <name val="Tahoma"/>
      <family val="2"/>
    </font>
    <font>
      <b/>
      <i/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12" fillId="7" borderId="16" applyNumberFormat="0" applyAlignment="0" applyProtection="0"/>
  </cellStyleXfs>
  <cellXfs count="99">
    <xf numFmtId="0" fontId="0" fillId="0" borderId="0" xfId="0"/>
    <xf numFmtId="0" fontId="0" fillId="5" borderId="0" xfId="0" applyFill="1"/>
    <xf numFmtId="0" fontId="2" fillId="3" borderId="1" xfId="2" applyBorder="1"/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0" fontId="8" fillId="5" borderId="2" xfId="0" applyFont="1" applyFill="1" applyBorder="1"/>
    <xf numFmtId="0" fontId="3" fillId="5" borderId="2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3" fillId="5" borderId="2" xfId="0" applyFont="1" applyFill="1" applyBorder="1" applyAlignment="1">
      <alignment horizontal="center"/>
    </xf>
    <xf numFmtId="0" fontId="0" fillId="5" borderId="5" xfId="0" applyFill="1" applyBorder="1"/>
    <xf numFmtId="0" fontId="0" fillId="5" borderId="11" xfId="0" applyFill="1" applyBorder="1"/>
    <xf numFmtId="0" fontId="0" fillId="5" borderId="6" xfId="0" applyFill="1" applyBorder="1"/>
    <xf numFmtId="0" fontId="0" fillId="5" borderId="0" xfId="0" applyFill="1" applyAlignment="1">
      <alignment horizontal="right"/>
    </xf>
    <xf numFmtId="0" fontId="3" fillId="5" borderId="0" xfId="0" applyFont="1" applyFill="1"/>
    <xf numFmtId="0" fontId="0" fillId="5" borderId="12" xfId="0" applyFill="1" applyBorder="1"/>
    <xf numFmtId="0" fontId="1" fillId="2" borderId="2" xfId="1" applyBorder="1" applyAlignment="1">
      <alignment horizontal="center"/>
    </xf>
    <xf numFmtId="2" fontId="0" fillId="5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5" borderId="2" xfId="0" applyNumberForma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4" fontId="0" fillId="5" borderId="2" xfId="0" applyNumberFormat="1" applyFill="1" applyBorder="1" applyAlignment="1">
      <alignment horizontal="center" vertical="center" wrapText="1"/>
    </xf>
    <xf numFmtId="17" fontId="0" fillId="5" borderId="2" xfId="0" applyNumberFormat="1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wrapText="1"/>
    </xf>
    <xf numFmtId="0" fontId="3" fillId="5" borderId="5" xfId="0" applyFont="1" applyFill="1" applyBorder="1"/>
    <xf numFmtId="0" fontId="8" fillId="5" borderId="0" xfId="0" applyFont="1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 vertical="center"/>
    </xf>
    <xf numFmtId="164" fontId="1" fillId="2" borderId="2" xfId="1" applyNumberFormat="1" applyBorder="1" applyAlignment="1">
      <alignment horizontal="center"/>
    </xf>
    <xf numFmtId="0" fontId="12" fillId="7" borderId="16" xfId="4" applyAlignment="1">
      <alignment horizontal="center"/>
    </xf>
    <xf numFmtId="0" fontId="0" fillId="5" borderId="0" xfId="0" applyFill="1" applyAlignment="1">
      <alignment vertical="center" wrapText="1"/>
    </xf>
    <xf numFmtId="0" fontId="12" fillId="5" borderId="0" xfId="4" applyFill="1" applyBorder="1" applyAlignment="1">
      <alignment horizontal="center"/>
    </xf>
    <xf numFmtId="0" fontId="1" fillId="5" borderId="0" xfId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164" fontId="0" fillId="5" borderId="14" xfId="0" applyNumberFormat="1" applyFill="1" applyBorder="1" applyAlignment="1">
      <alignment horizontal="center" vertical="center" wrapText="1"/>
    </xf>
    <xf numFmtId="164" fontId="0" fillId="5" borderId="4" xfId="0" applyNumberFormat="1" applyFill="1" applyBorder="1" applyAlignment="1">
      <alignment horizontal="center" vertical="center" wrapText="1"/>
    </xf>
    <xf numFmtId="2" fontId="4" fillId="4" borderId="2" xfId="3" applyNumberFormat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164" fontId="0" fillId="5" borderId="14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1" fillId="2" borderId="14" xfId="1" applyNumberFormat="1" applyBorder="1" applyAlignment="1">
      <alignment horizontal="center" vertical="center" wrapText="1"/>
    </xf>
    <xf numFmtId="164" fontId="1" fillId="2" borderId="4" xfId="1" applyNumberFormat="1" applyBorder="1" applyAlignment="1">
      <alignment horizontal="center" vertical="center" wrapText="1"/>
    </xf>
    <xf numFmtId="0" fontId="0" fillId="5" borderId="5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2" fontId="4" fillId="4" borderId="13" xfId="3" applyNumberFormat="1" applyBorder="1" applyAlignment="1">
      <alignment horizontal="center" vertical="center" wrapText="1"/>
    </xf>
    <xf numFmtId="2" fontId="4" fillId="4" borderId="19" xfId="3" applyNumberForma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2" fontId="4" fillId="4" borderId="15" xfId="3" applyNumberForma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5">
    <cellStyle name="Bueno" xfId="1" builtinId="26"/>
    <cellStyle name="Énfasis1" xfId="3" builtinId="29"/>
    <cellStyle name="Entrada" xfId="4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image" Target="../media/image14.png"/><Relationship Id="rId10" Type="http://schemas.openxmlformats.org/officeDocument/2006/relationships/image" Target="../media/image15.png"/><Relationship Id="rId4" Type="http://schemas.openxmlformats.org/officeDocument/2006/relationships/image" Target="../media/image13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12.png"/><Relationship Id="rId7" Type="http://schemas.openxmlformats.org/officeDocument/2006/relationships/image" Target="../media/image15.pn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14.png"/><Relationship Id="rId10" Type="http://schemas.openxmlformats.org/officeDocument/2006/relationships/image" Target="../media/image4.png"/><Relationship Id="rId4" Type="http://schemas.openxmlformats.org/officeDocument/2006/relationships/image" Target="../media/image13.png"/><Relationship Id="rId9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.png"/><Relationship Id="rId7" Type="http://schemas.openxmlformats.org/officeDocument/2006/relationships/image" Target="../media/image21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20.png"/><Relationship Id="rId7" Type="http://schemas.openxmlformats.org/officeDocument/2006/relationships/image" Target="../media/image22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21.png"/><Relationship Id="rId9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1.png"/><Relationship Id="rId2" Type="http://schemas.openxmlformats.org/officeDocument/2006/relationships/image" Target="../media/image17.png"/><Relationship Id="rId1" Type="http://schemas.openxmlformats.org/officeDocument/2006/relationships/image" Target="../media/image1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22.png"/><Relationship Id="rId9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56</xdr:row>
      <xdr:rowOff>41413</xdr:rowOff>
    </xdr:from>
    <xdr:to>
      <xdr:col>4</xdr:col>
      <xdr:colOff>491988</xdr:colOff>
      <xdr:row>62</xdr:row>
      <xdr:rowOff>16566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33627C4-C83A-4640-90B8-064EF891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66" y="7642363"/>
          <a:ext cx="3161472" cy="111815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58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CuadroTexto 33">
              <a:extLst>
                <a:ext uri="{FF2B5EF4-FFF2-40B4-BE49-F238E27FC236}">
                  <a16:creationId xmlns:a16="http://schemas.microsoft.com/office/drawing/2014/main" id="{2821C8C7-6B55-4A1F-9149-4E2F06181F08}"/>
                </a:ext>
              </a:extLst>
            </xdr:cNvPr>
            <xdr:cNvSpPr txBox="1"/>
          </xdr:nvSpPr>
          <xdr:spPr>
            <a:xfrm>
              <a:off x="5119066" y="8014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4" name="CuadroTexto 33">
              <a:extLst>
                <a:ext uri="{FF2B5EF4-FFF2-40B4-BE49-F238E27FC236}">
                  <a16:creationId xmlns:a16="http://schemas.microsoft.com/office/drawing/2014/main" id="{2821C8C7-6B55-4A1F-9149-4E2F06181F08}"/>
                </a:ext>
              </a:extLst>
            </xdr:cNvPr>
            <xdr:cNvSpPr txBox="1"/>
          </xdr:nvSpPr>
          <xdr:spPr>
            <a:xfrm>
              <a:off x="5119066" y="8014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59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A388275C-09CC-49D4-AAB6-3013D315D382}"/>
                </a:ext>
              </a:extLst>
            </xdr:cNvPr>
            <xdr:cNvSpPr txBox="1"/>
          </xdr:nvSpPr>
          <xdr:spPr>
            <a:xfrm>
              <a:off x="511078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5" name="CuadroTexto 34">
              <a:extLst>
                <a:ext uri="{FF2B5EF4-FFF2-40B4-BE49-F238E27FC236}">
                  <a16:creationId xmlns:a16="http://schemas.microsoft.com/office/drawing/2014/main" id="{A388275C-09CC-49D4-AAB6-3013D315D382}"/>
                </a:ext>
              </a:extLst>
            </xdr:cNvPr>
            <xdr:cNvSpPr txBox="1"/>
          </xdr:nvSpPr>
          <xdr:spPr>
            <a:xfrm>
              <a:off x="511078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61</xdr:row>
      <xdr:rowOff>64603</xdr:rowOff>
    </xdr:from>
    <xdr:ext cx="65" cy="172227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3B79C2A4-C427-46B0-AB93-F5A2BB536E96}"/>
            </a:ext>
          </a:extLst>
        </xdr:cNvPr>
        <xdr:cNvSpPr txBox="1"/>
      </xdr:nvSpPr>
      <xdr:spPr>
        <a:xfrm>
          <a:off x="5127348" y="862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61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CuadroTexto 36">
              <a:extLst>
                <a:ext uri="{FF2B5EF4-FFF2-40B4-BE49-F238E27FC236}">
                  <a16:creationId xmlns:a16="http://schemas.microsoft.com/office/drawing/2014/main" id="{94A53921-64B3-4C6A-A813-F5228BD1A5D8}"/>
                </a:ext>
              </a:extLst>
            </xdr:cNvPr>
            <xdr:cNvSpPr txBox="1"/>
          </xdr:nvSpPr>
          <xdr:spPr>
            <a:xfrm>
              <a:off x="5127349" y="8602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7" name="CuadroTexto 36">
              <a:extLst>
                <a:ext uri="{FF2B5EF4-FFF2-40B4-BE49-F238E27FC236}">
                  <a16:creationId xmlns:a16="http://schemas.microsoft.com/office/drawing/2014/main" id="{94A53921-64B3-4C6A-A813-F5228BD1A5D8}"/>
                </a:ext>
              </a:extLst>
            </xdr:cNvPr>
            <xdr:cNvSpPr txBox="1"/>
          </xdr:nvSpPr>
          <xdr:spPr>
            <a:xfrm>
              <a:off x="5127349" y="8602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62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CuadroTexto 37">
              <a:extLst>
                <a:ext uri="{FF2B5EF4-FFF2-40B4-BE49-F238E27FC236}">
                  <a16:creationId xmlns:a16="http://schemas.microsoft.com/office/drawing/2014/main" id="{D55AE6D4-6DE2-4F87-9C80-149C1063FC88}"/>
                </a:ext>
              </a:extLst>
            </xdr:cNvPr>
            <xdr:cNvSpPr txBox="1"/>
          </xdr:nvSpPr>
          <xdr:spPr>
            <a:xfrm>
              <a:off x="5085936" y="8793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8" name="CuadroTexto 37">
              <a:extLst>
                <a:ext uri="{FF2B5EF4-FFF2-40B4-BE49-F238E27FC236}">
                  <a16:creationId xmlns:a16="http://schemas.microsoft.com/office/drawing/2014/main" id="{D55AE6D4-6DE2-4F87-9C80-149C1063FC88}"/>
                </a:ext>
              </a:extLst>
            </xdr:cNvPr>
            <xdr:cNvSpPr txBox="1"/>
          </xdr:nvSpPr>
          <xdr:spPr>
            <a:xfrm>
              <a:off x="5085936" y="8793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63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CuadroTexto 38">
              <a:extLst>
                <a:ext uri="{FF2B5EF4-FFF2-40B4-BE49-F238E27FC236}">
                  <a16:creationId xmlns:a16="http://schemas.microsoft.com/office/drawing/2014/main" id="{7B871148-54C1-4A31-BEB4-25539CE3A553}"/>
                </a:ext>
              </a:extLst>
            </xdr:cNvPr>
            <xdr:cNvSpPr txBox="1"/>
          </xdr:nvSpPr>
          <xdr:spPr>
            <a:xfrm>
              <a:off x="5129005" y="9093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9" name="CuadroTexto 38">
              <a:extLst>
                <a:ext uri="{FF2B5EF4-FFF2-40B4-BE49-F238E27FC236}">
                  <a16:creationId xmlns:a16="http://schemas.microsoft.com/office/drawing/2014/main" id="{7B871148-54C1-4A31-BEB4-25539CE3A553}"/>
                </a:ext>
              </a:extLst>
            </xdr:cNvPr>
            <xdr:cNvSpPr txBox="1"/>
          </xdr:nvSpPr>
          <xdr:spPr>
            <a:xfrm>
              <a:off x="5129005" y="9093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58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CuadroTexto 39">
              <a:extLst>
                <a:ext uri="{FF2B5EF4-FFF2-40B4-BE49-F238E27FC236}">
                  <a16:creationId xmlns:a16="http://schemas.microsoft.com/office/drawing/2014/main" id="{9BB20BC8-F18F-403A-A018-7F330F2AA441}"/>
                </a:ext>
              </a:extLst>
            </xdr:cNvPr>
            <xdr:cNvSpPr txBox="1"/>
          </xdr:nvSpPr>
          <xdr:spPr>
            <a:xfrm>
              <a:off x="9176716" y="8014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0" name="CuadroTexto 39">
              <a:extLst>
                <a:ext uri="{FF2B5EF4-FFF2-40B4-BE49-F238E27FC236}">
                  <a16:creationId xmlns:a16="http://schemas.microsoft.com/office/drawing/2014/main" id="{9BB20BC8-F18F-403A-A018-7F330F2AA441}"/>
                </a:ext>
              </a:extLst>
            </xdr:cNvPr>
            <xdr:cNvSpPr txBox="1"/>
          </xdr:nvSpPr>
          <xdr:spPr>
            <a:xfrm>
              <a:off x="9176716" y="8014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59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CuadroTexto 40">
              <a:extLst>
                <a:ext uri="{FF2B5EF4-FFF2-40B4-BE49-F238E27FC236}">
                  <a16:creationId xmlns:a16="http://schemas.microsoft.com/office/drawing/2014/main" id="{93E0BE5B-8794-4B2A-8D5D-277BEEBB1527}"/>
                </a:ext>
              </a:extLst>
            </xdr:cNvPr>
            <xdr:cNvSpPr txBox="1"/>
          </xdr:nvSpPr>
          <xdr:spPr>
            <a:xfrm>
              <a:off x="916843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1" name="CuadroTexto 40">
              <a:extLst>
                <a:ext uri="{FF2B5EF4-FFF2-40B4-BE49-F238E27FC236}">
                  <a16:creationId xmlns:a16="http://schemas.microsoft.com/office/drawing/2014/main" id="{93E0BE5B-8794-4B2A-8D5D-277BEEBB1527}"/>
                </a:ext>
              </a:extLst>
            </xdr:cNvPr>
            <xdr:cNvSpPr txBox="1"/>
          </xdr:nvSpPr>
          <xdr:spPr>
            <a:xfrm>
              <a:off x="916843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61</xdr:row>
      <xdr:rowOff>64603</xdr:rowOff>
    </xdr:from>
    <xdr:ext cx="65" cy="172227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4EA9AEC1-7F27-42E1-9989-84778B0BD6EF}"/>
            </a:ext>
          </a:extLst>
        </xdr:cNvPr>
        <xdr:cNvSpPr txBox="1"/>
      </xdr:nvSpPr>
      <xdr:spPr>
        <a:xfrm>
          <a:off x="9184998" y="862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61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CuadroTexto 42">
              <a:extLst>
                <a:ext uri="{FF2B5EF4-FFF2-40B4-BE49-F238E27FC236}">
                  <a16:creationId xmlns:a16="http://schemas.microsoft.com/office/drawing/2014/main" id="{5B50EC22-C9F3-442B-AEF4-782E14878E30}"/>
                </a:ext>
              </a:extLst>
            </xdr:cNvPr>
            <xdr:cNvSpPr txBox="1"/>
          </xdr:nvSpPr>
          <xdr:spPr>
            <a:xfrm>
              <a:off x="9184999" y="8602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3" name="CuadroTexto 42">
              <a:extLst>
                <a:ext uri="{FF2B5EF4-FFF2-40B4-BE49-F238E27FC236}">
                  <a16:creationId xmlns:a16="http://schemas.microsoft.com/office/drawing/2014/main" id="{5B50EC22-C9F3-442B-AEF4-782E14878E30}"/>
                </a:ext>
              </a:extLst>
            </xdr:cNvPr>
            <xdr:cNvSpPr txBox="1"/>
          </xdr:nvSpPr>
          <xdr:spPr>
            <a:xfrm>
              <a:off x="9184999" y="8602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62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4" name="CuadroTexto 43">
              <a:extLst>
                <a:ext uri="{FF2B5EF4-FFF2-40B4-BE49-F238E27FC236}">
                  <a16:creationId xmlns:a16="http://schemas.microsoft.com/office/drawing/2014/main" id="{58B81E03-0D23-4061-A12A-D3C752E80983}"/>
                </a:ext>
              </a:extLst>
            </xdr:cNvPr>
            <xdr:cNvSpPr txBox="1"/>
          </xdr:nvSpPr>
          <xdr:spPr>
            <a:xfrm>
              <a:off x="9143586" y="8793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4" name="CuadroTexto 43">
              <a:extLst>
                <a:ext uri="{FF2B5EF4-FFF2-40B4-BE49-F238E27FC236}">
                  <a16:creationId xmlns:a16="http://schemas.microsoft.com/office/drawing/2014/main" id="{58B81E03-0D23-4061-A12A-D3C752E80983}"/>
                </a:ext>
              </a:extLst>
            </xdr:cNvPr>
            <xdr:cNvSpPr txBox="1"/>
          </xdr:nvSpPr>
          <xdr:spPr>
            <a:xfrm>
              <a:off x="9143586" y="8793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63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5" name="CuadroTexto 44">
              <a:extLst>
                <a:ext uri="{FF2B5EF4-FFF2-40B4-BE49-F238E27FC236}">
                  <a16:creationId xmlns:a16="http://schemas.microsoft.com/office/drawing/2014/main" id="{E20B2848-6037-4C9D-9226-FF709B6F34DE}"/>
                </a:ext>
              </a:extLst>
            </xdr:cNvPr>
            <xdr:cNvSpPr txBox="1"/>
          </xdr:nvSpPr>
          <xdr:spPr>
            <a:xfrm>
              <a:off x="9178372" y="9134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5" name="CuadroTexto 44">
              <a:extLst>
                <a:ext uri="{FF2B5EF4-FFF2-40B4-BE49-F238E27FC236}">
                  <a16:creationId xmlns:a16="http://schemas.microsoft.com/office/drawing/2014/main" id="{E20B2848-6037-4C9D-9226-FF709B6F34DE}"/>
                </a:ext>
              </a:extLst>
            </xdr:cNvPr>
            <xdr:cNvSpPr txBox="1"/>
          </xdr:nvSpPr>
          <xdr:spPr>
            <a:xfrm>
              <a:off x="9178372" y="9134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20</xdr:col>
      <xdr:colOff>730939</xdr:colOff>
      <xdr:row>46</xdr:row>
      <xdr:rowOff>108002</xdr:rowOff>
    </xdr:from>
    <xdr:to>
      <xdr:col>23</xdr:col>
      <xdr:colOff>695086</xdr:colOff>
      <xdr:row>54</xdr:row>
      <xdr:rowOff>96068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18F418-6D44-459B-AD6E-768D6A07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6264" y="9042452"/>
          <a:ext cx="2250147" cy="154064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75849</xdr:rowOff>
    </xdr:from>
    <xdr:to>
      <xdr:col>6</xdr:col>
      <xdr:colOff>695325</xdr:colOff>
      <xdr:row>12</xdr:row>
      <xdr:rowOff>28936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FE8725-8FDD-4021-8818-488AE019E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75849"/>
          <a:ext cx="5667375" cy="20581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547407</xdr:colOff>
      <xdr:row>1</xdr:row>
      <xdr:rowOff>33057</xdr:rowOff>
    </xdr:from>
    <xdr:to>
      <xdr:col>14</xdr:col>
      <xdr:colOff>700589</xdr:colOff>
      <xdr:row>11</xdr:row>
      <xdr:rowOff>185457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15FB965-D7D4-453C-9380-F4CCE3E0D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64113" y="234763"/>
          <a:ext cx="5599241" cy="206860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117102</xdr:colOff>
      <xdr:row>15</xdr:row>
      <xdr:rowOff>70596</xdr:rowOff>
    </xdr:from>
    <xdr:to>
      <xdr:col>14</xdr:col>
      <xdr:colOff>443003</xdr:colOff>
      <xdr:row>22</xdr:row>
      <xdr:rowOff>103849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11621B8A-D91A-443A-BFE6-00D9A2063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37337" y="2961714"/>
          <a:ext cx="6668431" cy="1400370"/>
        </a:xfrm>
        <a:prstGeom prst="rect">
          <a:avLst/>
        </a:prstGeom>
      </xdr:spPr>
    </xdr:pic>
    <xdr:clientData/>
  </xdr:twoCellAnchor>
  <xdr:twoCellAnchor editAs="oneCell">
    <xdr:from>
      <xdr:col>6</xdr:col>
      <xdr:colOff>58349</xdr:colOff>
      <xdr:row>29</xdr:row>
      <xdr:rowOff>116247</xdr:rowOff>
    </xdr:from>
    <xdr:to>
      <xdr:col>8</xdr:col>
      <xdr:colOff>838881</xdr:colOff>
      <xdr:row>32</xdr:row>
      <xdr:rowOff>95250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1FC1991-C6D6-42A8-8F35-25417CE97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8024" y="5745522"/>
          <a:ext cx="2437882" cy="607653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26</xdr:row>
      <xdr:rowOff>109818</xdr:rowOff>
    </xdr:from>
    <xdr:to>
      <xdr:col>8</xdr:col>
      <xdr:colOff>839800</xdr:colOff>
      <xdr:row>29</xdr:row>
      <xdr:rowOff>85725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F29ADF3-6AC3-4D02-BEC1-2860BE62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76824" y="5139018"/>
          <a:ext cx="2440001" cy="575982"/>
        </a:xfrm>
        <a:prstGeom prst="rect">
          <a:avLst/>
        </a:prstGeom>
      </xdr:spPr>
    </xdr:pic>
    <xdr:clientData/>
  </xdr:twoCellAnchor>
  <xdr:twoCellAnchor>
    <xdr:from>
      <xdr:col>6</xdr:col>
      <xdr:colOff>683560</xdr:colOff>
      <xdr:row>10</xdr:row>
      <xdr:rowOff>56028</xdr:rowOff>
    </xdr:from>
    <xdr:to>
      <xdr:col>8</xdr:col>
      <xdr:colOff>705971</xdr:colOff>
      <xdr:row>10</xdr:row>
      <xdr:rowOff>56028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9096E44C-F240-4CB5-B3EA-74B5CBB44F2D}"/>
            </a:ext>
          </a:extLst>
        </xdr:cNvPr>
        <xdr:cNvCxnSpPr/>
      </xdr:nvCxnSpPr>
      <xdr:spPr>
        <a:xfrm>
          <a:off x="5703795" y="1983440"/>
          <a:ext cx="1680882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76200</xdr:colOff>
      <xdr:row>33</xdr:row>
      <xdr:rowOff>44424</xdr:rowOff>
    </xdr:from>
    <xdr:to>
      <xdr:col>7</xdr:col>
      <xdr:colOff>28575</xdr:colOff>
      <xdr:row>46</xdr:row>
      <xdr:rowOff>123825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D90962-9BBD-4320-9BC1-F13DC089D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200" y="7073874"/>
          <a:ext cx="5867400" cy="255590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3</xdr:col>
      <xdr:colOff>323850</xdr:colOff>
      <xdr:row>43</xdr:row>
      <xdr:rowOff>123825</xdr:rowOff>
    </xdr:from>
    <xdr:ext cx="909544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26639943-EEB7-45AC-A41F-181E9E690F55}"/>
            </a:ext>
          </a:extLst>
        </xdr:cNvPr>
        <xdr:cNvSpPr txBox="1"/>
      </xdr:nvSpPr>
      <xdr:spPr>
        <a:xfrm>
          <a:off x="2857500" y="8486775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0</xdr:col>
      <xdr:colOff>400050</xdr:colOff>
      <xdr:row>46</xdr:row>
      <xdr:rowOff>66675</xdr:rowOff>
    </xdr:from>
    <xdr:to>
      <xdr:col>0</xdr:col>
      <xdr:colOff>663820</xdr:colOff>
      <xdr:row>48</xdr:row>
      <xdr:rowOff>22714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83511C1A-FC19-4B19-B8F7-9E8D4D359AFA}"/>
            </a:ext>
          </a:extLst>
        </xdr:cNvPr>
        <xdr:cNvCxnSpPr/>
      </xdr:nvCxnSpPr>
      <xdr:spPr>
        <a:xfrm flipV="1">
          <a:off x="400050" y="9001125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333375</xdr:colOff>
      <xdr:row>69</xdr:row>
      <xdr:rowOff>123825</xdr:rowOff>
    </xdr:from>
    <xdr:to>
      <xdr:col>20</xdr:col>
      <xdr:colOff>8708</xdr:colOff>
      <xdr:row>87</xdr:row>
      <xdr:rowOff>85299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8F6313-2718-4A2D-B8E9-BD2D97F44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410700" y="13487400"/>
          <a:ext cx="6533333" cy="3409524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</xdr:colOff>
      <xdr:row>42</xdr:row>
      <xdr:rowOff>40952</xdr:rowOff>
    </xdr:from>
    <xdr:to>
      <xdr:col>20</xdr:col>
      <xdr:colOff>657225</xdr:colOff>
      <xdr:row>56</xdr:row>
      <xdr:rowOff>105270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4F3916D-EC62-4B30-B199-16EF140B8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934950" y="8213402"/>
          <a:ext cx="3657600" cy="2759893"/>
        </a:xfrm>
        <a:prstGeom prst="rect">
          <a:avLst/>
        </a:prstGeom>
      </xdr:spPr>
    </xdr:pic>
    <xdr:clientData/>
  </xdr:twoCellAnchor>
  <xdr:twoCellAnchor>
    <xdr:from>
      <xdr:col>11</xdr:col>
      <xdr:colOff>19050</xdr:colOff>
      <xdr:row>71</xdr:row>
      <xdr:rowOff>38100</xdr:rowOff>
    </xdr:from>
    <xdr:to>
      <xdr:col>12</xdr:col>
      <xdr:colOff>152400</xdr:colOff>
      <xdr:row>71</xdr:row>
      <xdr:rowOff>156065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175BA08F-0801-42E3-BDB9-901460996DAE}"/>
            </a:ext>
          </a:extLst>
        </xdr:cNvPr>
        <xdr:cNvCxnSpPr/>
      </xdr:nvCxnSpPr>
      <xdr:spPr>
        <a:xfrm flipV="1">
          <a:off x="9096375" y="13792200"/>
          <a:ext cx="895350" cy="11796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51</xdr:row>
      <xdr:rowOff>41413</xdr:rowOff>
    </xdr:from>
    <xdr:to>
      <xdr:col>4</xdr:col>
      <xdr:colOff>491988</xdr:colOff>
      <xdr:row>57</xdr:row>
      <xdr:rowOff>16565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EB8AE-51BF-43F8-91DF-47B907DC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66" y="8404363"/>
          <a:ext cx="3161472" cy="1127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53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6856A42-E3DB-48B8-9D10-1012A8B1B2B7}"/>
                </a:ext>
              </a:extLst>
            </xdr:cNvPr>
            <xdr:cNvSpPr txBox="1"/>
          </xdr:nvSpPr>
          <xdr:spPr>
            <a:xfrm>
              <a:off x="5042866" y="8776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96856A42-E3DB-48B8-9D10-1012A8B1B2B7}"/>
                </a:ext>
              </a:extLst>
            </xdr:cNvPr>
            <xdr:cNvSpPr txBox="1"/>
          </xdr:nvSpPr>
          <xdr:spPr>
            <a:xfrm>
              <a:off x="5042866" y="8776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3D29B2E7-1F98-471C-90E1-1276D1444C3D}"/>
                </a:ext>
              </a:extLst>
            </xdr:cNvPr>
            <xdr:cNvSpPr txBox="1"/>
          </xdr:nvSpPr>
          <xdr:spPr>
            <a:xfrm>
              <a:off x="5034584" y="9116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3D29B2E7-1F98-471C-90E1-1276D1444C3D}"/>
                </a:ext>
              </a:extLst>
            </xdr:cNvPr>
            <xdr:cNvSpPr txBox="1"/>
          </xdr:nvSpPr>
          <xdr:spPr>
            <a:xfrm>
              <a:off x="5034584" y="9116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56</xdr:row>
      <xdr:rowOff>64603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954FD01-7B13-4A37-825E-69C7FCAE64C8}"/>
            </a:ext>
          </a:extLst>
        </xdr:cNvPr>
        <xdr:cNvSpPr txBox="1"/>
      </xdr:nvSpPr>
      <xdr:spPr>
        <a:xfrm>
          <a:off x="5051148" y="9389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56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E996768B-9E9A-41F0-BA66-2BAEA7337DB1}"/>
                </a:ext>
              </a:extLst>
            </xdr:cNvPr>
            <xdr:cNvSpPr txBox="1"/>
          </xdr:nvSpPr>
          <xdr:spPr>
            <a:xfrm>
              <a:off x="5051149" y="9364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E996768B-9E9A-41F0-BA66-2BAEA7337DB1}"/>
                </a:ext>
              </a:extLst>
            </xdr:cNvPr>
            <xdr:cNvSpPr txBox="1"/>
          </xdr:nvSpPr>
          <xdr:spPr>
            <a:xfrm>
              <a:off x="5051149" y="9364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57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305E1B3C-5DAD-4812-A6DD-CAB906AF2F84}"/>
                </a:ext>
              </a:extLst>
            </xdr:cNvPr>
            <xdr:cNvSpPr txBox="1"/>
          </xdr:nvSpPr>
          <xdr:spPr>
            <a:xfrm>
              <a:off x="5009736" y="9555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305E1B3C-5DAD-4812-A6DD-CAB906AF2F84}"/>
                </a:ext>
              </a:extLst>
            </xdr:cNvPr>
            <xdr:cNvSpPr txBox="1"/>
          </xdr:nvSpPr>
          <xdr:spPr>
            <a:xfrm>
              <a:off x="5009736" y="9555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58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5AC66898-A164-4097-A46D-4EA70826AA52}"/>
                </a:ext>
              </a:extLst>
            </xdr:cNvPr>
            <xdr:cNvSpPr txBox="1"/>
          </xdr:nvSpPr>
          <xdr:spPr>
            <a:xfrm>
              <a:off x="5052805" y="9855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5AC66898-A164-4097-A46D-4EA70826AA52}"/>
                </a:ext>
              </a:extLst>
            </xdr:cNvPr>
            <xdr:cNvSpPr txBox="1"/>
          </xdr:nvSpPr>
          <xdr:spPr>
            <a:xfrm>
              <a:off x="5052805" y="9855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53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1B8FFA3-B19D-46F4-8797-16504B01FEAE}"/>
                </a:ext>
              </a:extLst>
            </xdr:cNvPr>
            <xdr:cNvSpPr txBox="1"/>
          </xdr:nvSpPr>
          <xdr:spPr>
            <a:xfrm>
              <a:off x="9100516" y="8776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1B8FFA3-B19D-46F4-8797-16504B01FEAE}"/>
                </a:ext>
              </a:extLst>
            </xdr:cNvPr>
            <xdr:cNvSpPr txBox="1"/>
          </xdr:nvSpPr>
          <xdr:spPr>
            <a:xfrm>
              <a:off x="9100516" y="8776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54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87F50A8-41F7-496F-B5A1-ABAA0C3EC61D}"/>
                </a:ext>
              </a:extLst>
            </xdr:cNvPr>
            <xdr:cNvSpPr txBox="1"/>
          </xdr:nvSpPr>
          <xdr:spPr>
            <a:xfrm>
              <a:off x="9092234" y="9116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787F50A8-41F7-496F-B5A1-ABAA0C3EC61D}"/>
                </a:ext>
              </a:extLst>
            </xdr:cNvPr>
            <xdr:cNvSpPr txBox="1"/>
          </xdr:nvSpPr>
          <xdr:spPr>
            <a:xfrm>
              <a:off x="9092234" y="9116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56</xdr:row>
      <xdr:rowOff>64603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F338C32-1DA3-4744-A4DA-A20CEFB599E8}"/>
            </a:ext>
          </a:extLst>
        </xdr:cNvPr>
        <xdr:cNvSpPr txBox="1"/>
      </xdr:nvSpPr>
      <xdr:spPr>
        <a:xfrm>
          <a:off x="9108798" y="9389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56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E0CB1341-64E3-46A8-BC1A-747F0FC2D28D}"/>
                </a:ext>
              </a:extLst>
            </xdr:cNvPr>
            <xdr:cNvSpPr txBox="1"/>
          </xdr:nvSpPr>
          <xdr:spPr>
            <a:xfrm>
              <a:off x="9108799" y="9364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E0CB1341-64E3-46A8-BC1A-747F0FC2D28D}"/>
                </a:ext>
              </a:extLst>
            </xdr:cNvPr>
            <xdr:cNvSpPr txBox="1"/>
          </xdr:nvSpPr>
          <xdr:spPr>
            <a:xfrm>
              <a:off x="9108799" y="9364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57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B6E65CD3-3C3E-4079-9D62-4A7B4B44A563}"/>
                </a:ext>
              </a:extLst>
            </xdr:cNvPr>
            <xdr:cNvSpPr txBox="1"/>
          </xdr:nvSpPr>
          <xdr:spPr>
            <a:xfrm>
              <a:off x="9067386" y="9555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B6E65CD3-3C3E-4079-9D62-4A7B4B44A563}"/>
                </a:ext>
              </a:extLst>
            </xdr:cNvPr>
            <xdr:cNvSpPr txBox="1"/>
          </xdr:nvSpPr>
          <xdr:spPr>
            <a:xfrm>
              <a:off x="9067386" y="9555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58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947B0C13-571B-4124-9893-E21A56E87C36}"/>
                </a:ext>
              </a:extLst>
            </xdr:cNvPr>
            <xdr:cNvSpPr txBox="1"/>
          </xdr:nvSpPr>
          <xdr:spPr>
            <a:xfrm>
              <a:off x="9102172" y="9896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947B0C13-571B-4124-9893-E21A56E87C36}"/>
                </a:ext>
              </a:extLst>
            </xdr:cNvPr>
            <xdr:cNvSpPr txBox="1"/>
          </xdr:nvSpPr>
          <xdr:spPr>
            <a:xfrm>
              <a:off x="9102172" y="9896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6</xdr:col>
      <xdr:colOff>38100</xdr:colOff>
      <xdr:row>16</xdr:row>
      <xdr:rowOff>45915</xdr:rowOff>
    </xdr:from>
    <xdr:to>
      <xdr:col>16</xdr:col>
      <xdr:colOff>695325</xdr:colOff>
      <xdr:row>24</xdr:row>
      <xdr:rowOff>152400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53D0161-64E6-4F3D-8FB0-F7E3910E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57775" y="2960565"/>
          <a:ext cx="8524875" cy="163048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38101</xdr:colOff>
      <xdr:row>34</xdr:row>
      <xdr:rowOff>133350</xdr:rowOff>
    </xdr:from>
    <xdr:to>
      <xdr:col>9</xdr:col>
      <xdr:colOff>657225</xdr:colOff>
      <xdr:row>38</xdr:row>
      <xdr:rowOff>9799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80BE6F5-4053-45DF-BCB3-0C20ABC58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6151" y="4972050"/>
          <a:ext cx="1495424" cy="647974"/>
        </a:xfrm>
        <a:prstGeom prst="rect">
          <a:avLst/>
        </a:prstGeom>
      </xdr:spPr>
    </xdr:pic>
    <xdr:clientData/>
  </xdr:twoCellAnchor>
  <xdr:twoCellAnchor editAs="oneCell">
    <xdr:from>
      <xdr:col>8</xdr:col>
      <xdr:colOff>66676</xdr:colOff>
      <xdr:row>29</xdr:row>
      <xdr:rowOff>75718</xdr:rowOff>
    </xdr:from>
    <xdr:to>
      <xdr:col>9</xdr:col>
      <xdr:colOff>647700</xdr:colOff>
      <xdr:row>34</xdr:row>
      <xdr:rowOff>95634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D366B9C-2D10-4E4A-8A14-BD951B462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14726" y="3933343"/>
          <a:ext cx="1457324" cy="1000991"/>
        </a:xfrm>
        <a:prstGeom prst="rect">
          <a:avLst/>
        </a:prstGeom>
      </xdr:spPr>
    </xdr:pic>
    <xdr:clientData/>
  </xdr:twoCellAnchor>
  <xdr:twoCellAnchor editAs="oneCell">
    <xdr:from>
      <xdr:col>20</xdr:col>
      <xdr:colOff>542925</xdr:colOff>
      <xdr:row>42</xdr:row>
      <xdr:rowOff>47625</xdr:rowOff>
    </xdr:from>
    <xdr:to>
      <xdr:col>23</xdr:col>
      <xdr:colOff>38349</xdr:colOff>
      <xdr:row>47</xdr:row>
      <xdr:rowOff>171604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FD03F68-2E28-47EC-9E96-3365CECBB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78250" y="8020050"/>
          <a:ext cx="1781424" cy="110505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75849</xdr:rowOff>
    </xdr:from>
    <xdr:to>
      <xdr:col>6</xdr:col>
      <xdr:colOff>695325</xdr:colOff>
      <xdr:row>12</xdr:row>
      <xdr:rowOff>38461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08C1C5E-1F91-4591-A57C-BC950ABA8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275874"/>
          <a:ext cx="5667375" cy="20581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547407</xdr:colOff>
      <xdr:row>1</xdr:row>
      <xdr:rowOff>33057</xdr:rowOff>
    </xdr:from>
    <xdr:to>
      <xdr:col>14</xdr:col>
      <xdr:colOff>700589</xdr:colOff>
      <xdr:row>12</xdr:row>
      <xdr:rowOff>4482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358ECCB-4176-4DD3-8D75-F10330C7D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62432" y="233082"/>
          <a:ext cx="5601482" cy="20669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683560</xdr:colOff>
      <xdr:row>10</xdr:row>
      <xdr:rowOff>56028</xdr:rowOff>
    </xdr:from>
    <xdr:to>
      <xdr:col>8</xdr:col>
      <xdr:colOff>705971</xdr:colOff>
      <xdr:row>10</xdr:row>
      <xdr:rowOff>56028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FE5E64D5-EDC4-4174-99D0-F768500855D9}"/>
            </a:ext>
          </a:extLst>
        </xdr:cNvPr>
        <xdr:cNvCxnSpPr/>
      </xdr:nvCxnSpPr>
      <xdr:spPr>
        <a:xfrm>
          <a:off x="5703235" y="1980078"/>
          <a:ext cx="1679761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30</xdr:row>
      <xdr:rowOff>76200</xdr:rowOff>
    </xdr:from>
    <xdr:to>
      <xdr:col>7</xdr:col>
      <xdr:colOff>0</xdr:colOff>
      <xdr:row>43</xdr:row>
      <xdr:rowOff>146076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FEE28F6-0D17-49DB-BF6D-9441F2AA5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5762625"/>
          <a:ext cx="5867400" cy="255590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3</xdr:col>
      <xdr:colOff>342900</xdr:colOff>
      <xdr:row>40</xdr:row>
      <xdr:rowOff>114300</xdr:rowOff>
    </xdr:from>
    <xdr:ext cx="909544" cy="264560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7C21E34-0353-4E65-9879-35B493F68EDC}"/>
            </a:ext>
          </a:extLst>
        </xdr:cNvPr>
        <xdr:cNvSpPr txBox="1"/>
      </xdr:nvSpPr>
      <xdr:spPr>
        <a:xfrm>
          <a:off x="2876550" y="7705725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0</xdr:col>
      <xdr:colOff>419100</xdr:colOff>
      <xdr:row>43</xdr:row>
      <xdr:rowOff>57150</xdr:rowOff>
    </xdr:from>
    <xdr:to>
      <xdr:col>0</xdr:col>
      <xdr:colOff>682870</xdr:colOff>
      <xdr:row>45</xdr:row>
      <xdr:rowOff>13189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340ACE73-4A54-4820-9875-14A8365D2EAC}"/>
            </a:ext>
          </a:extLst>
        </xdr:cNvPr>
        <xdr:cNvCxnSpPr/>
      </xdr:nvCxnSpPr>
      <xdr:spPr>
        <a:xfrm flipV="1">
          <a:off x="419100" y="8220075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266700</xdr:colOff>
      <xdr:row>62</xdr:row>
      <xdr:rowOff>171450</xdr:rowOff>
    </xdr:from>
    <xdr:to>
      <xdr:col>19</xdr:col>
      <xdr:colOff>704033</xdr:colOff>
      <xdr:row>80</xdr:row>
      <xdr:rowOff>132924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BCD2DBDA-A126-435F-88C9-2C5748E34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44025" y="12001500"/>
          <a:ext cx="6533333" cy="3409524"/>
        </a:xfrm>
        <a:prstGeom prst="rect">
          <a:avLst/>
        </a:prstGeom>
      </xdr:spPr>
    </xdr:pic>
    <xdr:clientData/>
  </xdr:twoCellAnchor>
  <xdr:twoCellAnchor editAs="oneCell">
    <xdr:from>
      <xdr:col>15</xdr:col>
      <xdr:colOff>742950</xdr:colOff>
      <xdr:row>37</xdr:row>
      <xdr:rowOff>38915</xdr:rowOff>
    </xdr:from>
    <xdr:to>
      <xdr:col>20</xdr:col>
      <xdr:colOff>400050</xdr:colOff>
      <xdr:row>51</xdr:row>
      <xdr:rowOff>86206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28D5DE9-C7AF-4811-84A9-F9D09DCF4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868275" y="7049315"/>
          <a:ext cx="3467100" cy="2752391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65</xdr:row>
      <xdr:rowOff>98915</xdr:rowOff>
    </xdr:from>
    <xdr:to>
      <xdr:col>12</xdr:col>
      <xdr:colOff>66675</xdr:colOff>
      <xdr:row>68</xdr:row>
      <xdr:rowOff>152400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DC6B2AB8-A509-4932-9B4A-A53A0040A661}"/>
            </a:ext>
          </a:extLst>
        </xdr:cNvPr>
        <xdr:cNvCxnSpPr/>
      </xdr:nvCxnSpPr>
      <xdr:spPr>
        <a:xfrm>
          <a:off x="9077325" y="12509990"/>
          <a:ext cx="828675" cy="634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53</xdr:row>
      <xdr:rowOff>41413</xdr:rowOff>
    </xdr:from>
    <xdr:to>
      <xdr:col>4</xdr:col>
      <xdr:colOff>491988</xdr:colOff>
      <xdr:row>59</xdr:row>
      <xdr:rowOff>16565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FCFC00-785E-469B-80EA-A3129E21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66" y="7832863"/>
          <a:ext cx="3161472" cy="1127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55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2060770-4D0A-4B4B-ABD3-4D0F507F6CC0}"/>
                </a:ext>
              </a:extLst>
            </xdr:cNvPr>
            <xdr:cNvSpPr txBox="1"/>
          </xdr:nvSpPr>
          <xdr:spPr>
            <a:xfrm>
              <a:off x="5042866" y="8205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2060770-4D0A-4B4B-ABD3-4D0F507F6CC0}"/>
                </a:ext>
              </a:extLst>
            </xdr:cNvPr>
            <xdr:cNvSpPr txBox="1"/>
          </xdr:nvSpPr>
          <xdr:spPr>
            <a:xfrm>
              <a:off x="5042866" y="8205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56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A4ED547-6A0B-43BC-8B67-C22CBFA89E50}"/>
                </a:ext>
              </a:extLst>
            </xdr:cNvPr>
            <xdr:cNvSpPr txBox="1"/>
          </xdr:nvSpPr>
          <xdr:spPr>
            <a:xfrm>
              <a:off x="503458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A4ED547-6A0B-43BC-8B67-C22CBFA89E50}"/>
                </a:ext>
              </a:extLst>
            </xdr:cNvPr>
            <xdr:cNvSpPr txBox="1"/>
          </xdr:nvSpPr>
          <xdr:spPr>
            <a:xfrm>
              <a:off x="503458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58</xdr:row>
      <xdr:rowOff>64603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CC54839-2F74-4C64-BA4F-5A5CFD5F35C8}"/>
            </a:ext>
          </a:extLst>
        </xdr:cNvPr>
        <xdr:cNvSpPr txBox="1"/>
      </xdr:nvSpPr>
      <xdr:spPr>
        <a:xfrm>
          <a:off x="5051148" y="8818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58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13133211-6471-4247-9E04-221D041F312C}"/>
                </a:ext>
              </a:extLst>
            </xdr:cNvPr>
            <xdr:cNvSpPr txBox="1"/>
          </xdr:nvSpPr>
          <xdr:spPr>
            <a:xfrm>
              <a:off x="5051149" y="8793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13133211-6471-4247-9E04-221D041F312C}"/>
                </a:ext>
              </a:extLst>
            </xdr:cNvPr>
            <xdr:cNvSpPr txBox="1"/>
          </xdr:nvSpPr>
          <xdr:spPr>
            <a:xfrm>
              <a:off x="5051149" y="8793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59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5AEBDCB0-97B9-434C-A3D6-9C840E8459F3}"/>
                </a:ext>
              </a:extLst>
            </xdr:cNvPr>
            <xdr:cNvSpPr txBox="1"/>
          </xdr:nvSpPr>
          <xdr:spPr>
            <a:xfrm>
              <a:off x="5009736" y="8983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5AEBDCB0-97B9-434C-A3D6-9C840E8459F3}"/>
                </a:ext>
              </a:extLst>
            </xdr:cNvPr>
            <xdr:cNvSpPr txBox="1"/>
          </xdr:nvSpPr>
          <xdr:spPr>
            <a:xfrm>
              <a:off x="5009736" y="8983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60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6CE638AA-6B51-4695-822B-6FE7E60E73E4}"/>
                </a:ext>
              </a:extLst>
            </xdr:cNvPr>
            <xdr:cNvSpPr txBox="1"/>
          </xdr:nvSpPr>
          <xdr:spPr>
            <a:xfrm>
              <a:off x="5052805" y="9283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6CE638AA-6B51-4695-822B-6FE7E60E73E4}"/>
                </a:ext>
              </a:extLst>
            </xdr:cNvPr>
            <xdr:cNvSpPr txBox="1"/>
          </xdr:nvSpPr>
          <xdr:spPr>
            <a:xfrm>
              <a:off x="5052805" y="9283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55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CB7F96A1-D5F3-4714-9C87-2ED5B8DCF7A0}"/>
                </a:ext>
              </a:extLst>
            </xdr:cNvPr>
            <xdr:cNvSpPr txBox="1"/>
          </xdr:nvSpPr>
          <xdr:spPr>
            <a:xfrm>
              <a:off x="9100516" y="8205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CB7F96A1-D5F3-4714-9C87-2ED5B8DCF7A0}"/>
                </a:ext>
              </a:extLst>
            </xdr:cNvPr>
            <xdr:cNvSpPr txBox="1"/>
          </xdr:nvSpPr>
          <xdr:spPr>
            <a:xfrm>
              <a:off x="9100516" y="8205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56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8D15E240-8E59-44CC-A4F7-494895D0745B}"/>
                </a:ext>
              </a:extLst>
            </xdr:cNvPr>
            <xdr:cNvSpPr txBox="1"/>
          </xdr:nvSpPr>
          <xdr:spPr>
            <a:xfrm>
              <a:off x="909223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8D15E240-8E59-44CC-A4F7-494895D0745B}"/>
                </a:ext>
              </a:extLst>
            </xdr:cNvPr>
            <xdr:cNvSpPr txBox="1"/>
          </xdr:nvSpPr>
          <xdr:spPr>
            <a:xfrm>
              <a:off x="909223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58</xdr:row>
      <xdr:rowOff>64603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1E7D23-7DF4-412F-BEC4-B47245F2291E}"/>
            </a:ext>
          </a:extLst>
        </xdr:cNvPr>
        <xdr:cNvSpPr txBox="1"/>
      </xdr:nvSpPr>
      <xdr:spPr>
        <a:xfrm>
          <a:off x="9108798" y="8818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58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36A0B363-69BD-4A61-AF2A-D4FD344D632C}"/>
                </a:ext>
              </a:extLst>
            </xdr:cNvPr>
            <xdr:cNvSpPr txBox="1"/>
          </xdr:nvSpPr>
          <xdr:spPr>
            <a:xfrm>
              <a:off x="9108799" y="8793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36A0B363-69BD-4A61-AF2A-D4FD344D632C}"/>
                </a:ext>
              </a:extLst>
            </xdr:cNvPr>
            <xdr:cNvSpPr txBox="1"/>
          </xdr:nvSpPr>
          <xdr:spPr>
            <a:xfrm>
              <a:off x="9108799" y="8793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59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5C056EF8-BDA2-4306-9B47-2E8C75168C02}"/>
                </a:ext>
              </a:extLst>
            </xdr:cNvPr>
            <xdr:cNvSpPr txBox="1"/>
          </xdr:nvSpPr>
          <xdr:spPr>
            <a:xfrm>
              <a:off x="9067386" y="8983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5C056EF8-BDA2-4306-9B47-2E8C75168C02}"/>
                </a:ext>
              </a:extLst>
            </xdr:cNvPr>
            <xdr:cNvSpPr txBox="1"/>
          </xdr:nvSpPr>
          <xdr:spPr>
            <a:xfrm>
              <a:off x="9067386" y="8983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60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38A1E8DD-5C4C-46E6-BEAB-BAB596A944DF}"/>
                </a:ext>
              </a:extLst>
            </xdr:cNvPr>
            <xdr:cNvSpPr txBox="1"/>
          </xdr:nvSpPr>
          <xdr:spPr>
            <a:xfrm>
              <a:off x="9102172" y="9324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38A1E8DD-5C4C-46E6-BEAB-BAB596A944DF}"/>
                </a:ext>
              </a:extLst>
            </xdr:cNvPr>
            <xdr:cNvSpPr txBox="1"/>
          </xdr:nvSpPr>
          <xdr:spPr>
            <a:xfrm>
              <a:off x="9102172" y="9324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6</xdr:col>
      <xdr:colOff>66674</xdr:colOff>
      <xdr:row>14</xdr:row>
      <xdr:rowOff>78304</xdr:rowOff>
    </xdr:from>
    <xdr:to>
      <xdr:col>13</xdr:col>
      <xdr:colOff>550162</xdr:colOff>
      <xdr:row>22</xdr:row>
      <xdr:rowOff>47625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D91FEF5-9383-4A10-A641-4CADEDEB7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349" y="2773879"/>
          <a:ext cx="6065138" cy="152189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38101</xdr:colOff>
      <xdr:row>33</xdr:row>
      <xdr:rowOff>0</xdr:rowOff>
    </xdr:from>
    <xdr:to>
      <xdr:col>10</xdr:col>
      <xdr:colOff>742950</xdr:colOff>
      <xdr:row>36</xdr:row>
      <xdr:rowOff>76474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C3D059C-661D-44F0-AD8C-E9BAE9683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91426" y="6429375"/>
          <a:ext cx="1466849" cy="64797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27</xdr:row>
      <xdr:rowOff>151918</xdr:rowOff>
    </xdr:from>
    <xdr:to>
      <xdr:col>10</xdr:col>
      <xdr:colOff>742950</xdr:colOff>
      <xdr:row>32</xdr:row>
      <xdr:rowOff>143259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E3DCCB2-5C5D-4F5D-9A8C-90DFB4E20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51" y="5381143"/>
          <a:ext cx="1457324" cy="1000991"/>
        </a:xfrm>
        <a:prstGeom prst="rect">
          <a:avLst/>
        </a:prstGeom>
      </xdr:spPr>
    </xdr:pic>
    <xdr:clientData/>
  </xdr:twoCellAnchor>
  <xdr:twoCellAnchor editAs="oneCell">
    <xdr:from>
      <xdr:col>20</xdr:col>
      <xdr:colOff>666750</xdr:colOff>
      <xdr:row>46</xdr:row>
      <xdr:rowOff>9525</xdr:rowOff>
    </xdr:from>
    <xdr:to>
      <xdr:col>23</xdr:col>
      <xdr:colOff>162174</xdr:colOff>
      <xdr:row>51</xdr:row>
      <xdr:rowOff>133504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75A570B-5273-4C44-AB6A-93812F7A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602075" y="8924925"/>
          <a:ext cx="1781424" cy="11050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66675</xdr:rowOff>
    </xdr:from>
    <xdr:to>
      <xdr:col>6</xdr:col>
      <xdr:colOff>847725</xdr:colOff>
      <xdr:row>45</xdr:row>
      <xdr:rowOff>136551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A47FCA2-ECAE-4B30-AFCA-55CF4F274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496050"/>
          <a:ext cx="5867400" cy="255590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371475</xdr:colOff>
      <xdr:row>45</xdr:row>
      <xdr:rowOff>47625</xdr:rowOff>
    </xdr:from>
    <xdr:to>
      <xdr:col>0</xdr:col>
      <xdr:colOff>635245</xdr:colOff>
      <xdr:row>47</xdr:row>
      <xdr:rowOff>3664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8AEA7E25-57DF-44C1-9638-DD833AD9D244}"/>
            </a:ext>
          </a:extLst>
        </xdr:cNvPr>
        <xdr:cNvCxnSpPr/>
      </xdr:nvCxnSpPr>
      <xdr:spPr>
        <a:xfrm flipV="1">
          <a:off x="371475" y="8963025"/>
          <a:ext cx="263770" cy="33703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704850</xdr:colOff>
      <xdr:row>39</xdr:row>
      <xdr:rowOff>85725</xdr:rowOff>
    </xdr:from>
    <xdr:to>
      <xdr:col>20</xdr:col>
      <xdr:colOff>361950</xdr:colOff>
      <xdr:row>53</xdr:row>
      <xdr:rowOff>142541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84ECD52-D2E4-4F8D-ACC0-EA2DC8B3E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30175" y="7667625"/>
          <a:ext cx="3467100" cy="2752391"/>
        </a:xfrm>
        <a:prstGeom prst="rect">
          <a:avLst/>
        </a:prstGeom>
      </xdr:spPr>
    </xdr:pic>
    <xdr:clientData/>
  </xdr:twoCellAnchor>
  <xdr:twoCellAnchor editAs="oneCell">
    <xdr:from>
      <xdr:col>11</xdr:col>
      <xdr:colOff>276225</xdr:colOff>
      <xdr:row>63</xdr:row>
      <xdr:rowOff>104775</xdr:rowOff>
    </xdr:from>
    <xdr:to>
      <xdr:col>19</xdr:col>
      <xdr:colOff>713558</xdr:colOff>
      <xdr:row>81</xdr:row>
      <xdr:rowOff>66249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FF28300-D1CB-43FD-AA1D-21871A0AE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353550" y="12306300"/>
          <a:ext cx="6533333" cy="3409524"/>
        </a:xfrm>
        <a:prstGeom prst="rect">
          <a:avLst/>
        </a:prstGeom>
      </xdr:spPr>
    </xdr:pic>
    <xdr:clientData/>
  </xdr:twoCellAnchor>
  <xdr:twoCellAnchor>
    <xdr:from>
      <xdr:col>11</xdr:col>
      <xdr:colOff>9525</xdr:colOff>
      <xdr:row>66</xdr:row>
      <xdr:rowOff>32240</xdr:rowOff>
    </xdr:from>
    <xdr:to>
      <xdr:col>12</xdr:col>
      <xdr:colOff>95250</xdr:colOff>
      <xdr:row>73</xdr:row>
      <xdr:rowOff>133350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7502D933-75C0-4702-84B9-45136EC3FE56}"/>
            </a:ext>
          </a:extLst>
        </xdr:cNvPr>
        <xdr:cNvCxnSpPr/>
      </xdr:nvCxnSpPr>
      <xdr:spPr>
        <a:xfrm>
          <a:off x="9086850" y="12814790"/>
          <a:ext cx="847725" cy="144413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1</xdr:row>
      <xdr:rowOff>75849</xdr:rowOff>
    </xdr:from>
    <xdr:to>
      <xdr:col>6</xdr:col>
      <xdr:colOff>695325</xdr:colOff>
      <xdr:row>12</xdr:row>
      <xdr:rowOff>38461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07FDDFB-EAF0-4ECE-BF8E-73ECF30C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275874"/>
          <a:ext cx="5667375" cy="20581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547407</xdr:colOff>
      <xdr:row>1</xdr:row>
      <xdr:rowOff>33057</xdr:rowOff>
    </xdr:from>
    <xdr:to>
      <xdr:col>14</xdr:col>
      <xdr:colOff>700589</xdr:colOff>
      <xdr:row>12</xdr:row>
      <xdr:rowOff>4482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E9796E7-B111-4269-A211-FEE05A052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62432" y="233082"/>
          <a:ext cx="5601482" cy="20669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683560</xdr:colOff>
      <xdr:row>10</xdr:row>
      <xdr:rowOff>56028</xdr:rowOff>
    </xdr:from>
    <xdr:to>
      <xdr:col>8</xdr:col>
      <xdr:colOff>705971</xdr:colOff>
      <xdr:row>10</xdr:row>
      <xdr:rowOff>56028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64A8C0CE-A438-42AE-B69F-3B64BED90ED6}"/>
            </a:ext>
          </a:extLst>
        </xdr:cNvPr>
        <xdr:cNvCxnSpPr/>
      </xdr:nvCxnSpPr>
      <xdr:spPr>
        <a:xfrm>
          <a:off x="5703235" y="1970553"/>
          <a:ext cx="1679761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180975</xdr:colOff>
      <xdr:row>42</xdr:row>
      <xdr:rowOff>114300</xdr:rowOff>
    </xdr:from>
    <xdr:ext cx="909544" cy="264560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64C38B7-5DFD-4AB9-A2CA-A0C3020D24FD}"/>
            </a:ext>
          </a:extLst>
        </xdr:cNvPr>
        <xdr:cNvSpPr txBox="1"/>
      </xdr:nvSpPr>
      <xdr:spPr>
        <a:xfrm>
          <a:off x="2714625" y="8267700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63</xdr:row>
      <xdr:rowOff>9525</xdr:rowOff>
    </xdr:from>
    <xdr:to>
      <xdr:col>19</xdr:col>
      <xdr:colOff>504019</xdr:colOff>
      <xdr:row>80</xdr:row>
      <xdr:rowOff>171024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5A4657-2DE4-4DC9-A75F-975091601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12239625"/>
          <a:ext cx="6447619" cy="34095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47625</xdr:colOff>
      <xdr:row>1</xdr:row>
      <xdr:rowOff>85725</xdr:rowOff>
    </xdr:from>
    <xdr:to>
      <xdr:col>7</xdr:col>
      <xdr:colOff>19050</xdr:colOff>
      <xdr:row>12</xdr:row>
      <xdr:rowOff>60259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AF230BD-07B4-4D96-9BFC-87719F28F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85725"/>
          <a:ext cx="5886450" cy="2079559"/>
        </a:xfrm>
        <a:prstGeom prst="rect">
          <a:avLst/>
        </a:prstGeom>
      </xdr:spPr>
    </xdr:pic>
    <xdr:clientData/>
  </xdr:twoCellAnchor>
  <xdr:twoCellAnchor editAs="oneCell">
    <xdr:from>
      <xdr:col>1</xdr:col>
      <xdr:colOff>16566</xdr:colOff>
      <xdr:row>52</xdr:row>
      <xdr:rowOff>41413</xdr:rowOff>
    </xdr:from>
    <xdr:to>
      <xdr:col>4</xdr:col>
      <xdr:colOff>491988</xdr:colOff>
      <xdr:row>58</xdr:row>
      <xdr:rowOff>16565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89E4C8-9437-4E33-8C5F-928BD00C8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566" y="8413888"/>
          <a:ext cx="3161472" cy="1127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54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DBBDABF9-F62A-4746-96EE-7930296F8C14}"/>
                </a:ext>
              </a:extLst>
            </xdr:cNvPr>
            <xdr:cNvSpPr txBox="1"/>
          </xdr:nvSpPr>
          <xdr:spPr>
            <a:xfrm>
              <a:off x="5042866" y="8786191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DBBDABF9-F62A-4746-96EE-7930296F8C14}"/>
                </a:ext>
              </a:extLst>
            </xdr:cNvPr>
            <xdr:cNvSpPr txBox="1"/>
          </xdr:nvSpPr>
          <xdr:spPr>
            <a:xfrm>
              <a:off x="5042866" y="8786191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55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B774C74-85A6-46A3-AC68-A29029FA6423}"/>
                </a:ext>
              </a:extLst>
            </xdr:cNvPr>
            <xdr:cNvSpPr txBox="1"/>
          </xdr:nvSpPr>
          <xdr:spPr>
            <a:xfrm>
              <a:off x="5034584" y="912577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B774C74-85A6-46A3-AC68-A29029FA6423}"/>
                </a:ext>
              </a:extLst>
            </xdr:cNvPr>
            <xdr:cNvSpPr txBox="1"/>
          </xdr:nvSpPr>
          <xdr:spPr>
            <a:xfrm>
              <a:off x="5034584" y="912577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57</xdr:row>
      <xdr:rowOff>64603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814E7BC-83E8-4E2A-A829-C1F5BAD8EF61}"/>
            </a:ext>
          </a:extLst>
        </xdr:cNvPr>
        <xdr:cNvSpPr txBox="1"/>
      </xdr:nvSpPr>
      <xdr:spPr>
        <a:xfrm>
          <a:off x="5051148" y="93991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57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029C01E0-0408-429E-8607-F09D4EE93C09}"/>
                </a:ext>
              </a:extLst>
            </xdr:cNvPr>
            <xdr:cNvSpPr txBox="1"/>
          </xdr:nvSpPr>
          <xdr:spPr>
            <a:xfrm>
              <a:off x="5051149" y="9374255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029C01E0-0408-429E-8607-F09D4EE93C09}"/>
                </a:ext>
              </a:extLst>
            </xdr:cNvPr>
            <xdr:cNvSpPr txBox="1"/>
          </xdr:nvSpPr>
          <xdr:spPr>
            <a:xfrm>
              <a:off x="5051149" y="9374255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58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E4276795-9033-4C41-BD3D-41748F65FCB9}"/>
                </a:ext>
              </a:extLst>
            </xdr:cNvPr>
            <xdr:cNvSpPr txBox="1"/>
          </xdr:nvSpPr>
          <xdr:spPr>
            <a:xfrm>
              <a:off x="5009736" y="9564756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E4276795-9033-4C41-BD3D-41748F65FCB9}"/>
                </a:ext>
              </a:extLst>
            </xdr:cNvPr>
            <xdr:cNvSpPr txBox="1"/>
          </xdr:nvSpPr>
          <xdr:spPr>
            <a:xfrm>
              <a:off x="5009736" y="9564756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59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8439EDA0-24F5-4380-BFC0-4BA9AFA3933F}"/>
                </a:ext>
              </a:extLst>
            </xdr:cNvPr>
            <xdr:cNvSpPr txBox="1"/>
          </xdr:nvSpPr>
          <xdr:spPr>
            <a:xfrm>
              <a:off x="5052805" y="9864586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8439EDA0-24F5-4380-BFC0-4BA9AFA3933F}"/>
                </a:ext>
              </a:extLst>
            </xdr:cNvPr>
            <xdr:cNvSpPr txBox="1"/>
          </xdr:nvSpPr>
          <xdr:spPr>
            <a:xfrm>
              <a:off x="5052805" y="9864586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54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E4CFFBDF-0E8D-4BF5-B4C7-294C4D3F7DEB}"/>
                </a:ext>
              </a:extLst>
            </xdr:cNvPr>
            <xdr:cNvSpPr txBox="1"/>
          </xdr:nvSpPr>
          <xdr:spPr>
            <a:xfrm>
              <a:off x="9100516" y="8786191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E4CFFBDF-0E8D-4BF5-B4C7-294C4D3F7DEB}"/>
                </a:ext>
              </a:extLst>
            </xdr:cNvPr>
            <xdr:cNvSpPr txBox="1"/>
          </xdr:nvSpPr>
          <xdr:spPr>
            <a:xfrm>
              <a:off x="9100516" y="8786191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55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458B8FF8-C8EC-4132-A93A-72288BBD6A66}"/>
                </a:ext>
              </a:extLst>
            </xdr:cNvPr>
            <xdr:cNvSpPr txBox="1"/>
          </xdr:nvSpPr>
          <xdr:spPr>
            <a:xfrm>
              <a:off x="9092234" y="912577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458B8FF8-C8EC-4132-A93A-72288BBD6A66}"/>
                </a:ext>
              </a:extLst>
            </xdr:cNvPr>
            <xdr:cNvSpPr txBox="1"/>
          </xdr:nvSpPr>
          <xdr:spPr>
            <a:xfrm>
              <a:off x="9092234" y="9125779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57</xdr:row>
      <xdr:rowOff>64603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3B906B3-E3D1-4406-9875-FCC8EFBA9AEB}"/>
            </a:ext>
          </a:extLst>
        </xdr:cNvPr>
        <xdr:cNvSpPr txBox="1"/>
      </xdr:nvSpPr>
      <xdr:spPr>
        <a:xfrm>
          <a:off x="9108798" y="93991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57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4CDDCB5-A772-4A21-B10B-A266DCA6FA1A}"/>
                </a:ext>
              </a:extLst>
            </xdr:cNvPr>
            <xdr:cNvSpPr txBox="1"/>
          </xdr:nvSpPr>
          <xdr:spPr>
            <a:xfrm>
              <a:off x="9108799" y="9374255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4CDDCB5-A772-4A21-B10B-A266DCA6FA1A}"/>
                </a:ext>
              </a:extLst>
            </xdr:cNvPr>
            <xdr:cNvSpPr txBox="1"/>
          </xdr:nvSpPr>
          <xdr:spPr>
            <a:xfrm>
              <a:off x="9108799" y="9374255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58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D395B9-C583-4BF7-BFD2-3060C9673C3B}"/>
                </a:ext>
              </a:extLst>
            </xdr:cNvPr>
            <xdr:cNvSpPr txBox="1"/>
          </xdr:nvSpPr>
          <xdr:spPr>
            <a:xfrm>
              <a:off x="9067386" y="9564756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D395B9-C583-4BF7-BFD2-3060C9673C3B}"/>
                </a:ext>
              </a:extLst>
            </xdr:cNvPr>
            <xdr:cNvSpPr txBox="1"/>
          </xdr:nvSpPr>
          <xdr:spPr>
            <a:xfrm>
              <a:off x="9067386" y="9564756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59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6AD1158E-C815-4D7F-AE8D-6B14EFD0AB60}"/>
                </a:ext>
              </a:extLst>
            </xdr:cNvPr>
            <xdr:cNvSpPr txBox="1"/>
          </xdr:nvSpPr>
          <xdr:spPr>
            <a:xfrm>
              <a:off x="9102172" y="9905999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6AD1158E-C815-4D7F-AE8D-6B14EFD0AB60}"/>
                </a:ext>
              </a:extLst>
            </xdr:cNvPr>
            <xdr:cNvSpPr txBox="1"/>
          </xdr:nvSpPr>
          <xdr:spPr>
            <a:xfrm>
              <a:off x="9102172" y="9905999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7</xdr:col>
      <xdr:colOff>533399</xdr:colOff>
      <xdr:row>1</xdr:row>
      <xdr:rowOff>47625</xdr:rowOff>
    </xdr:from>
    <xdr:to>
      <xdr:col>14</xdr:col>
      <xdr:colOff>643330</xdr:colOff>
      <xdr:row>11</xdr:row>
      <xdr:rowOff>171450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423D0E5-11DF-4611-ABD2-5D59B5B6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48424" y="247650"/>
          <a:ext cx="5558231" cy="20383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628650</xdr:colOff>
      <xdr:row>1</xdr:row>
      <xdr:rowOff>190500</xdr:rowOff>
    </xdr:from>
    <xdr:to>
      <xdr:col>10</xdr:col>
      <xdr:colOff>85725</xdr:colOff>
      <xdr:row>11</xdr:row>
      <xdr:rowOff>85725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52808F3D-958F-4421-BDA5-A5A7DA7F2B36}"/>
            </a:ext>
          </a:extLst>
        </xdr:cNvPr>
        <xdr:cNvSpPr/>
      </xdr:nvSpPr>
      <xdr:spPr>
        <a:xfrm>
          <a:off x="8181975" y="390525"/>
          <a:ext cx="219075" cy="180975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628650</xdr:colOff>
      <xdr:row>1</xdr:row>
      <xdr:rowOff>28575</xdr:rowOff>
    </xdr:from>
    <xdr:to>
      <xdr:col>7</xdr:col>
      <xdr:colOff>19050</xdr:colOff>
      <xdr:row>11</xdr:row>
      <xdr:rowOff>123825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1FBEB8B7-54B7-4325-9D31-500F78A47E83}"/>
            </a:ext>
          </a:extLst>
        </xdr:cNvPr>
        <xdr:cNvSpPr/>
      </xdr:nvSpPr>
      <xdr:spPr>
        <a:xfrm>
          <a:off x="3162300" y="28575"/>
          <a:ext cx="2771775" cy="200977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4</xdr:col>
      <xdr:colOff>38100</xdr:colOff>
      <xdr:row>14</xdr:row>
      <xdr:rowOff>177819</xdr:rowOff>
    </xdr:from>
    <xdr:to>
      <xdr:col>12</xdr:col>
      <xdr:colOff>104775</xdr:colOff>
      <xdr:row>23</xdr:row>
      <xdr:rowOff>142875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6A4786C-577D-40C7-ABF8-6844D9F1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86150" y="2882919"/>
          <a:ext cx="6457950" cy="1708131"/>
        </a:xfrm>
        <a:prstGeom prst="rect">
          <a:avLst/>
        </a:prstGeom>
      </xdr:spPr>
    </xdr:pic>
    <xdr:clientData/>
  </xdr:twoCellAnchor>
  <xdr:twoCellAnchor editAs="oneCell">
    <xdr:from>
      <xdr:col>6</xdr:col>
      <xdr:colOff>96031</xdr:colOff>
      <xdr:row>34</xdr:row>
      <xdr:rowOff>19050</xdr:rowOff>
    </xdr:from>
    <xdr:to>
      <xdr:col>7</xdr:col>
      <xdr:colOff>666750</xdr:colOff>
      <xdr:row>37</xdr:row>
      <xdr:rowOff>114462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AFF81E0-96FF-45C1-9810-85B12928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15706" y="6657975"/>
          <a:ext cx="1466069" cy="666912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30</xdr:row>
      <xdr:rowOff>57150</xdr:rowOff>
    </xdr:from>
    <xdr:to>
      <xdr:col>7</xdr:col>
      <xdr:colOff>676275</xdr:colOff>
      <xdr:row>33</xdr:row>
      <xdr:rowOff>114392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C7106CA-F4F3-434F-9F53-B763C4325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05400" y="5905500"/>
          <a:ext cx="1485900" cy="65731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32</xdr:row>
      <xdr:rowOff>9525</xdr:rowOff>
    </xdr:from>
    <xdr:to>
      <xdr:col>5</xdr:col>
      <xdr:colOff>38100</xdr:colOff>
      <xdr:row>46</xdr:row>
      <xdr:rowOff>123457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033CE33-B1A3-45F4-9EF9-9FCA2645E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9075" y="6276975"/>
          <a:ext cx="4076700" cy="2790457"/>
        </a:xfrm>
        <a:prstGeom prst="rect">
          <a:avLst/>
        </a:prstGeom>
      </xdr:spPr>
    </xdr:pic>
    <xdr:clientData/>
  </xdr:twoCellAnchor>
  <xdr:twoCellAnchor>
    <xdr:from>
      <xdr:col>7</xdr:col>
      <xdr:colOff>19050</xdr:colOff>
      <xdr:row>9</xdr:row>
      <xdr:rowOff>161925</xdr:rowOff>
    </xdr:from>
    <xdr:to>
      <xdr:col>9</xdr:col>
      <xdr:colOff>581025</xdr:colOff>
      <xdr:row>9</xdr:row>
      <xdr:rowOff>161925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DFE86F7D-ABD5-4B06-A65F-EAB6EC848514}"/>
            </a:ext>
          </a:extLst>
        </xdr:cNvPr>
        <xdr:cNvCxnSpPr/>
      </xdr:nvCxnSpPr>
      <xdr:spPr>
        <a:xfrm>
          <a:off x="5934075" y="1895475"/>
          <a:ext cx="2200275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666750</xdr:colOff>
      <xdr:row>43</xdr:row>
      <xdr:rowOff>171450</xdr:rowOff>
    </xdr:from>
    <xdr:ext cx="909544" cy="264560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B01CE81A-1282-4D3C-AD18-8DF6E2AC20BC}"/>
            </a:ext>
          </a:extLst>
        </xdr:cNvPr>
        <xdr:cNvSpPr txBox="1"/>
      </xdr:nvSpPr>
      <xdr:spPr>
        <a:xfrm>
          <a:off x="1428750" y="8534400"/>
          <a:ext cx="9095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 b="1"/>
            <a:t>OpenSeesPy</a:t>
          </a:r>
        </a:p>
      </xdr:txBody>
    </xdr:sp>
    <xdr:clientData/>
  </xdr:oneCellAnchor>
  <xdr:twoCellAnchor>
    <xdr:from>
      <xdr:col>0</xdr:col>
      <xdr:colOff>552450</xdr:colOff>
      <xdr:row>45</xdr:row>
      <xdr:rowOff>142875</xdr:rowOff>
    </xdr:from>
    <xdr:to>
      <xdr:col>1</xdr:col>
      <xdr:colOff>85725</xdr:colOff>
      <xdr:row>47</xdr:row>
      <xdr:rowOff>22715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BC71EF9E-EDA3-4E5A-B30E-5A6C1B52A705}"/>
            </a:ext>
          </a:extLst>
        </xdr:cNvPr>
        <xdr:cNvCxnSpPr/>
      </xdr:nvCxnSpPr>
      <xdr:spPr>
        <a:xfrm flipV="1">
          <a:off x="552450" y="8886825"/>
          <a:ext cx="295275" cy="45134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752475</xdr:colOff>
      <xdr:row>64</xdr:row>
      <xdr:rowOff>57150</xdr:rowOff>
    </xdr:from>
    <xdr:to>
      <xdr:col>13</xdr:col>
      <xdr:colOff>95250</xdr:colOff>
      <xdr:row>64</xdr:row>
      <xdr:rowOff>57150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242F82D3-9A04-4952-9149-0C23EED580E1}"/>
            </a:ext>
          </a:extLst>
        </xdr:cNvPr>
        <xdr:cNvCxnSpPr/>
      </xdr:nvCxnSpPr>
      <xdr:spPr>
        <a:xfrm>
          <a:off x="9067800" y="12468225"/>
          <a:ext cx="1628775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85725</xdr:colOff>
      <xdr:row>13</xdr:row>
      <xdr:rowOff>150440</xdr:rowOff>
    </xdr:from>
    <xdr:to>
      <xdr:col>15</xdr:col>
      <xdr:colOff>666750</xdr:colOff>
      <xdr:row>24</xdr:row>
      <xdr:rowOff>38100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3AF7AB4-2DBE-47B6-8A00-669EC61B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87050" y="2645990"/>
          <a:ext cx="2105025" cy="20307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50</xdr:row>
      <xdr:rowOff>41413</xdr:rowOff>
    </xdr:from>
    <xdr:to>
      <xdr:col>4</xdr:col>
      <xdr:colOff>491988</xdr:colOff>
      <xdr:row>56</xdr:row>
      <xdr:rowOff>16565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1634CB-2EAC-49E0-AEAB-4CD9EEDB5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66" y="7832863"/>
          <a:ext cx="3161472" cy="1127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52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12A5030-965A-4B74-BADA-02BEA9DD29EB}"/>
                </a:ext>
              </a:extLst>
            </xdr:cNvPr>
            <xdr:cNvSpPr txBox="1"/>
          </xdr:nvSpPr>
          <xdr:spPr>
            <a:xfrm>
              <a:off x="5042866" y="8205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12A5030-965A-4B74-BADA-02BEA9DD29EB}"/>
                </a:ext>
              </a:extLst>
            </xdr:cNvPr>
            <xdr:cNvSpPr txBox="1"/>
          </xdr:nvSpPr>
          <xdr:spPr>
            <a:xfrm>
              <a:off x="5042866" y="82051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53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E2323BB-9868-4FB9-83CE-A541DF32D586}"/>
                </a:ext>
              </a:extLst>
            </xdr:cNvPr>
            <xdr:cNvSpPr txBox="1"/>
          </xdr:nvSpPr>
          <xdr:spPr>
            <a:xfrm>
              <a:off x="503458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E2323BB-9868-4FB9-83CE-A541DF32D586}"/>
                </a:ext>
              </a:extLst>
            </xdr:cNvPr>
            <xdr:cNvSpPr txBox="1"/>
          </xdr:nvSpPr>
          <xdr:spPr>
            <a:xfrm>
              <a:off x="503458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55</xdr:row>
      <xdr:rowOff>64603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3D7230E-B7F4-4814-8EDF-B94B572C642E}"/>
            </a:ext>
          </a:extLst>
        </xdr:cNvPr>
        <xdr:cNvSpPr txBox="1"/>
      </xdr:nvSpPr>
      <xdr:spPr>
        <a:xfrm>
          <a:off x="5051148" y="8818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55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028B8F2-CAD9-43AE-931E-9533F4AEADD5}"/>
                </a:ext>
              </a:extLst>
            </xdr:cNvPr>
            <xdr:cNvSpPr txBox="1"/>
          </xdr:nvSpPr>
          <xdr:spPr>
            <a:xfrm>
              <a:off x="5051149" y="8793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B028B8F2-CAD9-43AE-931E-9533F4AEADD5}"/>
                </a:ext>
              </a:extLst>
            </xdr:cNvPr>
            <xdr:cNvSpPr txBox="1"/>
          </xdr:nvSpPr>
          <xdr:spPr>
            <a:xfrm>
              <a:off x="5051149" y="87932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56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A046434-0001-405E-A202-FCC513A0950B}"/>
                </a:ext>
              </a:extLst>
            </xdr:cNvPr>
            <xdr:cNvSpPr txBox="1"/>
          </xdr:nvSpPr>
          <xdr:spPr>
            <a:xfrm>
              <a:off x="5009736" y="8983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4A046434-0001-405E-A202-FCC513A0950B}"/>
                </a:ext>
              </a:extLst>
            </xdr:cNvPr>
            <xdr:cNvSpPr txBox="1"/>
          </xdr:nvSpPr>
          <xdr:spPr>
            <a:xfrm>
              <a:off x="5009736" y="89837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57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FF892A54-E97D-4828-AA23-0C1E042805B5}"/>
                </a:ext>
              </a:extLst>
            </xdr:cNvPr>
            <xdr:cNvSpPr txBox="1"/>
          </xdr:nvSpPr>
          <xdr:spPr>
            <a:xfrm>
              <a:off x="5052805" y="9283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FF892A54-E97D-4828-AA23-0C1E042805B5}"/>
                </a:ext>
              </a:extLst>
            </xdr:cNvPr>
            <xdr:cNvSpPr txBox="1"/>
          </xdr:nvSpPr>
          <xdr:spPr>
            <a:xfrm>
              <a:off x="5052805" y="92835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52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8A911C4F-7CF0-4AD5-8915-E54861F7ACC2}"/>
                </a:ext>
              </a:extLst>
            </xdr:cNvPr>
            <xdr:cNvSpPr txBox="1"/>
          </xdr:nvSpPr>
          <xdr:spPr>
            <a:xfrm>
              <a:off x="9100516" y="8205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8A911C4F-7CF0-4AD5-8915-E54861F7ACC2}"/>
                </a:ext>
              </a:extLst>
            </xdr:cNvPr>
            <xdr:cNvSpPr txBox="1"/>
          </xdr:nvSpPr>
          <xdr:spPr>
            <a:xfrm>
              <a:off x="9100516" y="82051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53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B86D8EA2-6BD9-496B-B100-FA39BC44B90D}"/>
                </a:ext>
              </a:extLst>
            </xdr:cNvPr>
            <xdr:cNvSpPr txBox="1"/>
          </xdr:nvSpPr>
          <xdr:spPr>
            <a:xfrm>
              <a:off x="909223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B86D8EA2-6BD9-496B-B100-FA39BC44B90D}"/>
                </a:ext>
              </a:extLst>
            </xdr:cNvPr>
            <xdr:cNvSpPr txBox="1"/>
          </xdr:nvSpPr>
          <xdr:spPr>
            <a:xfrm>
              <a:off x="9092234" y="85447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55</xdr:row>
      <xdr:rowOff>64603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DB20876A-F545-4E94-B368-7E035C2C1D0C}"/>
            </a:ext>
          </a:extLst>
        </xdr:cNvPr>
        <xdr:cNvSpPr txBox="1"/>
      </xdr:nvSpPr>
      <xdr:spPr>
        <a:xfrm>
          <a:off x="9108798" y="8818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55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1E7EE05C-2CDC-4DA6-9B6A-140479580DAA}"/>
                </a:ext>
              </a:extLst>
            </xdr:cNvPr>
            <xdr:cNvSpPr txBox="1"/>
          </xdr:nvSpPr>
          <xdr:spPr>
            <a:xfrm>
              <a:off x="9108799" y="8793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1E7EE05C-2CDC-4DA6-9B6A-140479580DAA}"/>
                </a:ext>
              </a:extLst>
            </xdr:cNvPr>
            <xdr:cNvSpPr txBox="1"/>
          </xdr:nvSpPr>
          <xdr:spPr>
            <a:xfrm>
              <a:off x="9108799" y="87932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56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D1FAABC-6C86-45FA-A421-585606E38831}"/>
                </a:ext>
              </a:extLst>
            </xdr:cNvPr>
            <xdr:cNvSpPr txBox="1"/>
          </xdr:nvSpPr>
          <xdr:spPr>
            <a:xfrm>
              <a:off x="9067386" y="8983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ED1FAABC-6C86-45FA-A421-585606E38831}"/>
                </a:ext>
              </a:extLst>
            </xdr:cNvPr>
            <xdr:cNvSpPr txBox="1"/>
          </xdr:nvSpPr>
          <xdr:spPr>
            <a:xfrm>
              <a:off x="9067386" y="89837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57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01ABB2BA-4C12-4970-9396-5233E3DEEE7C}"/>
                </a:ext>
              </a:extLst>
            </xdr:cNvPr>
            <xdr:cNvSpPr txBox="1"/>
          </xdr:nvSpPr>
          <xdr:spPr>
            <a:xfrm>
              <a:off x="9102172" y="9324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01ABB2BA-4C12-4970-9396-5233E3DEEE7C}"/>
                </a:ext>
              </a:extLst>
            </xdr:cNvPr>
            <xdr:cNvSpPr txBox="1"/>
          </xdr:nvSpPr>
          <xdr:spPr>
            <a:xfrm>
              <a:off x="9102172" y="93249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4</xdr:col>
      <xdr:colOff>38100</xdr:colOff>
      <xdr:row>14</xdr:row>
      <xdr:rowOff>15895</xdr:rowOff>
    </xdr:from>
    <xdr:to>
      <xdr:col>11</xdr:col>
      <xdr:colOff>438150</xdr:colOff>
      <xdr:row>23</xdr:row>
      <xdr:rowOff>153326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4FB905F-102C-4521-952D-326A635C9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86150" y="2692420"/>
          <a:ext cx="6029325" cy="1880506"/>
        </a:xfrm>
        <a:prstGeom prst="rect">
          <a:avLst/>
        </a:prstGeom>
      </xdr:spPr>
    </xdr:pic>
    <xdr:clientData/>
  </xdr:twoCellAnchor>
  <xdr:twoCellAnchor editAs="oneCell">
    <xdr:from>
      <xdr:col>6</xdr:col>
      <xdr:colOff>38881</xdr:colOff>
      <xdr:row>34</xdr:row>
      <xdr:rowOff>114300</xdr:rowOff>
    </xdr:from>
    <xdr:to>
      <xdr:col>7</xdr:col>
      <xdr:colOff>609600</xdr:colOff>
      <xdr:row>38</xdr:row>
      <xdr:rowOff>9687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6BCC612-75E7-4D65-BD37-B6776B824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6931" y="5143500"/>
          <a:ext cx="1466069" cy="66691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30</xdr:row>
      <xdr:rowOff>180975</xdr:rowOff>
    </xdr:from>
    <xdr:to>
      <xdr:col>7</xdr:col>
      <xdr:colOff>609600</xdr:colOff>
      <xdr:row>34</xdr:row>
      <xdr:rowOff>76292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06B49ED-3CD5-413E-A5FD-85449E4D2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7100" y="4419600"/>
          <a:ext cx="1485900" cy="65731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85725</xdr:rowOff>
    </xdr:from>
    <xdr:to>
      <xdr:col>7</xdr:col>
      <xdr:colOff>19050</xdr:colOff>
      <xdr:row>12</xdr:row>
      <xdr:rowOff>69784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605502D-A2B6-40F5-8901-B89C7DB7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285750"/>
          <a:ext cx="5886450" cy="2079559"/>
        </a:xfrm>
        <a:prstGeom prst="rect">
          <a:avLst/>
        </a:prstGeom>
      </xdr:spPr>
    </xdr:pic>
    <xdr:clientData/>
  </xdr:twoCellAnchor>
  <xdr:twoCellAnchor editAs="oneCell">
    <xdr:from>
      <xdr:col>7</xdr:col>
      <xdr:colOff>533399</xdr:colOff>
      <xdr:row>1</xdr:row>
      <xdr:rowOff>47625</xdr:rowOff>
    </xdr:from>
    <xdr:to>
      <xdr:col>14</xdr:col>
      <xdr:colOff>643330</xdr:colOff>
      <xdr:row>11</xdr:row>
      <xdr:rowOff>180975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F21788F-212A-4BF5-B372-FBB271838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48424" y="247650"/>
          <a:ext cx="5558231" cy="20383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628650</xdr:colOff>
      <xdr:row>1</xdr:row>
      <xdr:rowOff>190500</xdr:rowOff>
    </xdr:from>
    <xdr:to>
      <xdr:col>10</xdr:col>
      <xdr:colOff>85725</xdr:colOff>
      <xdr:row>11</xdr:row>
      <xdr:rowOff>85725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2D12C15B-57F7-4CA4-81BA-B3FF270DA019}"/>
            </a:ext>
          </a:extLst>
        </xdr:cNvPr>
        <xdr:cNvSpPr/>
      </xdr:nvSpPr>
      <xdr:spPr>
        <a:xfrm>
          <a:off x="8181975" y="390525"/>
          <a:ext cx="219075" cy="180975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628650</xdr:colOff>
      <xdr:row>1</xdr:row>
      <xdr:rowOff>28575</xdr:rowOff>
    </xdr:from>
    <xdr:to>
      <xdr:col>7</xdr:col>
      <xdr:colOff>19050</xdr:colOff>
      <xdr:row>11</xdr:row>
      <xdr:rowOff>123825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57637391-D0DD-4D36-9E04-6EEE7702D2D7}"/>
            </a:ext>
          </a:extLst>
        </xdr:cNvPr>
        <xdr:cNvSpPr/>
      </xdr:nvSpPr>
      <xdr:spPr>
        <a:xfrm>
          <a:off x="3162300" y="228600"/>
          <a:ext cx="2771775" cy="200977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19050</xdr:colOff>
      <xdr:row>9</xdr:row>
      <xdr:rowOff>161925</xdr:rowOff>
    </xdr:from>
    <xdr:to>
      <xdr:col>9</xdr:col>
      <xdr:colOff>581025</xdr:colOff>
      <xdr:row>9</xdr:row>
      <xdr:rowOff>161925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2D1F3EB3-B442-499D-961D-8F10596E1788}"/>
            </a:ext>
          </a:extLst>
        </xdr:cNvPr>
        <xdr:cNvCxnSpPr/>
      </xdr:nvCxnSpPr>
      <xdr:spPr>
        <a:xfrm>
          <a:off x="5934075" y="1895475"/>
          <a:ext cx="2200275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247650</xdr:colOff>
      <xdr:row>29</xdr:row>
      <xdr:rowOff>180975</xdr:rowOff>
    </xdr:from>
    <xdr:to>
      <xdr:col>5</xdr:col>
      <xdr:colOff>66675</xdr:colOff>
      <xdr:row>44</xdr:row>
      <xdr:rowOff>104407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5BE06C-242F-4AAA-8785-7F714518A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7650" y="5857875"/>
          <a:ext cx="4076700" cy="2790457"/>
        </a:xfrm>
        <a:prstGeom prst="rect">
          <a:avLst/>
        </a:prstGeom>
      </xdr:spPr>
    </xdr:pic>
    <xdr:clientData/>
  </xdr:twoCellAnchor>
  <xdr:twoCellAnchor>
    <xdr:from>
      <xdr:col>0</xdr:col>
      <xdr:colOff>581025</xdr:colOff>
      <xdr:row>43</xdr:row>
      <xdr:rowOff>133350</xdr:rowOff>
    </xdr:from>
    <xdr:to>
      <xdr:col>1</xdr:col>
      <xdr:colOff>114300</xdr:colOff>
      <xdr:row>45</xdr:row>
      <xdr:rowOff>0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230FC353-1D56-4FB6-B98E-7304ED0313FE}"/>
            </a:ext>
          </a:extLst>
        </xdr:cNvPr>
        <xdr:cNvCxnSpPr/>
      </xdr:nvCxnSpPr>
      <xdr:spPr>
        <a:xfrm flipV="1">
          <a:off x="581025" y="8477250"/>
          <a:ext cx="295275" cy="26084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266700</xdr:colOff>
      <xdr:row>13</xdr:row>
      <xdr:rowOff>66675</xdr:rowOff>
    </xdr:from>
    <xdr:to>
      <xdr:col>15</xdr:col>
      <xdr:colOff>85725</xdr:colOff>
      <xdr:row>23</xdr:row>
      <xdr:rowOff>163885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7C59B10-FDAB-45FC-8CE9-D1C7686E7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06025" y="2562225"/>
          <a:ext cx="2105025" cy="203078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60</xdr:row>
      <xdr:rowOff>123825</xdr:rowOff>
    </xdr:from>
    <xdr:to>
      <xdr:col>19</xdr:col>
      <xdr:colOff>513544</xdr:colOff>
      <xdr:row>78</xdr:row>
      <xdr:rowOff>85299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5749B3C-8FC2-4612-A84C-C5701EEE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39250" y="11763375"/>
          <a:ext cx="6447619" cy="34095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11</xdr:col>
      <xdr:colOff>0</xdr:colOff>
      <xdr:row>61</xdr:row>
      <xdr:rowOff>123825</xdr:rowOff>
    </xdr:from>
    <xdr:to>
      <xdr:col>13</xdr:col>
      <xdr:colOff>161925</xdr:colOff>
      <xdr:row>66</xdr:row>
      <xdr:rowOff>76200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EBA234D3-4B0F-4B21-A10A-0A4E3EACB141}"/>
            </a:ext>
          </a:extLst>
        </xdr:cNvPr>
        <xdr:cNvCxnSpPr/>
      </xdr:nvCxnSpPr>
      <xdr:spPr>
        <a:xfrm>
          <a:off x="9077325" y="11963400"/>
          <a:ext cx="1685925" cy="9144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49</xdr:row>
      <xdr:rowOff>41413</xdr:rowOff>
    </xdr:from>
    <xdr:to>
      <xdr:col>4</xdr:col>
      <xdr:colOff>491988</xdr:colOff>
      <xdr:row>55</xdr:row>
      <xdr:rowOff>16565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601C84-5536-49AA-B719-539052B32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66" y="7642363"/>
          <a:ext cx="3161472" cy="11276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6</xdr:col>
      <xdr:colOff>23191</xdr:colOff>
      <xdr:row>51</xdr:row>
      <xdr:rowOff>23191</xdr:rowOff>
    </xdr:from>
    <xdr:ext cx="1176796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DEEBBE31-88A7-4A28-86B9-A25AFC88E124}"/>
                </a:ext>
              </a:extLst>
            </xdr:cNvPr>
            <xdr:cNvSpPr txBox="1"/>
          </xdr:nvSpPr>
          <xdr:spPr>
            <a:xfrm>
              <a:off x="5042866" y="8014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DEEBBE31-88A7-4A28-86B9-A25AFC88E124}"/>
                </a:ext>
              </a:extLst>
            </xdr:cNvPr>
            <xdr:cNvSpPr txBox="1"/>
          </xdr:nvSpPr>
          <xdr:spPr>
            <a:xfrm>
              <a:off x="5042866" y="8014666"/>
              <a:ext cx="117679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=1/2∗𝐿∗〖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14909</xdr:colOff>
      <xdr:row>52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6762BC6E-E333-44D8-A4E9-C2949E6277C5}"/>
                </a:ext>
              </a:extLst>
            </xdr:cNvPr>
            <xdr:cNvSpPr txBox="1"/>
          </xdr:nvSpPr>
          <xdr:spPr>
            <a:xfrm>
              <a:off x="503458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6762BC6E-E333-44D8-A4E9-C2949E6277C5}"/>
                </a:ext>
              </a:extLst>
            </xdr:cNvPr>
            <xdr:cNvSpPr txBox="1"/>
          </xdr:nvSpPr>
          <xdr:spPr>
            <a:xfrm>
              <a:off x="503458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31473</xdr:colOff>
      <xdr:row>54</xdr:row>
      <xdr:rowOff>64603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327AB5C-41CF-45AC-BD6A-B9D2EAD5E099}"/>
            </a:ext>
          </a:extLst>
        </xdr:cNvPr>
        <xdr:cNvSpPr txBox="1"/>
      </xdr:nvSpPr>
      <xdr:spPr>
        <a:xfrm>
          <a:off x="5051148" y="862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6</xdr:col>
      <xdr:colOff>31474</xdr:colOff>
      <xdr:row>54</xdr:row>
      <xdr:rowOff>39755</xdr:rowOff>
    </xdr:from>
    <xdr:ext cx="50135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0B569889-6A29-4618-93F0-0CB364A1FDEA}"/>
                </a:ext>
              </a:extLst>
            </xdr:cNvPr>
            <xdr:cNvSpPr txBox="1"/>
          </xdr:nvSpPr>
          <xdr:spPr>
            <a:xfrm>
              <a:off x="5051149" y="8602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0B569889-6A29-4618-93F0-0CB364A1FDEA}"/>
                </a:ext>
              </a:extLst>
            </xdr:cNvPr>
            <xdr:cNvSpPr txBox="1"/>
          </xdr:nvSpPr>
          <xdr:spPr>
            <a:xfrm>
              <a:off x="5051149" y="8602730"/>
              <a:ext cx="50135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752061</xdr:colOff>
      <xdr:row>55</xdr:row>
      <xdr:rowOff>39756</xdr:rowOff>
    </xdr:from>
    <xdr:ext cx="1518301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93E48DA3-EB6B-4D30-93CD-218AE4F0FC01}"/>
                </a:ext>
              </a:extLst>
            </xdr:cNvPr>
            <xdr:cNvSpPr txBox="1"/>
          </xdr:nvSpPr>
          <xdr:spPr>
            <a:xfrm>
              <a:off x="5009736" y="8793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93E48DA3-EB6B-4D30-93CD-218AE4F0FC01}"/>
                </a:ext>
              </a:extLst>
            </xdr:cNvPr>
            <xdr:cNvSpPr txBox="1"/>
          </xdr:nvSpPr>
          <xdr:spPr>
            <a:xfrm>
              <a:off x="5009736" y="8793231"/>
              <a:ext cx="1518301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6</xdr:col>
      <xdr:colOff>33130</xdr:colOff>
      <xdr:row>56</xdr:row>
      <xdr:rowOff>149086</xdr:rowOff>
    </xdr:from>
    <xdr:ext cx="106625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96E2C330-603A-41E7-8032-92C5F07B2563}"/>
                </a:ext>
              </a:extLst>
            </xdr:cNvPr>
            <xdr:cNvSpPr txBox="1"/>
          </xdr:nvSpPr>
          <xdr:spPr>
            <a:xfrm>
              <a:off x="5052805" y="9093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∆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96E2C330-603A-41E7-8032-92C5F07B2563}"/>
                </a:ext>
              </a:extLst>
            </xdr:cNvPr>
            <xdr:cNvSpPr txBox="1"/>
          </xdr:nvSpPr>
          <xdr:spPr>
            <a:xfrm>
              <a:off x="5052805" y="9093061"/>
              <a:ext cx="106625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23191</xdr:colOff>
      <xdr:row>51</xdr:row>
      <xdr:rowOff>23191</xdr:rowOff>
    </xdr:from>
    <xdr:ext cx="2128724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63432C10-8877-46DA-BBC0-4C9169C5D34A}"/>
                </a:ext>
              </a:extLst>
            </xdr:cNvPr>
            <xdr:cNvSpPr txBox="1"/>
          </xdr:nvSpPr>
          <xdr:spPr>
            <a:xfrm>
              <a:off x="9100516" y="8014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63432C10-8877-46DA-BBC0-4C9169C5D34A}"/>
                </a:ext>
              </a:extLst>
            </xdr:cNvPr>
            <xdr:cNvSpPr txBox="1"/>
          </xdr:nvSpPr>
          <xdr:spPr>
            <a:xfrm>
              <a:off x="9100516" y="8014666"/>
              <a:ext cx="2128724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𝑃_𝑇𝑟𝑎𝑝=1/2∗[𝐿+𝐿𝑠𝑢𝑝]∗〖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𝑞𝑚á𝑥</a:t>
              </a:r>
              <a:r>
                <a:rPr lang="es-MX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14909</xdr:colOff>
      <xdr:row>52</xdr:row>
      <xdr:rowOff>172279</xdr:rowOff>
    </xdr:from>
    <xdr:ext cx="8082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0C25C576-F162-4731-8DE7-945CE9787D9A}"/>
                </a:ext>
              </a:extLst>
            </xdr:cNvPr>
            <xdr:cNvSpPr txBox="1"/>
          </xdr:nvSpPr>
          <xdr:spPr>
            <a:xfrm>
              <a:off x="909223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0C25C576-F162-4731-8DE7-945CE9787D9A}"/>
                </a:ext>
              </a:extLst>
            </xdr:cNvPr>
            <xdr:cNvSpPr txBox="1"/>
          </xdr:nvSpPr>
          <xdr:spPr>
            <a:xfrm>
              <a:off x="9092234" y="8354254"/>
              <a:ext cx="8082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=𝑃𝑒𝑞∗𝐿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31473</xdr:colOff>
      <xdr:row>54</xdr:row>
      <xdr:rowOff>64603</xdr:rowOff>
    </xdr:from>
    <xdr:ext cx="65" cy="172227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5829EC50-1BB1-4E36-BF03-D8A3CC7EB4C3}"/>
            </a:ext>
          </a:extLst>
        </xdr:cNvPr>
        <xdr:cNvSpPr txBox="1"/>
      </xdr:nvSpPr>
      <xdr:spPr>
        <a:xfrm>
          <a:off x="9108798" y="862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11</xdr:col>
      <xdr:colOff>31474</xdr:colOff>
      <xdr:row>54</xdr:row>
      <xdr:rowOff>39755</xdr:rowOff>
    </xdr:from>
    <xdr:ext cx="693138" cy="1826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6BE0EFA1-C22C-44D3-A949-C69336476460}"/>
                </a:ext>
              </a:extLst>
            </xdr:cNvPr>
            <xdr:cNvSpPr txBox="1"/>
          </xdr:nvSpPr>
          <xdr:spPr>
            <a:xfrm>
              <a:off x="9108799" y="8602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CO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∎</m:t>
                        </m:r>
                      </m:sub>
                    </m:sSub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6BE0EFA1-C22C-44D3-A949-C69336476460}"/>
                </a:ext>
              </a:extLst>
            </xdr:cNvPr>
            <xdr:cNvSpPr txBox="1"/>
          </xdr:nvSpPr>
          <xdr:spPr>
            <a:xfrm>
              <a:off x="9108799" y="8602730"/>
              <a:ext cx="693138" cy="182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</a:t>
              </a:r>
              <a:r>
                <a:rPr lang="es-CO" sz="1100" b="0" i="0">
                  <a:latin typeface="Cambria Math" panose="02040503050406030204" pitchFamily="18" charset="0"/>
                </a:rPr>
                <a:t>_</a:t>
              </a:r>
              <a:r>
                <a:rPr lang="es-CO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∎</a:t>
              </a:r>
              <a:r>
                <a:rPr lang="es-MX" sz="1100" b="0" i="0">
                  <a:latin typeface="Cambria Math" panose="02040503050406030204" pitchFamily="18" charset="0"/>
                </a:rPr>
                <a:t>=𝑃_𝑇𝑟𝑎𝑝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10</xdr:col>
      <xdr:colOff>752061</xdr:colOff>
      <xdr:row>55</xdr:row>
      <xdr:rowOff>39756</xdr:rowOff>
    </xdr:from>
    <xdr:ext cx="2243819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946F4B54-B78A-4C9C-9A5F-BCA8C494154B}"/>
                </a:ext>
              </a:extLst>
            </xdr:cNvPr>
            <xdr:cNvSpPr txBox="1"/>
          </xdr:nvSpPr>
          <xdr:spPr>
            <a:xfrm>
              <a:off x="9067386" y="8793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∗[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𝐿𝑠𝑢𝑝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]∗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946F4B54-B78A-4C9C-9A5F-BCA8C494154B}"/>
                </a:ext>
              </a:extLst>
            </xdr:cNvPr>
            <xdr:cNvSpPr txBox="1"/>
          </xdr:nvSpPr>
          <xdr:spPr>
            <a:xfrm>
              <a:off x="9067386" y="8793231"/>
              <a:ext cx="2243819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𝑃𝑒𝑞∗𝐿=1/2∗[𝐿+𝐿𝑠𝑢𝑝]∗〖𝑞𝑚á𝑥〗_𝑇𝑟𝑎𝑝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11</xdr:col>
      <xdr:colOff>24847</xdr:colOff>
      <xdr:row>56</xdr:row>
      <xdr:rowOff>190499</xdr:rowOff>
    </xdr:from>
    <xdr:ext cx="1992725" cy="3168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6A7F653D-F3A1-4295-9545-97D753264AF7}"/>
                </a:ext>
              </a:extLst>
            </xdr:cNvPr>
            <xdr:cNvSpPr txBox="1"/>
          </xdr:nvSpPr>
          <xdr:spPr>
            <a:xfrm>
              <a:off x="9102172" y="9134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𝑃𝑒𝑞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𝐿𝑠𝑢𝑝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𝐿</m:t>
                        </m:r>
                      </m:den>
                    </m:f>
                    <m:r>
                      <a:rPr lang="es-MX" sz="1100" b="0" i="1">
                        <a:latin typeface="Cambria Math" panose="02040503050406030204" pitchFamily="18" charset="0"/>
                      </a:rPr>
                      <m:t>∗</m:t>
                    </m:r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𝑞𝑚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s-MX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𝑇𝑟𝑎𝑝</m:t>
                        </m:r>
                      </m:sub>
                    </m:sSub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6A7F653D-F3A1-4295-9545-97D753264AF7}"/>
                </a:ext>
              </a:extLst>
            </xdr:cNvPr>
            <xdr:cNvSpPr txBox="1"/>
          </xdr:nvSpPr>
          <xdr:spPr>
            <a:xfrm>
              <a:off x="9102172" y="9134474"/>
              <a:ext cx="1992725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𝑃𝑒𝑞=1/2∗(𝐿+𝐿𝑠𝑢𝑝)/𝐿∗〖𝑞𝑚á𝑥〗_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𝑇𝑟𝑎𝑝</a:t>
              </a:r>
              <a:endParaRPr lang="es-CO" sz="1100"/>
            </a:p>
          </xdr:txBody>
        </xdr:sp>
      </mc:Fallback>
    </mc:AlternateContent>
    <xdr:clientData/>
  </xdr:oneCellAnchor>
  <xdr:twoCellAnchor editAs="oneCell">
    <xdr:from>
      <xdr:col>0</xdr:col>
      <xdr:colOff>47625</xdr:colOff>
      <xdr:row>1</xdr:row>
      <xdr:rowOff>85725</xdr:rowOff>
    </xdr:from>
    <xdr:to>
      <xdr:col>7</xdr:col>
      <xdr:colOff>19050</xdr:colOff>
      <xdr:row>12</xdr:row>
      <xdr:rowOff>69784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A92C3AA-4F67-45B1-897D-631891D89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85750"/>
          <a:ext cx="5886450" cy="2079559"/>
        </a:xfrm>
        <a:prstGeom prst="rect">
          <a:avLst/>
        </a:prstGeom>
      </xdr:spPr>
    </xdr:pic>
    <xdr:clientData/>
  </xdr:twoCellAnchor>
  <xdr:twoCellAnchor editAs="oneCell">
    <xdr:from>
      <xdr:col>7</xdr:col>
      <xdr:colOff>533399</xdr:colOff>
      <xdr:row>1</xdr:row>
      <xdr:rowOff>47625</xdr:rowOff>
    </xdr:from>
    <xdr:to>
      <xdr:col>14</xdr:col>
      <xdr:colOff>643330</xdr:colOff>
      <xdr:row>11</xdr:row>
      <xdr:rowOff>180975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30730DA-0E4F-4419-9ABB-B7DF64B1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48424" y="247650"/>
          <a:ext cx="5558231" cy="20383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628650</xdr:colOff>
      <xdr:row>1</xdr:row>
      <xdr:rowOff>190500</xdr:rowOff>
    </xdr:from>
    <xdr:to>
      <xdr:col>10</xdr:col>
      <xdr:colOff>85725</xdr:colOff>
      <xdr:row>11</xdr:row>
      <xdr:rowOff>85725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190F6E5B-5B3F-485B-A599-73C71127262C}"/>
            </a:ext>
          </a:extLst>
        </xdr:cNvPr>
        <xdr:cNvSpPr/>
      </xdr:nvSpPr>
      <xdr:spPr>
        <a:xfrm>
          <a:off x="8181975" y="390525"/>
          <a:ext cx="219075" cy="180022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628650</xdr:colOff>
      <xdr:row>1</xdr:row>
      <xdr:rowOff>28575</xdr:rowOff>
    </xdr:from>
    <xdr:to>
      <xdr:col>7</xdr:col>
      <xdr:colOff>19050</xdr:colOff>
      <xdr:row>11</xdr:row>
      <xdr:rowOff>123825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B17CDAEF-8026-4F0A-B05A-62578B34456A}"/>
            </a:ext>
          </a:extLst>
        </xdr:cNvPr>
        <xdr:cNvSpPr/>
      </xdr:nvSpPr>
      <xdr:spPr>
        <a:xfrm>
          <a:off x="3162300" y="228600"/>
          <a:ext cx="2771775" cy="200025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19050</xdr:colOff>
      <xdr:row>9</xdr:row>
      <xdr:rowOff>161925</xdr:rowOff>
    </xdr:from>
    <xdr:to>
      <xdr:col>9</xdr:col>
      <xdr:colOff>581025</xdr:colOff>
      <xdr:row>9</xdr:row>
      <xdr:rowOff>161925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4105BD88-2E23-48DB-9F0B-93E43A850CB5}"/>
            </a:ext>
          </a:extLst>
        </xdr:cNvPr>
        <xdr:cNvCxnSpPr/>
      </xdr:nvCxnSpPr>
      <xdr:spPr>
        <a:xfrm>
          <a:off x="5934075" y="1885950"/>
          <a:ext cx="2200275" cy="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30</xdr:row>
      <xdr:rowOff>0</xdr:rowOff>
    </xdr:from>
    <xdr:to>
      <xdr:col>4</xdr:col>
      <xdr:colOff>628650</xdr:colOff>
      <xdr:row>43</xdr:row>
      <xdr:rowOff>76200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497A7B2-5D7B-4F10-8B99-D265DA813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867400"/>
          <a:ext cx="4076700" cy="2562225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42</xdr:row>
      <xdr:rowOff>66675</xdr:rowOff>
    </xdr:from>
    <xdr:to>
      <xdr:col>0</xdr:col>
      <xdr:colOff>600075</xdr:colOff>
      <xdr:row>45</xdr:row>
      <xdr:rowOff>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95304A7F-A72E-4317-8185-7ECCA39CC608}"/>
            </a:ext>
          </a:extLst>
        </xdr:cNvPr>
        <xdr:cNvCxnSpPr/>
      </xdr:nvCxnSpPr>
      <xdr:spPr>
        <a:xfrm flipV="1">
          <a:off x="333375" y="8229600"/>
          <a:ext cx="266700" cy="5048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38100</xdr:colOff>
      <xdr:row>14</xdr:row>
      <xdr:rowOff>15895</xdr:rowOff>
    </xdr:from>
    <xdr:to>
      <xdr:col>11</xdr:col>
      <xdr:colOff>438150</xdr:colOff>
      <xdr:row>23</xdr:row>
      <xdr:rowOff>153326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996795F-2E9A-4752-9670-4F1BA9523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86150" y="2701945"/>
          <a:ext cx="6029325" cy="1880506"/>
        </a:xfrm>
        <a:prstGeom prst="rect">
          <a:avLst/>
        </a:prstGeom>
      </xdr:spPr>
    </xdr:pic>
    <xdr:clientData/>
  </xdr:twoCellAnchor>
  <xdr:twoCellAnchor editAs="oneCell">
    <xdr:from>
      <xdr:col>6</xdr:col>
      <xdr:colOff>38881</xdr:colOff>
      <xdr:row>34</xdr:row>
      <xdr:rowOff>114300</xdr:rowOff>
    </xdr:from>
    <xdr:to>
      <xdr:col>7</xdr:col>
      <xdr:colOff>609600</xdr:colOff>
      <xdr:row>38</xdr:row>
      <xdr:rowOff>19212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1861475-A95C-4A67-982C-B9A6D995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58556" y="6743700"/>
          <a:ext cx="1466069" cy="66691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30</xdr:row>
      <xdr:rowOff>180975</xdr:rowOff>
    </xdr:from>
    <xdr:to>
      <xdr:col>7</xdr:col>
      <xdr:colOff>609600</xdr:colOff>
      <xdr:row>34</xdr:row>
      <xdr:rowOff>76292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87C9E7D-7AC7-40F1-A0FB-2BC0AE73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38725" y="6048375"/>
          <a:ext cx="1485900" cy="657317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13</xdr:row>
      <xdr:rowOff>66675</xdr:rowOff>
    </xdr:from>
    <xdr:to>
      <xdr:col>15</xdr:col>
      <xdr:colOff>85725</xdr:colOff>
      <xdr:row>23</xdr:row>
      <xdr:rowOff>163885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3ED44C1-CA7C-4B38-9F20-CFA485E7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06025" y="2562225"/>
          <a:ext cx="2105025" cy="2030785"/>
        </a:xfrm>
        <a:prstGeom prst="rect">
          <a:avLst/>
        </a:prstGeom>
      </xdr:spPr>
    </xdr:pic>
    <xdr:clientData/>
  </xdr:twoCellAnchor>
  <xdr:twoCellAnchor editAs="oneCell">
    <xdr:from>
      <xdr:col>11</xdr:col>
      <xdr:colOff>161925</xdr:colOff>
      <xdr:row>60</xdr:row>
      <xdr:rowOff>0</xdr:rowOff>
    </xdr:from>
    <xdr:to>
      <xdr:col>19</xdr:col>
      <xdr:colOff>513544</xdr:colOff>
      <xdr:row>77</xdr:row>
      <xdr:rowOff>161499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11DA4DF-81CE-4F55-BBE3-2AB51A306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39250" y="11649075"/>
          <a:ext cx="6447619" cy="34095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11</xdr:col>
      <xdr:colOff>0</xdr:colOff>
      <xdr:row>61</xdr:row>
      <xdr:rowOff>9525</xdr:rowOff>
    </xdr:from>
    <xdr:to>
      <xdr:col>13</xdr:col>
      <xdr:colOff>76200</xdr:colOff>
      <xdr:row>70</xdr:row>
      <xdr:rowOff>133350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AC7E627A-272C-4242-B3FB-D2B20D95C9DB}"/>
            </a:ext>
          </a:extLst>
        </xdr:cNvPr>
        <xdr:cNvCxnSpPr/>
      </xdr:nvCxnSpPr>
      <xdr:spPr>
        <a:xfrm>
          <a:off x="9077325" y="11849100"/>
          <a:ext cx="1600200" cy="18478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CE67-8D0D-4826-8DA4-A4137639E617}">
  <dimension ref="A1:S76"/>
  <sheetViews>
    <sheetView zoomScaleNormal="100" workbookViewId="0">
      <selection sqref="A1:G1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</row>
    <row r="2" spans="1:16" ht="15.75" thickBot="1" x14ac:dyDescent="0.3">
      <c r="P2" s="2" t="s">
        <v>0</v>
      </c>
    </row>
    <row r="14" spans="1:16" ht="15.75" thickBot="1" x14ac:dyDescent="0.3"/>
    <row r="15" spans="1:16" ht="15" customHeight="1" x14ac:dyDescent="0.25">
      <c r="A15" s="54" t="s">
        <v>2</v>
      </c>
      <c r="B15" s="54"/>
      <c r="C15" s="54"/>
      <c r="D15" s="54"/>
      <c r="E15" s="53" t="s">
        <v>55</v>
      </c>
      <c r="F15" s="53"/>
      <c r="G15" s="35" t="s">
        <v>1</v>
      </c>
      <c r="H15" s="18"/>
      <c r="I15" s="18"/>
      <c r="J15" s="18"/>
      <c r="K15" s="18"/>
      <c r="L15" s="18"/>
      <c r="M15" s="18"/>
      <c r="N15" s="18"/>
      <c r="O15" s="19"/>
    </row>
    <row r="16" spans="1:16" ht="17.25" customHeight="1" x14ac:dyDescent="0.25">
      <c r="A16" s="5" t="s">
        <v>10</v>
      </c>
      <c r="B16" s="51" t="s">
        <v>8</v>
      </c>
      <c r="C16" s="6" t="s">
        <v>11</v>
      </c>
      <c r="D16" s="11" t="s">
        <v>11</v>
      </c>
      <c r="E16" s="53"/>
      <c r="F16" s="53"/>
      <c r="G16" s="12"/>
      <c r="O16" s="13"/>
    </row>
    <row r="17" spans="1:19" x14ac:dyDescent="0.25">
      <c r="A17" s="5"/>
      <c r="B17" s="52"/>
      <c r="C17" s="7" t="s">
        <v>56</v>
      </c>
      <c r="D17" s="7" t="s">
        <v>57</v>
      </c>
      <c r="E17" s="53"/>
      <c r="F17" s="53"/>
      <c r="G17" s="12"/>
      <c r="O17" s="13"/>
    </row>
    <row r="18" spans="1:19" ht="15" customHeight="1" x14ac:dyDescent="0.25">
      <c r="A18" s="3" t="s">
        <v>3</v>
      </c>
      <c r="B18" s="3" t="s">
        <v>9</v>
      </c>
      <c r="C18" s="8">
        <v>2</v>
      </c>
      <c r="D18" s="8">
        <v>5</v>
      </c>
      <c r="E18" s="53"/>
      <c r="F18" s="53"/>
      <c r="G18" s="12"/>
      <c r="O18" s="13"/>
    </row>
    <row r="19" spans="1:19" x14ac:dyDescent="0.25">
      <c r="A19" s="56" t="s">
        <v>4</v>
      </c>
      <c r="B19" s="3" t="s">
        <v>7</v>
      </c>
      <c r="C19" s="9">
        <v>2.4</v>
      </c>
      <c r="D19" s="9">
        <v>1.73</v>
      </c>
      <c r="E19" s="53"/>
      <c r="F19" s="53"/>
      <c r="G19" s="12"/>
      <c r="O19" s="13"/>
    </row>
    <row r="20" spans="1:19" x14ac:dyDescent="0.25">
      <c r="A20" s="56"/>
      <c r="B20" s="3" t="s">
        <v>6</v>
      </c>
      <c r="C20" s="9">
        <v>0.21</v>
      </c>
      <c r="D20" s="9">
        <v>0.21</v>
      </c>
      <c r="E20" s="53"/>
      <c r="F20" s="53"/>
      <c r="G20" s="12"/>
      <c r="O20" s="13"/>
    </row>
    <row r="21" spans="1:19" ht="15" customHeight="1" x14ac:dyDescent="0.25">
      <c r="A21" s="56"/>
      <c r="B21" s="3" t="s">
        <v>5</v>
      </c>
      <c r="C21" s="9">
        <v>1.65</v>
      </c>
      <c r="D21" s="9">
        <v>1.65</v>
      </c>
      <c r="E21" s="53"/>
      <c r="F21" s="53"/>
      <c r="G21" s="12"/>
      <c r="O21" s="13"/>
      <c r="S21" s="34"/>
    </row>
    <row r="22" spans="1:19" ht="15" customHeight="1" x14ac:dyDescent="0.25">
      <c r="E22" s="53"/>
      <c r="F22" s="53"/>
      <c r="G22" s="12"/>
      <c r="O22" s="13"/>
      <c r="S22" s="34"/>
    </row>
    <row r="23" spans="1:19" ht="15.75" thickBot="1" x14ac:dyDescent="0.3">
      <c r="A23" s="54" t="s">
        <v>12</v>
      </c>
      <c r="B23" s="54"/>
      <c r="C23" s="54"/>
      <c r="G23" s="14"/>
      <c r="H23" s="22"/>
      <c r="I23" s="22"/>
      <c r="J23" s="22"/>
      <c r="K23" s="22"/>
      <c r="L23" s="22"/>
      <c r="M23" s="22"/>
      <c r="N23" s="22"/>
      <c r="O23" s="15"/>
      <c r="S23" s="34"/>
    </row>
    <row r="24" spans="1:19" ht="15.75" thickBot="1" x14ac:dyDescent="0.3">
      <c r="A24" s="54" t="s">
        <v>16</v>
      </c>
      <c r="B24" s="54"/>
      <c r="C24" s="11" t="s">
        <v>20</v>
      </c>
      <c r="S24" s="34"/>
    </row>
    <row r="25" spans="1:19" x14ac:dyDescent="0.25">
      <c r="A25" s="4" t="s">
        <v>13</v>
      </c>
      <c r="B25" s="4">
        <v>0.3</v>
      </c>
      <c r="C25" s="55">
        <f>B25*B26*B27</f>
        <v>2.88</v>
      </c>
      <c r="G25" s="57" t="s">
        <v>58</v>
      </c>
      <c r="H25" s="58"/>
      <c r="I25" s="59"/>
    </row>
    <row r="26" spans="1:19" x14ac:dyDescent="0.25">
      <c r="A26" s="3" t="s">
        <v>14</v>
      </c>
      <c r="B26" s="3">
        <v>0.4</v>
      </c>
      <c r="C26" s="55"/>
      <c r="G26" s="60"/>
      <c r="H26" s="61"/>
      <c r="I26" s="62"/>
    </row>
    <row r="27" spans="1:19" ht="17.25" x14ac:dyDescent="0.25">
      <c r="A27" s="10" t="s">
        <v>15</v>
      </c>
      <c r="B27" s="3">
        <v>24</v>
      </c>
      <c r="C27" s="55"/>
      <c r="G27" s="60"/>
      <c r="H27" s="61"/>
      <c r="I27" s="62"/>
    </row>
    <row r="28" spans="1:19" x14ac:dyDescent="0.25">
      <c r="G28" s="60"/>
      <c r="H28" s="61"/>
      <c r="I28" s="62"/>
    </row>
    <row r="29" spans="1:19" x14ac:dyDescent="0.25">
      <c r="A29" s="54" t="s">
        <v>23</v>
      </c>
      <c r="B29" s="54"/>
      <c r="C29" s="54"/>
      <c r="G29" s="60"/>
      <c r="H29" s="61"/>
      <c r="I29" s="62"/>
    </row>
    <row r="30" spans="1:19" ht="17.25" x14ac:dyDescent="0.25">
      <c r="A30" s="54" t="s">
        <v>16</v>
      </c>
      <c r="B30" s="54"/>
      <c r="C30" s="11" t="s">
        <v>11</v>
      </c>
      <c r="G30" s="12"/>
      <c r="I30" s="13"/>
    </row>
    <row r="31" spans="1:19" ht="15" customHeight="1" x14ac:dyDescent="0.25">
      <c r="A31" s="4" t="s">
        <v>17</v>
      </c>
      <c r="B31" s="4">
        <v>0.2</v>
      </c>
      <c r="C31" s="55">
        <f>B31*B32</f>
        <v>4.8000000000000007</v>
      </c>
      <c r="G31" s="12"/>
      <c r="I31" s="13"/>
    </row>
    <row r="32" spans="1:19" ht="17.25" x14ac:dyDescent="0.25">
      <c r="A32" s="10" t="s">
        <v>15</v>
      </c>
      <c r="B32" s="3">
        <v>24</v>
      </c>
      <c r="C32" s="55"/>
      <c r="G32" s="12"/>
      <c r="I32" s="13"/>
    </row>
    <row r="33" spans="1:9" ht="15.75" thickBot="1" x14ac:dyDescent="0.3">
      <c r="A33" s="36"/>
      <c r="B33" s="37"/>
      <c r="C33" s="38"/>
      <c r="G33" s="14"/>
      <c r="H33" s="22"/>
      <c r="I33" s="15"/>
    </row>
    <row r="34" spans="1:9" x14ac:dyDescent="0.25">
      <c r="A34" s="36"/>
      <c r="B34" s="37"/>
      <c r="C34" s="38"/>
    </row>
    <row r="35" spans="1:9" x14ac:dyDescent="0.25">
      <c r="A35" s="36"/>
      <c r="B35" s="37"/>
      <c r="C35" s="38"/>
    </row>
    <row r="36" spans="1:9" x14ac:dyDescent="0.25">
      <c r="A36" s="36"/>
      <c r="B36" s="37"/>
      <c r="C36" s="38"/>
    </row>
    <row r="37" spans="1:9" x14ac:dyDescent="0.25">
      <c r="A37" s="36"/>
      <c r="B37" s="37"/>
      <c r="C37" s="38"/>
    </row>
    <row r="38" spans="1:9" x14ac:dyDescent="0.25">
      <c r="A38" s="36"/>
      <c r="B38" s="37"/>
      <c r="C38" s="38"/>
    </row>
    <row r="39" spans="1:9" x14ac:dyDescent="0.25">
      <c r="A39" s="36"/>
      <c r="B39" s="37"/>
      <c r="C39" s="38"/>
    </row>
    <row r="40" spans="1:9" x14ac:dyDescent="0.25">
      <c r="A40" s="36"/>
      <c r="B40" s="37"/>
      <c r="C40" s="38"/>
    </row>
    <row r="41" spans="1:9" x14ac:dyDescent="0.25">
      <c r="A41" s="36"/>
      <c r="B41" s="37"/>
      <c r="C41" s="38"/>
    </row>
    <row r="42" spans="1:9" x14ac:dyDescent="0.25">
      <c r="A42" s="36"/>
      <c r="B42" s="37"/>
      <c r="C42" s="38"/>
    </row>
    <row r="43" spans="1:9" x14ac:dyDescent="0.25">
      <c r="A43" s="36"/>
      <c r="B43" s="37"/>
      <c r="C43" s="38"/>
    </row>
    <row r="44" spans="1:9" x14ac:dyDescent="0.25">
      <c r="A44" s="36"/>
      <c r="B44" s="37"/>
      <c r="C44" s="38"/>
    </row>
    <row r="45" spans="1:9" x14ac:dyDescent="0.25">
      <c r="A45" s="36"/>
      <c r="B45" s="37"/>
      <c r="C45" s="38"/>
    </row>
    <row r="46" spans="1:9" x14ac:dyDescent="0.25">
      <c r="A46" s="36"/>
      <c r="B46" s="37"/>
      <c r="C46" s="38"/>
    </row>
    <row r="47" spans="1:9" x14ac:dyDescent="0.25">
      <c r="A47" s="36"/>
      <c r="B47" s="37"/>
      <c r="C47" s="38"/>
    </row>
    <row r="49" spans="1:18" x14ac:dyDescent="0.25">
      <c r="A49" s="44" t="s">
        <v>59</v>
      </c>
      <c r="B49" s="44" t="s">
        <v>18</v>
      </c>
      <c r="C49" s="44" t="s">
        <v>19</v>
      </c>
      <c r="D49" s="45" t="s">
        <v>60</v>
      </c>
      <c r="E49" s="46" t="s">
        <v>61</v>
      </c>
      <c r="F49" s="46" t="s">
        <v>62</v>
      </c>
      <c r="G49" s="16" t="s">
        <v>21</v>
      </c>
      <c r="H49" s="44" t="s">
        <v>63</v>
      </c>
      <c r="I49" s="46" t="s">
        <v>64</v>
      </c>
      <c r="J49" s="54" t="s">
        <v>65</v>
      </c>
      <c r="K49" s="54"/>
    </row>
    <row r="50" spans="1:18" ht="17.25" x14ac:dyDescent="0.25">
      <c r="A50" s="44"/>
      <c r="B50" s="44"/>
      <c r="C50" s="44"/>
      <c r="D50" s="45"/>
      <c r="E50" s="46"/>
      <c r="F50" s="46"/>
      <c r="G50" s="11" t="s">
        <v>66</v>
      </c>
      <c r="H50" s="44"/>
      <c r="I50" s="46"/>
      <c r="J50" s="16" t="s">
        <v>21</v>
      </c>
      <c r="K50" s="16" t="s">
        <v>22</v>
      </c>
    </row>
    <row r="51" spans="1:18" x14ac:dyDescent="0.25">
      <c r="A51" s="3" t="s">
        <v>46</v>
      </c>
      <c r="B51" s="3" t="s">
        <v>26</v>
      </c>
      <c r="C51" s="3" t="s">
        <v>41</v>
      </c>
      <c r="D51" s="3">
        <v>3.6</v>
      </c>
      <c r="E51" s="8">
        <f>C18</f>
        <v>2</v>
      </c>
      <c r="F51" s="8">
        <f>SUM(C19:C21)</f>
        <v>4.26</v>
      </c>
      <c r="G51" s="8">
        <f>$C$31</f>
        <v>4.8000000000000007</v>
      </c>
      <c r="H51" s="39">
        <f>E51*D51</f>
        <v>7.2</v>
      </c>
      <c r="I51" s="39">
        <f>F51*D51</f>
        <v>15.336</v>
      </c>
      <c r="J51" s="39">
        <f>C31*D51</f>
        <v>17.280000000000005</v>
      </c>
      <c r="K51" s="39"/>
    </row>
    <row r="52" spans="1:18" x14ac:dyDescent="0.25">
      <c r="A52" s="3" t="s">
        <v>46</v>
      </c>
      <c r="B52" s="3" t="s">
        <v>25</v>
      </c>
      <c r="C52" s="3" t="s">
        <v>41</v>
      </c>
      <c r="D52" s="3">
        <v>1.2</v>
      </c>
      <c r="E52" s="8">
        <f>C18</f>
        <v>2</v>
      </c>
      <c r="F52" s="8">
        <f>SUM(C19:C21)</f>
        <v>4.26</v>
      </c>
      <c r="G52" s="8">
        <f t="shared" ref="G52:G54" si="0">$C$31</f>
        <v>4.8000000000000007</v>
      </c>
      <c r="H52" s="39">
        <f>E52*D52</f>
        <v>2.4</v>
      </c>
      <c r="I52" s="39">
        <f>F52*D52</f>
        <v>5.1119999999999992</v>
      </c>
      <c r="J52" s="39">
        <f>C31*D52</f>
        <v>5.7600000000000007</v>
      </c>
      <c r="K52" s="39">
        <f>C25</f>
        <v>2.88</v>
      </c>
    </row>
    <row r="53" spans="1:18" x14ac:dyDescent="0.25">
      <c r="A53" s="3">
        <v>39</v>
      </c>
      <c r="B53" s="3" t="s">
        <v>42</v>
      </c>
      <c r="C53" s="3" t="s">
        <v>24</v>
      </c>
      <c r="D53" s="3">
        <v>3.6</v>
      </c>
      <c r="E53" s="8">
        <f>D18</f>
        <v>5</v>
      </c>
      <c r="F53" s="8">
        <f>SUM(D19:D21)</f>
        <v>3.59</v>
      </c>
      <c r="G53" s="8">
        <f t="shared" si="0"/>
        <v>4.8000000000000007</v>
      </c>
      <c r="H53" s="39">
        <f>E53*D53</f>
        <v>18</v>
      </c>
      <c r="I53" s="39">
        <f>F53*D53</f>
        <v>12.923999999999999</v>
      </c>
      <c r="J53" s="39">
        <f>C31*D53</f>
        <v>17.280000000000005</v>
      </c>
      <c r="K53" s="39"/>
    </row>
    <row r="54" spans="1:18" x14ac:dyDescent="0.25">
      <c r="A54" s="3">
        <v>39</v>
      </c>
      <c r="B54" s="3" t="s">
        <v>43</v>
      </c>
      <c r="C54" s="3" t="s">
        <v>24</v>
      </c>
      <c r="D54" s="3">
        <v>1.2</v>
      </c>
      <c r="E54" s="8">
        <f>D18</f>
        <v>5</v>
      </c>
      <c r="F54" s="8">
        <f>SUM(D19:D21)</f>
        <v>3.59</v>
      </c>
      <c r="G54" s="8">
        <f t="shared" si="0"/>
        <v>4.8000000000000007</v>
      </c>
      <c r="H54" s="39">
        <f>E54*D54</f>
        <v>6</v>
      </c>
      <c r="I54" s="39">
        <f>F54*D54</f>
        <v>4.3079999999999998</v>
      </c>
      <c r="J54" s="39">
        <f>C31*D54</f>
        <v>5.7600000000000007</v>
      </c>
      <c r="K54" s="39">
        <f>C25</f>
        <v>2.88</v>
      </c>
    </row>
    <row r="56" spans="1:18" x14ac:dyDescent="0.25">
      <c r="B56" s="21" t="s">
        <v>27</v>
      </c>
    </row>
    <row r="57" spans="1:18" ht="15.75" thickBot="1" x14ac:dyDescent="0.3"/>
    <row r="58" spans="1:18" x14ac:dyDescent="0.25">
      <c r="G58" s="17" t="s">
        <v>28</v>
      </c>
      <c r="H58" s="18"/>
      <c r="I58" s="18"/>
      <c r="J58" s="19"/>
      <c r="L58" s="17" t="s">
        <v>28</v>
      </c>
      <c r="M58" s="18"/>
      <c r="N58" s="18"/>
      <c r="O58" s="19"/>
      <c r="Q58" s="63" t="s">
        <v>67</v>
      </c>
      <c r="R58" s="63"/>
    </row>
    <row r="59" spans="1:18" x14ac:dyDescent="0.25">
      <c r="G59" s="12"/>
      <c r="J59" s="13"/>
      <c r="L59" s="12"/>
      <c r="O59" s="13"/>
      <c r="Q59" s="63"/>
      <c r="R59" s="63"/>
    </row>
    <row r="60" spans="1:18" x14ac:dyDescent="0.25">
      <c r="G60" s="12"/>
      <c r="J60" s="13"/>
      <c r="L60" s="12"/>
      <c r="O60" s="13"/>
      <c r="Q60" s="63"/>
      <c r="R60" s="63"/>
    </row>
    <row r="61" spans="1:18" x14ac:dyDescent="0.25">
      <c r="G61" s="12"/>
      <c r="J61" s="13"/>
      <c r="L61" s="12"/>
      <c r="O61" s="13"/>
      <c r="Q61" s="63"/>
      <c r="R61" s="63"/>
    </row>
    <row r="62" spans="1:18" x14ac:dyDescent="0.25">
      <c r="G62" s="12"/>
      <c r="J62" s="13"/>
      <c r="L62" s="12"/>
      <c r="O62" s="13"/>
      <c r="Q62" s="3" t="s">
        <v>44</v>
      </c>
      <c r="R62" s="40">
        <v>1.2</v>
      </c>
    </row>
    <row r="63" spans="1:18" x14ac:dyDescent="0.25">
      <c r="G63" s="12"/>
      <c r="J63" s="13"/>
      <c r="L63" s="12"/>
      <c r="O63" s="13"/>
      <c r="Q63" s="3" t="s">
        <v>29</v>
      </c>
      <c r="R63" s="40">
        <v>7.2</v>
      </c>
    </row>
    <row r="64" spans="1:18" x14ac:dyDescent="0.25">
      <c r="B64" s="21"/>
      <c r="C64" s="16" t="s">
        <v>31</v>
      </c>
      <c r="D64" s="54" t="s">
        <v>32</v>
      </c>
      <c r="E64" s="54"/>
      <c r="G64" s="12"/>
      <c r="J64" s="13"/>
      <c r="L64" s="12"/>
      <c r="O64" s="13"/>
      <c r="Q64" s="3" t="s">
        <v>30</v>
      </c>
      <c r="R64" s="23">
        <f>R63-R62*2</f>
        <v>4.8000000000000007</v>
      </c>
    </row>
    <row r="65" spans="1:15" x14ac:dyDescent="0.25">
      <c r="B65" s="16" t="s">
        <v>18</v>
      </c>
      <c r="C65" s="16" t="s">
        <v>33</v>
      </c>
      <c r="D65" s="16" t="s">
        <v>34</v>
      </c>
      <c r="E65" s="16" t="s">
        <v>35</v>
      </c>
      <c r="G65" s="12"/>
      <c r="J65" s="13"/>
      <c r="L65" s="12"/>
      <c r="O65" s="13"/>
    </row>
    <row r="66" spans="1:15" ht="15.75" thickBot="1" x14ac:dyDescent="0.3">
      <c r="B66" s="3" t="str">
        <f>B51</f>
        <v xml:space="preserve">1. triangulo </v>
      </c>
      <c r="C66" s="8">
        <f>H51</f>
        <v>7.2</v>
      </c>
      <c r="D66" s="8">
        <f>I51+J51</f>
        <v>32.616000000000007</v>
      </c>
      <c r="E66" s="72">
        <f>K52</f>
        <v>2.88</v>
      </c>
      <c r="G66" s="14"/>
      <c r="H66" s="22"/>
      <c r="I66" s="22"/>
      <c r="J66" s="15"/>
      <c r="L66" s="14"/>
      <c r="M66" s="22"/>
      <c r="N66" s="22"/>
      <c r="O66" s="15"/>
    </row>
    <row r="67" spans="1:15" x14ac:dyDescent="0.25">
      <c r="B67" s="3" t="str">
        <f>B52</f>
        <v xml:space="preserve">1.Trapecio </v>
      </c>
      <c r="C67" s="8">
        <f>H52</f>
        <v>2.4</v>
      </c>
      <c r="D67" s="8">
        <f>I52+J52</f>
        <v>10.872</v>
      </c>
      <c r="E67" s="73"/>
    </row>
    <row r="68" spans="1:15" x14ac:dyDescent="0.25">
      <c r="B68" s="3" t="str">
        <f>B53</f>
        <v xml:space="preserve">2. triangulo </v>
      </c>
      <c r="C68" s="8">
        <f>H53</f>
        <v>18</v>
      </c>
      <c r="D68" s="8">
        <f>I53+J53</f>
        <v>30.204000000000004</v>
      </c>
      <c r="E68" s="72">
        <f>K54</f>
        <v>2.88</v>
      </c>
    </row>
    <row r="69" spans="1:15" x14ac:dyDescent="0.25">
      <c r="B69" s="3" t="str">
        <f>B54</f>
        <v xml:space="preserve">2.Trapecio </v>
      </c>
      <c r="C69" s="8">
        <f>H54</f>
        <v>6</v>
      </c>
      <c r="D69" s="8">
        <f>I54+J54</f>
        <v>10.068000000000001</v>
      </c>
      <c r="E69" s="73"/>
    </row>
    <row r="70" spans="1:15" ht="15.75" thickBot="1" x14ac:dyDescent="0.3"/>
    <row r="71" spans="1:15" x14ac:dyDescent="0.25">
      <c r="A71" s="44" t="s">
        <v>59</v>
      </c>
      <c r="B71" s="44" t="s">
        <v>18</v>
      </c>
      <c r="C71" s="16" t="s">
        <v>31</v>
      </c>
      <c r="D71" s="54" t="s">
        <v>32</v>
      </c>
      <c r="E71" s="54"/>
      <c r="F71" s="54" t="s">
        <v>68</v>
      </c>
      <c r="G71" s="54"/>
      <c r="H71" s="54" t="s">
        <v>36</v>
      </c>
      <c r="I71" s="64"/>
      <c r="J71" s="65" t="s">
        <v>37</v>
      </c>
      <c r="K71" s="66"/>
    </row>
    <row r="72" spans="1:15" x14ac:dyDescent="0.25">
      <c r="A72" s="44"/>
      <c r="B72" s="44"/>
      <c r="C72" s="16" t="s">
        <v>33</v>
      </c>
      <c r="D72" s="16" t="s">
        <v>34</v>
      </c>
      <c r="E72" s="16" t="s">
        <v>35</v>
      </c>
      <c r="F72" s="16" t="s">
        <v>33</v>
      </c>
      <c r="G72" s="11" t="s">
        <v>38</v>
      </c>
      <c r="H72" s="54" t="s">
        <v>39</v>
      </c>
      <c r="I72" s="64"/>
      <c r="J72" s="67"/>
      <c r="K72" s="68"/>
    </row>
    <row r="73" spans="1:15" x14ac:dyDescent="0.25">
      <c r="A73" s="3" t="str">
        <f>A51</f>
        <v>34  a 38</v>
      </c>
      <c r="B73" s="3" t="str">
        <f>B66</f>
        <v xml:space="preserve">1. triangulo </v>
      </c>
      <c r="C73" s="8">
        <f>(1/2)*C66</f>
        <v>3.6</v>
      </c>
      <c r="D73" s="8">
        <f>(1/2)*D66</f>
        <v>16.308000000000003</v>
      </c>
      <c r="E73" s="72">
        <f>E66</f>
        <v>2.88</v>
      </c>
      <c r="F73" s="72">
        <f>C73+C74</f>
        <v>5.6</v>
      </c>
      <c r="G73" s="47">
        <f>D73+D74+E73</f>
        <v>28.248000000000001</v>
      </c>
      <c r="H73" s="49">
        <f>G73+25%*F73</f>
        <v>29.648</v>
      </c>
      <c r="I73" s="49"/>
      <c r="J73" s="69"/>
      <c r="K73" s="68"/>
    </row>
    <row r="74" spans="1:15" x14ac:dyDescent="0.25">
      <c r="A74" s="3" t="str">
        <f>A52</f>
        <v>34  a 38</v>
      </c>
      <c r="B74" s="3" t="str">
        <f>B67</f>
        <v xml:space="preserve">1.Trapecio </v>
      </c>
      <c r="C74" s="8">
        <f>(1/2)*(($R$63+$R$64)/$R$63)*C67</f>
        <v>1.9999999999999998</v>
      </c>
      <c r="D74" s="8">
        <f>(1/2)*(($R$63+$R$64)/$R$63)*D67</f>
        <v>9.0599999999999987</v>
      </c>
      <c r="E74" s="73"/>
      <c r="F74" s="73"/>
      <c r="G74" s="48"/>
      <c r="H74" s="49"/>
      <c r="I74" s="49"/>
      <c r="J74" s="69"/>
      <c r="K74" s="68"/>
    </row>
    <row r="75" spans="1:15" x14ac:dyDescent="0.25">
      <c r="A75" s="3">
        <f>A53</f>
        <v>39</v>
      </c>
      <c r="B75" s="3" t="str">
        <f t="shared" ref="B75:B76" si="1">B68</f>
        <v xml:space="preserve">2. triangulo </v>
      </c>
      <c r="C75" s="8">
        <f>(1/2)*C68</f>
        <v>9</v>
      </c>
      <c r="D75" s="8">
        <f>(1/2)*D68</f>
        <v>15.102000000000002</v>
      </c>
      <c r="E75" s="72">
        <f>E68</f>
        <v>2.88</v>
      </c>
      <c r="F75" s="47">
        <f>C75+C76</f>
        <v>14</v>
      </c>
      <c r="G75" s="47">
        <f>D75+D76+E75</f>
        <v>26.372000000000003</v>
      </c>
      <c r="H75" s="49">
        <f>G75+25%*F75</f>
        <v>29.872000000000003</v>
      </c>
      <c r="I75" s="49"/>
      <c r="J75" s="69"/>
      <c r="K75" s="68"/>
    </row>
    <row r="76" spans="1:15" ht="15.75" thickBot="1" x14ac:dyDescent="0.3">
      <c r="A76" s="3">
        <f>A54</f>
        <v>39</v>
      </c>
      <c r="B76" s="3" t="str">
        <f t="shared" si="1"/>
        <v xml:space="preserve">2.Trapecio </v>
      </c>
      <c r="C76" s="8">
        <f>(1/2)*(($R$63+$R$64)/$R$63)*C69</f>
        <v>5</v>
      </c>
      <c r="D76" s="8">
        <f>(1/2)*(($R$63+$R$64)/$R$63)*D69</f>
        <v>8.39</v>
      </c>
      <c r="E76" s="73"/>
      <c r="F76" s="48"/>
      <c r="G76" s="48"/>
      <c r="H76" s="49"/>
      <c r="I76" s="49"/>
      <c r="J76" s="70"/>
      <c r="K76" s="71"/>
    </row>
  </sheetData>
  <mergeCells count="41">
    <mergeCell ref="Q58:R61"/>
    <mergeCell ref="A71:A72"/>
    <mergeCell ref="B71:B72"/>
    <mergeCell ref="D71:E71"/>
    <mergeCell ref="F71:G71"/>
    <mergeCell ref="H71:I71"/>
    <mergeCell ref="J71:K76"/>
    <mergeCell ref="H72:I72"/>
    <mergeCell ref="E66:E67"/>
    <mergeCell ref="E68:E69"/>
    <mergeCell ref="E73:E74"/>
    <mergeCell ref="E75:E76"/>
    <mergeCell ref="F73:F74"/>
    <mergeCell ref="C25:C27"/>
    <mergeCell ref="A29:C29"/>
    <mergeCell ref="G25:I29"/>
    <mergeCell ref="A49:A50"/>
    <mergeCell ref="F49:F50"/>
    <mergeCell ref="H49:H50"/>
    <mergeCell ref="I49:I50"/>
    <mergeCell ref="G73:G74"/>
    <mergeCell ref="G75:G76"/>
    <mergeCell ref="H73:I74"/>
    <mergeCell ref="H75:I76"/>
    <mergeCell ref="A1:G1"/>
    <mergeCell ref="I1:O1"/>
    <mergeCell ref="B16:B17"/>
    <mergeCell ref="E15:F22"/>
    <mergeCell ref="D64:E64"/>
    <mergeCell ref="A15:D15"/>
    <mergeCell ref="A30:B30"/>
    <mergeCell ref="C31:C32"/>
    <mergeCell ref="J49:K49"/>
    <mergeCell ref="A19:A21"/>
    <mergeCell ref="A23:C23"/>
    <mergeCell ref="A24:B24"/>
    <mergeCell ref="B49:B50"/>
    <mergeCell ref="C49:C50"/>
    <mergeCell ref="D49:D50"/>
    <mergeCell ref="E49:E50"/>
    <mergeCell ref="F75:F76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11DA-067D-4843-9189-2C72C860CE73}">
  <dimension ref="A1:R67"/>
  <sheetViews>
    <sheetView zoomScaleNormal="100" workbookViewId="0">
      <selection sqref="A1:O12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7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  <c r="P1" s="2" t="s">
        <v>0</v>
      </c>
    </row>
    <row r="14" spans="1:17" ht="15.75" thickBot="1" x14ac:dyDescent="0.3">
      <c r="A14" s="54" t="s">
        <v>2</v>
      </c>
      <c r="B14" s="54"/>
      <c r="C14" s="54"/>
      <c r="D14" s="54"/>
      <c r="E14" s="53" t="s">
        <v>55</v>
      </c>
      <c r="F14" s="53"/>
    </row>
    <row r="15" spans="1:17" ht="17.25" x14ac:dyDescent="0.25">
      <c r="A15" s="80" t="s">
        <v>10</v>
      </c>
      <c r="B15" s="51" t="s">
        <v>8</v>
      </c>
      <c r="C15" s="6" t="s">
        <v>11</v>
      </c>
      <c r="D15" s="11" t="s">
        <v>11</v>
      </c>
      <c r="E15" s="53"/>
      <c r="F15" s="53"/>
      <c r="G15" s="17"/>
      <c r="H15" s="18"/>
      <c r="I15" s="18"/>
      <c r="J15" s="18"/>
      <c r="K15" s="18" t="s">
        <v>1</v>
      </c>
      <c r="L15" s="18"/>
      <c r="M15" s="18"/>
      <c r="N15" s="18"/>
      <c r="O15" s="18"/>
      <c r="P15" s="18"/>
      <c r="Q15" s="19"/>
    </row>
    <row r="16" spans="1:17" x14ac:dyDescent="0.25">
      <c r="A16" s="81"/>
      <c r="B16" s="52"/>
      <c r="C16" s="7" t="s">
        <v>56</v>
      </c>
      <c r="D16" s="16" t="s">
        <v>57</v>
      </c>
      <c r="E16" s="53"/>
      <c r="F16" s="53"/>
      <c r="G16" s="12"/>
      <c r="Q16" s="13"/>
    </row>
    <row r="17" spans="1:17" x14ac:dyDescent="0.25">
      <c r="A17" s="3" t="s">
        <v>3</v>
      </c>
      <c r="B17" s="3" t="s">
        <v>9</v>
      </c>
      <c r="C17" s="8">
        <v>2</v>
      </c>
      <c r="D17" s="8">
        <v>5</v>
      </c>
      <c r="E17" s="53"/>
      <c r="F17" s="53"/>
      <c r="G17" s="12"/>
      <c r="Q17" s="13"/>
    </row>
    <row r="18" spans="1:17" x14ac:dyDescent="0.25">
      <c r="A18" s="56" t="s">
        <v>4</v>
      </c>
      <c r="B18" s="3" t="s">
        <v>7</v>
      </c>
      <c r="C18" s="9">
        <v>2.4</v>
      </c>
      <c r="D18" s="9">
        <v>1.73</v>
      </c>
      <c r="E18" s="53"/>
      <c r="F18" s="53"/>
      <c r="G18" s="12"/>
      <c r="Q18" s="13"/>
    </row>
    <row r="19" spans="1:17" ht="15" customHeight="1" x14ac:dyDescent="0.25">
      <c r="A19" s="56"/>
      <c r="B19" s="3" t="s">
        <v>5</v>
      </c>
      <c r="C19" s="9">
        <v>1.51</v>
      </c>
      <c r="D19" s="9"/>
      <c r="E19" s="53"/>
      <c r="F19" s="53"/>
      <c r="G19" s="12"/>
      <c r="Q19" s="13"/>
    </row>
    <row r="20" spans="1:17" ht="15" customHeight="1" x14ac:dyDescent="0.25">
      <c r="E20" s="53"/>
      <c r="F20" s="53"/>
      <c r="G20" s="12"/>
      <c r="Q20" s="13"/>
    </row>
    <row r="21" spans="1:17" x14ac:dyDescent="0.25">
      <c r="A21" s="54" t="s">
        <v>12</v>
      </c>
      <c r="B21" s="54"/>
      <c r="C21" s="54"/>
      <c r="E21" s="53"/>
      <c r="F21" s="53"/>
      <c r="G21" s="12"/>
      <c r="Q21" s="13"/>
    </row>
    <row r="22" spans="1:17" x14ac:dyDescent="0.25">
      <c r="A22" s="54" t="s">
        <v>16</v>
      </c>
      <c r="B22" s="54"/>
      <c r="C22" s="11" t="s">
        <v>20</v>
      </c>
      <c r="E22" s="53"/>
      <c r="F22" s="53"/>
      <c r="G22" s="12"/>
      <c r="Q22" s="13"/>
    </row>
    <row r="23" spans="1:17" x14ac:dyDescent="0.25">
      <c r="A23" s="4" t="s">
        <v>13</v>
      </c>
      <c r="B23" s="4">
        <v>0.35</v>
      </c>
      <c r="C23" s="55">
        <f>B23*B24*B25</f>
        <v>3.3599999999999994</v>
      </c>
      <c r="G23" s="12"/>
      <c r="Q23" s="13"/>
    </row>
    <row r="24" spans="1:17" x14ac:dyDescent="0.25">
      <c r="A24" s="3" t="s">
        <v>14</v>
      </c>
      <c r="B24" s="3">
        <v>0.4</v>
      </c>
      <c r="C24" s="55"/>
      <c r="G24" s="12"/>
      <c r="Q24" s="13"/>
    </row>
    <row r="25" spans="1:17" ht="18" thickBot="1" x14ac:dyDescent="0.3">
      <c r="A25" s="10" t="s">
        <v>15</v>
      </c>
      <c r="B25" s="3">
        <v>24</v>
      </c>
      <c r="C25" s="55"/>
      <c r="G25" s="14"/>
      <c r="H25" s="22"/>
      <c r="I25" s="22"/>
      <c r="J25" s="22"/>
      <c r="K25" s="22"/>
      <c r="L25" s="22"/>
      <c r="M25" s="22"/>
      <c r="N25" s="22"/>
      <c r="O25" s="22"/>
      <c r="P25" s="22"/>
      <c r="Q25" s="15"/>
    </row>
    <row r="26" spans="1:17" ht="15.75" thickBot="1" x14ac:dyDescent="0.3"/>
    <row r="27" spans="1:17" x14ac:dyDescent="0.25">
      <c r="A27" s="54" t="s">
        <v>23</v>
      </c>
      <c r="B27" s="54"/>
      <c r="C27" s="54"/>
      <c r="I27" s="76" t="s">
        <v>58</v>
      </c>
      <c r="J27" s="77"/>
    </row>
    <row r="28" spans="1:17" ht="17.25" x14ac:dyDescent="0.25">
      <c r="A28" s="54" t="s">
        <v>16</v>
      </c>
      <c r="B28" s="54"/>
      <c r="C28" s="11" t="s">
        <v>11</v>
      </c>
      <c r="I28" s="78"/>
      <c r="J28" s="79"/>
    </row>
    <row r="29" spans="1:17" x14ac:dyDescent="0.25">
      <c r="A29" s="4" t="s">
        <v>17</v>
      </c>
      <c r="B29" s="4">
        <v>0.2</v>
      </c>
      <c r="C29" s="55">
        <f>B29*B30</f>
        <v>4.8000000000000007</v>
      </c>
      <c r="I29" s="78"/>
      <c r="J29" s="79"/>
    </row>
    <row r="30" spans="1:17" ht="17.25" x14ac:dyDescent="0.25">
      <c r="A30" s="10" t="s">
        <v>15</v>
      </c>
      <c r="B30" s="3">
        <v>24</v>
      </c>
      <c r="C30" s="55"/>
      <c r="I30" s="12"/>
      <c r="J30" s="13"/>
    </row>
    <row r="31" spans="1:17" x14ac:dyDescent="0.25">
      <c r="A31" s="36"/>
      <c r="B31" s="37"/>
      <c r="C31" s="38"/>
      <c r="I31" s="12"/>
      <c r="J31" s="13"/>
    </row>
    <row r="32" spans="1:17" x14ac:dyDescent="0.25">
      <c r="A32" s="36"/>
      <c r="B32" s="37"/>
      <c r="C32" s="38"/>
      <c r="I32" s="12"/>
      <c r="J32" s="13"/>
    </row>
    <row r="33" spans="1:11" x14ac:dyDescent="0.25">
      <c r="A33" s="36"/>
      <c r="B33" s="37"/>
      <c r="C33" s="38"/>
      <c r="I33" s="12"/>
      <c r="J33" s="13"/>
    </row>
    <row r="34" spans="1:11" x14ac:dyDescent="0.25">
      <c r="A34" s="36"/>
      <c r="B34" s="37"/>
      <c r="C34" s="38"/>
      <c r="I34" s="12"/>
      <c r="J34" s="13"/>
    </row>
    <row r="35" spans="1:11" x14ac:dyDescent="0.25">
      <c r="A35" s="36"/>
      <c r="B35" s="37"/>
      <c r="C35" s="38"/>
      <c r="I35" s="12"/>
      <c r="J35" s="13"/>
    </row>
    <row r="36" spans="1:11" x14ac:dyDescent="0.25">
      <c r="A36" s="36"/>
      <c r="B36" s="37"/>
      <c r="C36" s="38"/>
      <c r="I36" s="12"/>
      <c r="J36" s="13"/>
    </row>
    <row r="37" spans="1:11" x14ac:dyDescent="0.25">
      <c r="A37" s="36"/>
      <c r="B37" s="37"/>
      <c r="C37" s="38"/>
      <c r="I37" s="12"/>
      <c r="J37" s="13"/>
    </row>
    <row r="38" spans="1:11" ht="15.75" thickBot="1" x14ac:dyDescent="0.3">
      <c r="A38" s="36"/>
      <c r="B38" s="37"/>
      <c r="C38" s="38"/>
      <c r="I38" s="14"/>
      <c r="J38" s="15"/>
    </row>
    <row r="39" spans="1:11" x14ac:dyDescent="0.25">
      <c r="A39" s="36"/>
      <c r="B39" s="37"/>
      <c r="C39" s="38"/>
    </row>
    <row r="40" spans="1:11" x14ac:dyDescent="0.25">
      <c r="A40" s="36"/>
      <c r="B40" s="37"/>
      <c r="C40" s="38"/>
    </row>
    <row r="41" spans="1:11" x14ac:dyDescent="0.25">
      <c r="A41" s="36"/>
      <c r="B41" s="37"/>
      <c r="C41" s="38"/>
    </row>
    <row r="42" spans="1:11" x14ac:dyDescent="0.25">
      <c r="A42" s="36"/>
      <c r="B42" s="37"/>
      <c r="C42" s="38"/>
    </row>
    <row r="43" spans="1:11" x14ac:dyDescent="0.25">
      <c r="A43" s="36"/>
      <c r="B43" s="37"/>
      <c r="C43" s="38"/>
    </row>
    <row r="44" spans="1:11" x14ac:dyDescent="0.25">
      <c r="A44" s="36"/>
      <c r="B44" s="37"/>
      <c r="C44" s="38"/>
    </row>
    <row r="46" spans="1:11" x14ac:dyDescent="0.25">
      <c r="A46" s="44" t="s">
        <v>59</v>
      </c>
      <c r="B46" s="44" t="s">
        <v>18</v>
      </c>
      <c r="C46" s="44" t="s">
        <v>19</v>
      </c>
      <c r="D46" s="45" t="s">
        <v>60</v>
      </c>
      <c r="E46" s="46" t="s">
        <v>61</v>
      </c>
      <c r="F46" s="46" t="s">
        <v>62</v>
      </c>
      <c r="G46" s="16" t="s">
        <v>21</v>
      </c>
      <c r="H46" s="44" t="s">
        <v>63</v>
      </c>
      <c r="I46" s="46" t="s">
        <v>64</v>
      </c>
      <c r="J46" s="54" t="s">
        <v>65</v>
      </c>
      <c r="K46" s="54"/>
    </row>
    <row r="47" spans="1:11" ht="17.25" x14ac:dyDescent="0.25">
      <c r="A47" s="44"/>
      <c r="B47" s="44"/>
      <c r="C47" s="44"/>
      <c r="D47" s="45"/>
      <c r="E47" s="46"/>
      <c r="F47" s="46"/>
      <c r="G47" s="11" t="s">
        <v>66</v>
      </c>
      <c r="H47" s="44"/>
      <c r="I47" s="46"/>
      <c r="J47" s="16" t="s">
        <v>21</v>
      </c>
      <c r="K47" s="16" t="s">
        <v>22</v>
      </c>
    </row>
    <row r="48" spans="1:11" x14ac:dyDescent="0.25">
      <c r="A48" s="3" t="s">
        <v>47</v>
      </c>
      <c r="B48" s="3" t="s">
        <v>26</v>
      </c>
      <c r="C48" s="3" t="s">
        <v>45</v>
      </c>
      <c r="D48" s="3">
        <v>3.6</v>
      </c>
      <c r="E48" s="8">
        <f>C17</f>
        <v>2</v>
      </c>
      <c r="F48" s="8">
        <f>SUM(C18:C19)</f>
        <v>3.91</v>
      </c>
      <c r="G48" s="8">
        <f>$C$29</f>
        <v>4.8000000000000007</v>
      </c>
      <c r="H48" s="39">
        <f>E48*D48</f>
        <v>7.2</v>
      </c>
      <c r="I48" s="39">
        <f>F48*D48</f>
        <v>14.076000000000001</v>
      </c>
      <c r="J48" s="39">
        <f>C29*D48</f>
        <v>17.280000000000005</v>
      </c>
      <c r="K48" s="74">
        <f>C23</f>
        <v>3.3599999999999994</v>
      </c>
    </row>
    <row r="49" spans="1:18" x14ac:dyDescent="0.25">
      <c r="A49" s="3" t="s">
        <v>47</v>
      </c>
      <c r="B49" s="3" t="s">
        <v>25</v>
      </c>
      <c r="C49" s="3" t="s">
        <v>45</v>
      </c>
      <c r="D49" s="3">
        <v>0.85</v>
      </c>
      <c r="E49" s="8">
        <f>D17</f>
        <v>5</v>
      </c>
      <c r="F49" s="8">
        <f>SUM(D18:D19)</f>
        <v>1.73</v>
      </c>
      <c r="G49" s="8">
        <f t="shared" ref="G49" si="0">$C$29</f>
        <v>4.8000000000000007</v>
      </c>
      <c r="H49" s="39">
        <f>E49*D49</f>
        <v>4.25</v>
      </c>
      <c r="I49" s="39">
        <f>F49*D49</f>
        <v>1.4704999999999999</v>
      </c>
      <c r="J49" s="39">
        <f>C29*D49</f>
        <v>4.08</v>
      </c>
      <c r="K49" s="75"/>
    </row>
    <row r="50" spans="1:18" x14ac:dyDescent="0.25">
      <c r="A50" s="37"/>
      <c r="B50" s="37"/>
      <c r="C50" s="37"/>
      <c r="D50" s="37"/>
      <c r="E50" s="25"/>
      <c r="F50" s="25"/>
      <c r="G50" s="25"/>
      <c r="H50" s="25"/>
      <c r="I50" s="25"/>
      <c r="J50" s="25"/>
      <c r="K50" s="25"/>
    </row>
    <row r="51" spans="1:18" x14ac:dyDescent="0.25">
      <c r="B51" s="21" t="s">
        <v>27</v>
      </c>
    </row>
    <row r="52" spans="1:18" ht="15.75" thickBot="1" x14ac:dyDescent="0.3"/>
    <row r="53" spans="1:18" x14ac:dyDescent="0.25">
      <c r="G53" s="17" t="s">
        <v>28</v>
      </c>
      <c r="H53" s="18"/>
      <c r="I53" s="18"/>
      <c r="J53" s="19"/>
      <c r="L53" s="17" t="s">
        <v>28</v>
      </c>
      <c r="M53" s="18"/>
      <c r="N53" s="18"/>
      <c r="O53" s="19"/>
      <c r="Q53" s="63" t="s">
        <v>67</v>
      </c>
      <c r="R53" s="63"/>
    </row>
    <row r="54" spans="1:18" x14ac:dyDescent="0.25">
      <c r="G54" s="12"/>
      <c r="J54" s="13"/>
      <c r="L54" s="12"/>
      <c r="O54" s="13"/>
      <c r="Q54" s="63"/>
      <c r="R54" s="63"/>
    </row>
    <row r="55" spans="1:18" x14ac:dyDescent="0.25">
      <c r="G55" s="12"/>
      <c r="J55" s="13"/>
      <c r="L55" s="12"/>
      <c r="O55" s="13"/>
      <c r="Q55" s="63"/>
      <c r="R55" s="63"/>
    </row>
    <row r="56" spans="1:18" x14ac:dyDescent="0.25">
      <c r="G56" s="12"/>
      <c r="J56" s="13"/>
      <c r="L56" s="12"/>
      <c r="O56" s="13"/>
      <c r="Q56" s="63"/>
      <c r="R56" s="63"/>
    </row>
    <row r="57" spans="1:18" x14ac:dyDescent="0.25">
      <c r="G57" s="12"/>
      <c r="J57" s="13"/>
      <c r="L57" s="12"/>
      <c r="O57" s="13"/>
      <c r="Q57" s="3" t="s">
        <v>44</v>
      </c>
      <c r="R57" s="40">
        <v>0.85</v>
      </c>
    </row>
    <row r="58" spans="1:18" x14ac:dyDescent="0.25">
      <c r="G58" s="12"/>
      <c r="J58" s="13"/>
      <c r="L58" s="12"/>
      <c r="O58" s="13"/>
      <c r="Q58" s="3" t="s">
        <v>29</v>
      </c>
      <c r="R58" s="40">
        <v>7.2</v>
      </c>
    </row>
    <row r="59" spans="1:18" x14ac:dyDescent="0.25">
      <c r="B59" s="21"/>
      <c r="C59" s="16" t="s">
        <v>31</v>
      </c>
      <c r="D59" s="54" t="s">
        <v>32</v>
      </c>
      <c r="E59" s="54"/>
      <c r="G59" s="12"/>
      <c r="J59" s="13"/>
      <c r="L59" s="12"/>
      <c r="O59" s="13"/>
      <c r="Q59" s="3" t="s">
        <v>30</v>
      </c>
      <c r="R59" s="23">
        <f>R58-R57*2</f>
        <v>5.5</v>
      </c>
    </row>
    <row r="60" spans="1:18" x14ac:dyDescent="0.25">
      <c r="B60" s="16" t="s">
        <v>18</v>
      </c>
      <c r="C60" s="16" t="s">
        <v>33</v>
      </c>
      <c r="D60" s="16" t="s">
        <v>34</v>
      </c>
      <c r="E60" s="16" t="s">
        <v>35</v>
      </c>
      <c r="G60" s="12"/>
      <c r="J60" s="13"/>
      <c r="L60" s="12"/>
      <c r="O60" s="13"/>
    </row>
    <row r="61" spans="1:18" ht="15.75" thickBot="1" x14ac:dyDescent="0.3">
      <c r="B61" s="3" t="str">
        <f>B48</f>
        <v xml:space="preserve">1. triangulo </v>
      </c>
      <c r="C61" s="8">
        <f>H48</f>
        <v>7.2</v>
      </c>
      <c r="D61" s="8">
        <f>I48+J48</f>
        <v>31.356000000000005</v>
      </c>
      <c r="E61" s="72">
        <f>K48</f>
        <v>3.3599999999999994</v>
      </c>
      <c r="G61" s="14"/>
      <c r="H61" s="22"/>
      <c r="I61" s="22"/>
      <c r="J61" s="15"/>
      <c r="L61" s="14"/>
      <c r="M61" s="22"/>
      <c r="N61" s="22"/>
      <c r="O61" s="15"/>
    </row>
    <row r="62" spans="1:18" x14ac:dyDescent="0.25">
      <c r="B62" s="3" t="str">
        <f>B49</f>
        <v xml:space="preserve">1.Trapecio </v>
      </c>
      <c r="C62" s="8">
        <f>H49</f>
        <v>4.25</v>
      </c>
      <c r="D62" s="8">
        <f>I49+J49</f>
        <v>5.5504999999999995</v>
      </c>
      <c r="E62" s="73"/>
    </row>
    <row r="63" spans="1:18" ht="15.75" thickBot="1" x14ac:dyDescent="0.3"/>
    <row r="64" spans="1:18" x14ac:dyDescent="0.25">
      <c r="A64" s="44" t="s">
        <v>59</v>
      </c>
      <c r="B64" s="44" t="s">
        <v>18</v>
      </c>
      <c r="C64" s="16" t="s">
        <v>31</v>
      </c>
      <c r="D64" s="54" t="s">
        <v>32</v>
      </c>
      <c r="E64" s="54"/>
      <c r="F64" s="54" t="s">
        <v>68</v>
      </c>
      <c r="G64" s="54"/>
      <c r="H64" s="54" t="s">
        <v>36</v>
      </c>
      <c r="I64" s="64"/>
      <c r="J64" s="65" t="s">
        <v>37</v>
      </c>
      <c r="K64" s="66"/>
    </row>
    <row r="65" spans="1:11" x14ac:dyDescent="0.25">
      <c r="A65" s="44"/>
      <c r="B65" s="44"/>
      <c r="C65" s="16" t="s">
        <v>33</v>
      </c>
      <c r="D65" s="16" t="s">
        <v>34</v>
      </c>
      <c r="E65" s="16" t="s">
        <v>35</v>
      </c>
      <c r="F65" s="16" t="s">
        <v>33</v>
      </c>
      <c r="G65" s="11" t="s">
        <v>38</v>
      </c>
      <c r="H65" s="54" t="s">
        <v>39</v>
      </c>
      <c r="I65" s="64"/>
      <c r="J65" s="67"/>
      <c r="K65" s="68"/>
    </row>
    <row r="66" spans="1:11" x14ac:dyDescent="0.25">
      <c r="A66" s="3" t="str">
        <f>A48</f>
        <v>22 a 33</v>
      </c>
      <c r="B66" s="3" t="str">
        <f>B61</f>
        <v xml:space="preserve">1. triangulo </v>
      </c>
      <c r="C66" s="8">
        <f>(1/2)*C61</f>
        <v>3.6</v>
      </c>
      <c r="D66" s="8">
        <f>(1/2)*D61</f>
        <v>15.678000000000003</v>
      </c>
      <c r="E66" s="72">
        <f>E61</f>
        <v>3.3599999999999994</v>
      </c>
      <c r="F66" s="72">
        <f>C66+C67</f>
        <v>7.3482638888888889</v>
      </c>
      <c r="G66" s="47">
        <f>D66+D67+E66</f>
        <v>23.933232638888889</v>
      </c>
      <c r="H66" s="49">
        <f>G66+25%*F66</f>
        <v>25.770298611111112</v>
      </c>
      <c r="I66" s="49"/>
      <c r="J66" s="69"/>
      <c r="K66" s="68"/>
    </row>
    <row r="67" spans="1:11" ht="15.75" thickBot="1" x14ac:dyDescent="0.3">
      <c r="A67" s="3" t="str">
        <f>A49</f>
        <v>22 a 33</v>
      </c>
      <c r="B67" s="3" t="str">
        <f>B62</f>
        <v xml:space="preserve">1.Trapecio </v>
      </c>
      <c r="C67" s="8">
        <f>(1/2)*(($R$58+$R$59)/$R$58)*C62</f>
        <v>3.7482638888888888</v>
      </c>
      <c r="D67" s="8">
        <f>(1/2)*(($R$58+$R$59)/$R$58)*D62</f>
        <v>4.8952326388888885</v>
      </c>
      <c r="E67" s="73"/>
      <c r="F67" s="73"/>
      <c r="G67" s="48"/>
      <c r="H67" s="49"/>
      <c r="I67" s="49"/>
      <c r="J67" s="70"/>
      <c r="K67" s="71"/>
    </row>
  </sheetData>
  <mergeCells count="38">
    <mergeCell ref="Q53:R56"/>
    <mergeCell ref="A64:A65"/>
    <mergeCell ref="B64:B65"/>
    <mergeCell ref="B15:B16"/>
    <mergeCell ref="A15:A16"/>
    <mergeCell ref="E61:E62"/>
    <mergeCell ref="D64:E64"/>
    <mergeCell ref="F64:G64"/>
    <mergeCell ref="H64:I64"/>
    <mergeCell ref="J64:K67"/>
    <mergeCell ref="H65:I65"/>
    <mergeCell ref="E66:E67"/>
    <mergeCell ref="F66:F67"/>
    <mergeCell ref="G66:G67"/>
    <mergeCell ref="H66:I67"/>
    <mergeCell ref="D59:E59"/>
    <mergeCell ref="A1:G1"/>
    <mergeCell ref="I1:O1"/>
    <mergeCell ref="E14:F22"/>
    <mergeCell ref="A46:A47"/>
    <mergeCell ref="B46:B47"/>
    <mergeCell ref="C46:C47"/>
    <mergeCell ref="D46:D47"/>
    <mergeCell ref="E46:E47"/>
    <mergeCell ref="F46:F47"/>
    <mergeCell ref="H46:H47"/>
    <mergeCell ref="I46:I47"/>
    <mergeCell ref="A27:C27"/>
    <mergeCell ref="A28:B28"/>
    <mergeCell ref="C29:C30"/>
    <mergeCell ref="J46:K46"/>
    <mergeCell ref="K48:K49"/>
    <mergeCell ref="C23:C25"/>
    <mergeCell ref="A14:D14"/>
    <mergeCell ref="A18:A19"/>
    <mergeCell ref="I27:J29"/>
    <mergeCell ref="A21:C21"/>
    <mergeCell ref="A22:B22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C54E-4738-40AA-94E9-2BA3B7A75D8B}">
  <dimension ref="A1:U69"/>
  <sheetViews>
    <sheetView zoomScaleNormal="100" workbookViewId="0">
      <selection activeCell="Q55" sqref="Q55:R58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  <c r="P1" s="2" t="s">
        <v>0</v>
      </c>
    </row>
    <row r="13" spans="1:16" ht="15.75" thickBot="1" x14ac:dyDescent="0.3"/>
    <row r="14" spans="1:16" ht="15" customHeight="1" x14ac:dyDescent="0.25">
      <c r="A14" s="54" t="s">
        <v>2</v>
      </c>
      <c r="B14" s="54"/>
      <c r="C14" s="54"/>
      <c r="D14" s="54"/>
      <c r="E14" s="53" t="s">
        <v>55</v>
      </c>
      <c r="F14" s="82"/>
      <c r="G14" s="17" t="s">
        <v>1</v>
      </c>
      <c r="H14" s="18"/>
      <c r="I14" s="18"/>
      <c r="J14" s="18"/>
      <c r="K14" s="18"/>
      <c r="L14" s="18"/>
      <c r="M14" s="18"/>
      <c r="N14" s="19"/>
    </row>
    <row r="15" spans="1:16" ht="17.25" x14ac:dyDescent="0.25">
      <c r="A15" s="80" t="s">
        <v>10</v>
      </c>
      <c r="B15" s="51" t="s">
        <v>8</v>
      </c>
      <c r="C15" s="6" t="s">
        <v>11</v>
      </c>
      <c r="D15" s="11" t="s">
        <v>11</v>
      </c>
      <c r="E15" s="53"/>
      <c r="F15" s="82"/>
      <c r="G15" s="12"/>
      <c r="N15" s="13"/>
    </row>
    <row r="16" spans="1:16" x14ac:dyDescent="0.25">
      <c r="A16" s="81"/>
      <c r="B16" s="52"/>
      <c r="C16" s="7" t="s">
        <v>56</v>
      </c>
      <c r="D16" s="16" t="s">
        <v>57</v>
      </c>
      <c r="E16" s="53"/>
      <c r="F16" s="82"/>
      <c r="G16" s="12"/>
      <c r="N16" s="13"/>
    </row>
    <row r="17" spans="1:21" x14ac:dyDescent="0.25">
      <c r="A17" s="3" t="s">
        <v>3</v>
      </c>
      <c r="B17" s="3" t="s">
        <v>9</v>
      </c>
      <c r="C17" s="8">
        <v>2</v>
      </c>
      <c r="D17" s="8">
        <v>5</v>
      </c>
      <c r="E17" s="53"/>
      <c r="F17" s="82"/>
      <c r="G17" s="12"/>
      <c r="N17" s="13"/>
    </row>
    <row r="18" spans="1:21" x14ac:dyDescent="0.25">
      <c r="A18" s="56" t="s">
        <v>4</v>
      </c>
      <c r="B18" s="3" t="s">
        <v>7</v>
      </c>
      <c r="C18" s="9">
        <v>1.73</v>
      </c>
      <c r="D18" s="9">
        <v>1.73</v>
      </c>
      <c r="E18" s="53"/>
      <c r="F18" s="82"/>
      <c r="G18" s="12"/>
      <c r="N18" s="13"/>
    </row>
    <row r="19" spans="1:21" ht="15" customHeight="1" x14ac:dyDescent="0.25">
      <c r="A19" s="56"/>
      <c r="B19" s="3" t="s">
        <v>5</v>
      </c>
      <c r="C19" s="9">
        <v>1.73</v>
      </c>
      <c r="D19" s="9"/>
      <c r="E19" s="53"/>
      <c r="F19" s="82"/>
      <c r="G19" s="12"/>
      <c r="N19" s="13"/>
    </row>
    <row r="20" spans="1:21" ht="15" customHeight="1" x14ac:dyDescent="0.25">
      <c r="E20" s="53"/>
      <c r="F20" s="82"/>
      <c r="G20" s="12"/>
      <c r="N20" s="13"/>
    </row>
    <row r="21" spans="1:21" x14ac:dyDescent="0.25">
      <c r="A21" s="54" t="s">
        <v>12</v>
      </c>
      <c r="B21" s="54"/>
      <c r="C21" s="54"/>
      <c r="G21" s="12"/>
      <c r="N21" s="13"/>
    </row>
    <row r="22" spans="1:21" x14ac:dyDescent="0.25">
      <c r="A22" s="54" t="s">
        <v>16</v>
      </c>
      <c r="B22" s="54"/>
      <c r="C22" s="11" t="s">
        <v>20</v>
      </c>
      <c r="G22" s="12"/>
      <c r="N22" s="13"/>
    </row>
    <row r="23" spans="1:21" ht="15.75" thickBot="1" x14ac:dyDescent="0.3">
      <c r="A23" s="4" t="s">
        <v>13</v>
      </c>
      <c r="B23" s="4">
        <v>0.35</v>
      </c>
      <c r="C23" s="55">
        <f>B23*B24*B25</f>
        <v>3.3599999999999994</v>
      </c>
      <c r="G23" s="14"/>
      <c r="H23" s="22"/>
      <c r="I23" s="22"/>
      <c r="J23" s="22"/>
      <c r="K23" s="22"/>
      <c r="L23" s="22"/>
      <c r="M23" s="22"/>
      <c r="N23" s="15"/>
    </row>
    <row r="24" spans="1:21" ht="15" customHeight="1" thickBot="1" x14ac:dyDescent="0.3">
      <c r="A24" s="3" t="s">
        <v>14</v>
      </c>
      <c r="B24" s="3">
        <v>0.4</v>
      </c>
      <c r="C24" s="55"/>
      <c r="U24" s="41"/>
    </row>
    <row r="25" spans="1:21" ht="17.25" customHeight="1" x14ac:dyDescent="0.25">
      <c r="A25" s="10" t="s">
        <v>15</v>
      </c>
      <c r="B25" s="3">
        <v>24</v>
      </c>
      <c r="C25" s="55"/>
      <c r="J25" s="76" t="s">
        <v>58</v>
      </c>
      <c r="K25" s="77"/>
      <c r="T25" s="41"/>
      <c r="U25" s="41"/>
    </row>
    <row r="26" spans="1:21" x14ac:dyDescent="0.25">
      <c r="J26" s="78"/>
      <c r="K26" s="79"/>
      <c r="T26" s="41"/>
      <c r="U26" s="41"/>
    </row>
    <row r="27" spans="1:21" x14ac:dyDescent="0.25">
      <c r="A27" s="54" t="s">
        <v>23</v>
      </c>
      <c r="B27" s="54"/>
      <c r="C27" s="54"/>
      <c r="J27" s="78"/>
      <c r="K27" s="79"/>
      <c r="T27" s="41"/>
      <c r="U27" s="41"/>
    </row>
    <row r="28" spans="1:21" ht="17.25" x14ac:dyDescent="0.25">
      <c r="A28" s="54" t="s">
        <v>16</v>
      </c>
      <c r="B28" s="54"/>
      <c r="C28" s="11" t="s">
        <v>11</v>
      </c>
      <c r="J28" s="12"/>
      <c r="K28" s="13"/>
      <c r="T28" s="41"/>
      <c r="U28" s="41"/>
    </row>
    <row r="29" spans="1:21" x14ac:dyDescent="0.25">
      <c r="A29" s="4" t="s">
        <v>17</v>
      </c>
      <c r="B29" s="4">
        <v>0.2</v>
      </c>
      <c r="C29" s="55">
        <f>B29*B30</f>
        <v>4.8000000000000007</v>
      </c>
      <c r="J29" s="12"/>
      <c r="K29" s="13"/>
      <c r="T29" s="41"/>
      <c r="U29" s="41"/>
    </row>
    <row r="30" spans="1:21" ht="17.25" x14ac:dyDescent="0.25">
      <c r="A30" s="10" t="s">
        <v>15</v>
      </c>
      <c r="B30" s="3">
        <v>24</v>
      </c>
      <c r="C30" s="55"/>
      <c r="J30" s="12"/>
      <c r="K30" s="13"/>
      <c r="T30" s="41"/>
      <c r="U30" s="41"/>
    </row>
    <row r="31" spans="1:21" x14ac:dyDescent="0.25">
      <c r="A31" s="36"/>
      <c r="B31" s="37"/>
      <c r="C31" s="38"/>
      <c r="J31" s="12"/>
      <c r="K31" s="13"/>
      <c r="T31" s="41"/>
      <c r="U31" s="41"/>
    </row>
    <row r="32" spans="1:21" x14ac:dyDescent="0.25">
      <c r="A32" s="36"/>
      <c r="B32" s="37"/>
      <c r="C32" s="38"/>
      <c r="J32" s="12"/>
      <c r="K32" s="13"/>
      <c r="T32" s="41"/>
      <c r="U32" s="41"/>
    </row>
    <row r="33" spans="1:21" x14ac:dyDescent="0.25">
      <c r="A33" s="36"/>
      <c r="B33" s="37"/>
      <c r="C33" s="38"/>
      <c r="J33" s="12"/>
      <c r="K33" s="13"/>
      <c r="T33" s="41"/>
      <c r="U33" s="41"/>
    </row>
    <row r="34" spans="1:21" x14ac:dyDescent="0.25">
      <c r="A34" s="36"/>
      <c r="B34" s="37"/>
      <c r="C34" s="38"/>
      <c r="J34" s="12"/>
      <c r="K34" s="13"/>
      <c r="T34" s="41"/>
      <c r="U34" s="41"/>
    </row>
    <row r="35" spans="1:21" x14ac:dyDescent="0.25">
      <c r="A35" s="36"/>
      <c r="B35" s="37"/>
      <c r="C35" s="38"/>
      <c r="J35" s="12"/>
      <c r="K35" s="13"/>
      <c r="T35" s="41"/>
      <c r="U35" s="41"/>
    </row>
    <row r="36" spans="1:21" x14ac:dyDescent="0.25">
      <c r="A36" s="36"/>
      <c r="B36" s="37"/>
      <c r="C36" s="38"/>
      <c r="J36" s="12"/>
      <c r="K36" s="13"/>
      <c r="T36" s="41"/>
      <c r="U36" s="41"/>
    </row>
    <row r="37" spans="1:21" ht="15.75" thickBot="1" x14ac:dyDescent="0.3">
      <c r="A37" s="36"/>
      <c r="B37" s="37"/>
      <c r="C37" s="38"/>
      <c r="J37" s="14"/>
      <c r="K37" s="15"/>
      <c r="T37" s="41"/>
      <c r="U37" s="41"/>
    </row>
    <row r="38" spans="1:21" x14ac:dyDescent="0.25">
      <c r="A38" s="36"/>
      <c r="B38" s="37"/>
      <c r="C38" s="38"/>
      <c r="T38" s="41"/>
      <c r="U38" s="41"/>
    </row>
    <row r="39" spans="1:21" x14ac:dyDescent="0.25">
      <c r="A39" s="36"/>
      <c r="B39" s="37"/>
      <c r="C39" s="38"/>
      <c r="T39" s="41"/>
      <c r="U39" s="41"/>
    </row>
    <row r="40" spans="1:21" x14ac:dyDescent="0.25">
      <c r="A40" s="36"/>
      <c r="B40" s="37"/>
      <c r="C40" s="38"/>
      <c r="T40" s="41"/>
      <c r="U40" s="41"/>
    </row>
    <row r="41" spans="1:21" x14ac:dyDescent="0.25">
      <c r="A41" s="36"/>
      <c r="B41" s="37"/>
      <c r="C41" s="38"/>
      <c r="T41" s="41"/>
      <c r="U41" s="41"/>
    </row>
    <row r="42" spans="1:21" x14ac:dyDescent="0.25">
      <c r="A42" s="36"/>
      <c r="B42" s="37"/>
      <c r="C42" s="38"/>
      <c r="T42" s="41"/>
      <c r="U42" s="41"/>
    </row>
    <row r="43" spans="1:21" x14ac:dyDescent="0.25">
      <c r="A43" s="36"/>
      <c r="B43" s="37"/>
      <c r="C43" s="38"/>
      <c r="U43" s="41"/>
    </row>
    <row r="44" spans="1:21" x14ac:dyDescent="0.25">
      <c r="A44" s="36"/>
      <c r="B44" s="37"/>
      <c r="C44" s="38"/>
      <c r="U44" s="41"/>
    </row>
    <row r="45" spans="1:21" x14ac:dyDescent="0.25">
      <c r="A45" s="36"/>
      <c r="B45" s="37"/>
      <c r="C45" s="38"/>
      <c r="U45" s="41"/>
    </row>
    <row r="46" spans="1:21" x14ac:dyDescent="0.25">
      <c r="A46" s="36"/>
      <c r="B46" s="37"/>
      <c r="C46" s="38"/>
      <c r="T46" s="41"/>
      <c r="U46" s="41"/>
    </row>
    <row r="47" spans="1:21" x14ac:dyDescent="0.25">
      <c r="T47" s="41"/>
      <c r="U47" s="41"/>
    </row>
    <row r="48" spans="1:21" x14ac:dyDescent="0.25">
      <c r="A48" s="44" t="s">
        <v>59</v>
      </c>
      <c r="B48" s="44" t="s">
        <v>18</v>
      </c>
      <c r="C48" s="44" t="s">
        <v>19</v>
      </c>
      <c r="D48" s="45" t="s">
        <v>60</v>
      </c>
      <c r="E48" s="46" t="s">
        <v>61</v>
      </c>
      <c r="F48" s="46" t="s">
        <v>62</v>
      </c>
      <c r="G48" s="16" t="s">
        <v>21</v>
      </c>
      <c r="H48" s="44" t="s">
        <v>63</v>
      </c>
      <c r="I48" s="46" t="s">
        <v>64</v>
      </c>
      <c r="J48" s="54" t="s">
        <v>65</v>
      </c>
      <c r="K48" s="54"/>
    </row>
    <row r="49" spans="1:18" ht="17.25" x14ac:dyDescent="0.25">
      <c r="A49" s="44"/>
      <c r="B49" s="44"/>
      <c r="C49" s="44"/>
      <c r="D49" s="45"/>
      <c r="E49" s="46"/>
      <c r="F49" s="46"/>
      <c r="G49" s="11" t="s">
        <v>66</v>
      </c>
      <c r="H49" s="44"/>
      <c r="I49" s="46"/>
      <c r="J49" s="16" t="s">
        <v>21</v>
      </c>
      <c r="K49" s="16" t="s">
        <v>22</v>
      </c>
    </row>
    <row r="50" spans="1:18" x14ac:dyDescent="0.25">
      <c r="A50" s="3" t="s">
        <v>48</v>
      </c>
      <c r="B50" s="3" t="s">
        <v>26</v>
      </c>
      <c r="C50" s="3" t="s">
        <v>45</v>
      </c>
      <c r="D50" s="3">
        <v>3.6</v>
      </c>
      <c r="E50" s="8">
        <f>C17</f>
        <v>2</v>
      </c>
      <c r="F50" s="8">
        <f>SUM(C18:C19)</f>
        <v>3.46</v>
      </c>
      <c r="G50" s="8">
        <f>$C$29</f>
        <v>4.8000000000000007</v>
      </c>
      <c r="H50" s="39">
        <f>E50*D50</f>
        <v>7.2</v>
      </c>
      <c r="I50" s="39">
        <f>F50*D50</f>
        <v>12.456</v>
      </c>
      <c r="J50" s="39">
        <f>C29*D50</f>
        <v>17.280000000000005</v>
      </c>
      <c r="K50" s="74">
        <f>C23</f>
        <v>3.3599999999999994</v>
      </c>
    </row>
    <row r="51" spans="1:18" x14ac:dyDescent="0.25">
      <c r="A51" s="3" t="s">
        <v>48</v>
      </c>
      <c r="B51" s="3" t="s">
        <v>25</v>
      </c>
      <c r="C51" s="3" t="s">
        <v>45</v>
      </c>
      <c r="D51" s="3">
        <v>0.85</v>
      </c>
      <c r="E51" s="8">
        <f>D17</f>
        <v>5</v>
      </c>
      <c r="F51" s="8">
        <f>SUM(D18:D19)</f>
        <v>1.73</v>
      </c>
      <c r="G51" s="8">
        <f t="shared" ref="G51" si="0">$C$29</f>
        <v>4.8000000000000007</v>
      </c>
      <c r="H51" s="39">
        <f>E51*D51</f>
        <v>4.25</v>
      </c>
      <c r="I51" s="39">
        <f>F51*D51</f>
        <v>1.4704999999999999</v>
      </c>
      <c r="J51" s="39">
        <f>C29*D51</f>
        <v>4.08</v>
      </c>
      <c r="K51" s="75"/>
    </row>
    <row r="52" spans="1:18" x14ac:dyDescent="0.25">
      <c r="H52" s="24"/>
      <c r="I52" s="25"/>
      <c r="J52" s="24"/>
    </row>
    <row r="53" spans="1:18" x14ac:dyDescent="0.25">
      <c r="B53" s="21" t="s">
        <v>27</v>
      </c>
    </row>
    <row r="54" spans="1:18" ht="15.75" thickBot="1" x14ac:dyDescent="0.3"/>
    <row r="55" spans="1:18" x14ac:dyDescent="0.25">
      <c r="G55" s="17" t="s">
        <v>28</v>
      </c>
      <c r="H55" s="18"/>
      <c r="I55" s="18"/>
      <c r="J55" s="19"/>
      <c r="L55" s="17" t="s">
        <v>28</v>
      </c>
      <c r="M55" s="18"/>
      <c r="N55" s="18"/>
      <c r="O55" s="19"/>
      <c r="Q55" s="63" t="s">
        <v>67</v>
      </c>
      <c r="R55" s="63"/>
    </row>
    <row r="56" spans="1:18" x14ac:dyDescent="0.25">
      <c r="G56" s="12"/>
      <c r="J56" s="13"/>
      <c r="L56" s="12"/>
      <c r="O56" s="13"/>
      <c r="Q56" s="63"/>
      <c r="R56" s="63"/>
    </row>
    <row r="57" spans="1:18" x14ac:dyDescent="0.25">
      <c r="G57" s="12"/>
      <c r="J57" s="13"/>
      <c r="L57" s="12"/>
      <c r="O57" s="13"/>
      <c r="Q57" s="63"/>
      <c r="R57" s="63"/>
    </row>
    <row r="58" spans="1:18" x14ac:dyDescent="0.25">
      <c r="G58" s="12"/>
      <c r="J58" s="13"/>
      <c r="L58" s="12"/>
      <c r="O58" s="13"/>
      <c r="Q58" s="63"/>
      <c r="R58" s="63"/>
    </row>
    <row r="59" spans="1:18" x14ac:dyDescent="0.25">
      <c r="G59" s="12"/>
      <c r="J59" s="13"/>
      <c r="L59" s="12"/>
      <c r="O59" s="13"/>
      <c r="Q59" s="3" t="s">
        <v>44</v>
      </c>
      <c r="R59" s="40">
        <v>0.85</v>
      </c>
    </row>
    <row r="60" spans="1:18" x14ac:dyDescent="0.25">
      <c r="G60" s="12"/>
      <c r="J60" s="13"/>
      <c r="L60" s="12"/>
      <c r="O60" s="13"/>
      <c r="Q60" s="3" t="s">
        <v>29</v>
      </c>
      <c r="R60" s="40">
        <v>7.2</v>
      </c>
    </row>
    <row r="61" spans="1:18" x14ac:dyDescent="0.25">
      <c r="B61" s="21"/>
      <c r="C61" s="16" t="s">
        <v>31</v>
      </c>
      <c r="D61" s="54" t="s">
        <v>32</v>
      </c>
      <c r="E61" s="54"/>
      <c r="G61" s="12"/>
      <c r="J61" s="13"/>
      <c r="L61" s="12"/>
      <c r="O61" s="13"/>
      <c r="Q61" s="3" t="s">
        <v>30</v>
      </c>
      <c r="R61" s="23">
        <f>R60-R59*2</f>
        <v>5.5</v>
      </c>
    </row>
    <row r="62" spans="1:18" x14ac:dyDescent="0.25">
      <c r="B62" s="16" t="s">
        <v>18</v>
      </c>
      <c r="C62" s="16" t="s">
        <v>33</v>
      </c>
      <c r="D62" s="16" t="s">
        <v>34</v>
      </c>
      <c r="E62" s="16" t="s">
        <v>35</v>
      </c>
      <c r="G62" s="12"/>
      <c r="J62" s="13"/>
      <c r="L62" s="12"/>
      <c r="O62" s="13"/>
    </row>
    <row r="63" spans="1:18" ht="15.75" thickBot="1" x14ac:dyDescent="0.3">
      <c r="B63" s="3" t="str">
        <f>B50</f>
        <v xml:space="preserve">1. triangulo </v>
      </c>
      <c r="C63" s="8">
        <f>H50</f>
        <v>7.2</v>
      </c>
      <c r="D63" s="8">
        <f>I50+J50</f>
        <v>29.736000000000004</v>
      </c>
      <c r="E63" s="72">
        <f>K50</f>
        <v>3.3599999999999994</v>
      </c>
      <c r="G63" s="14"/>
      <c r="H63" s="22"/>
      <c r="I63" s="22"/>
      <c r="J63" s="15"/>
      <c r="L63" s="14"/>
      <c r="M63" s="22"/>
      <c r="N63" s="22"/>
      <c r="O63" s="15"/>
    </row>
    <row r="64" spans="1:18" x14ac:dyDescent="0.25">
      <c r="B64" s="3" t="str">
        <f>B51</f>
        <v xml:space="preserve">1.Trapecio </v>
      </c>
      <c r="C64" s="8">
        <f>H51</f>
        <v>4.25</v>
      </c>
      <c r="D64" s="8">
        <f>I51+J51</f>
        <v>5.5504999999999995</v>
      </c>
      <c r="E64" s="73"/>
    </row>
    <row r="65" spans="1:11" ht="15.75" thickBot="1" x14ac:dyDescent="0.3"/>
    <row r="66" spans="1:11" x14ac:dyDescent="0.25">
      <c r="B66" s="21"/>
      <c r="C66" s="16" t="s">
        <v>31</v>
      </c>
      <c r="D66" s="54" t="s">
        <v>32</v>
      </c>
      <c r="E66" s="54"/>
      <c r="F66" s="54" t="s">
        <v>68</v>
      </c>
      <c r="G66" s="54"/>
      <c r="H66" s="54" t="s">
        <v>36</v>
      </c>
      <c r="I66" s="64"/>
      <c r="J66" s="65" t="s">
        <v>37</v>
      </c>
      <c r="K66" s="66"/>
    </row>
    <row r="67" spans="1:11" x14ac:dyDescent="0.25">
      <c r="A67" s="3" t="s">
        <v>40</v>
      </c>
      <c r="B67" s="16" t="s">
        <v>18</v>
      </c>
      <c r="C67" s="16" t="s">
        <v>33</v>
      </c>
      <c r="D67" s="16" t="s">
        <v>34</v>
      </c>
      <c r="E67" s="16" t="s">
        <v>35</v>
      </c>
      <c r="F67" s="16" t="s">
        <v>33</v>
      </c>
      <c r="G67" s="11" t="s">
        <v>38</v>
      </c>
      <c r="H67" s="54" t="s">
        <v>39</v>
      </c>
      <c r="I67" s="64"/>
      <c r="J67" s="67"/>
      <c r="K67" s="68"/>
    </row>
    <row r="68" spans="1:11" x14ac:dyDescent="0.25">
      <c r="A68" s="3" t="str">
        <f>A50</f>
        <v>22 a 27</v>
      </c>
      <c r="B68" s="3" t="str">
        <f>B63</f>
        <v xml:space="preserve">1. triangulo </v>
      </c>
      <c r="C68" s="8">
        <f>(1/2)*C63</f>
        <v>3.6</v>
      </c>
      <c r="D68" s="8">
        <f>(1/2)*D63</f>
        <v>14.868000000000002</v>
      </c>
      <c r="E68" s="72">
        <f>E63</f>
        <v>3.3599999999999994</v>
      </c>
      <c r="F68" s="72">
        <f>C68+C69</f>
        <v>7.3482638888888889</v>
      </c>
      <c r="G68" s="47">
        <f>D68+D69+E68</f>
        <v>23.12323263888889</v>
      </c>
      <c r="H68" s="49">
        <f>G68+25%*F68</f>
        <v>24.960298611111114</v>
      </c>
      <c r="I68" s="49"/>
      <c r="J68" s="69"/>
      <c r="K68" s="68"/>
    </row>
    <row r="69" spans="1:11" ht="15.75" thickBot="1" x14ac:dyDescent="0.3">
      <c r="A69" s="3" t="str">
        <f>A51</f>
        <v>22 a 27</v>
      </c>
      <c r="B69" s="3" t="str">
        <f>B64</f>
        <v xml:space="preserve">1.Trapecio </v>
      </c>
      <c r="C69" s="8">
        <f>(1/2)*(($R$60+$R$61)/$R$60)*C64</f>
        <v>3.7482638888888888</v>
      </c>
      <c r="D69" s="8">
        <f>(1/2)*(($R$60+$R$61)/$R$60)*D64</f>
        <v>4.8952326388888885</v>
      </c>
      <c r="E69" s="73"/>
      <c r="F69" s="73"/>
      <c r="G69" s="48"/>
      <c r="H69" s="49"/>
      <c r="I69" s="49"/>
      <c r="J69" s="70"/>
      <c r="K69" s="71"/>
    </row>
  </sheetData>
  <mergeCells count="36">
    <mergeCell ref="Q55:R58"/>
    <mergeCell ref="A1:G1"/>
    <mergeCell ref="I1:O1"/>
    <mergeCell ref="D61:E61"/>
    <mergeCell ref="B15:B16"/>
    <mergeCell ref="A15:A16"/>
    <mergeCell ref="E14:F20"/>
    <mergeCell ref="A48:A49"/>
    <mergeCell ref="B48:B49"/>
    <mergeCell ref="C48:C49"/>
    <mergeCell ref="D48:D49"/>
    <mergeCell ref="E48:E49"/>
    <mergeCell ref="F48:F49"/>
    <mergeCell ref="J25:K27"/>
    <mergeCell ref="A21:C21"/>
    <mergeCell ref="A22:B22"/>
    <mergeCell ref="E63:E64"/>
    <mergeCell ref="D66:E66"/>
    <mergeCell ref="F66:G66"/>
    <mergeCell ref="H66:I66"/>
    <mergeCell ref="J66:K69"/>
    <mergeCell ref="H67:I67"/>
    <mergeCell ref="E68:E69"/>
    <mergeCell ref="F68:F69"/>
    <mergeCell ref="G68:G69"/>
    <mergeCell ref="H68:I69"/>
    <mergeCell ref="A14:D14"/>
    <mergeCell ref="A18:A19"/>
    <mergeCell ref="J48:K48"/>
    <mergeCell ref="K50:K51"/>
    <mergeCell ref="H48:H49"/>
    <mergeCell ref="I48:I49"/>
    <mergeCell ref="C23:C25"/>
    <mergeCell ref="A27:C27"/>
    <mergeCell ref="A28:B28"/>
    <mergeCell ref="C29:C30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D6A6-2770-4F46-8D8B-D1DA5CC2274E}">
  <dimension ref="A1:R66"/>
  <sheetViews>
    <sheetView zoomScaleNormal="100" workbookViewId="0">
      <selection activeCell="E89" sqref="E89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</row>
    <row r="2" spans="1:16" ht="15.75" thickBot="1" x14ac:dyDescent="0.3">
      <c r="P2" s="2" t="s">
        <v>0</v>
      </c>
    </row>
    <row r="14" spans="1:16" ht="15.75" thickBot="1" x14ac:dyDescent="0.3"/>
    <row r="15" spans="1:16" x14ac:dyDescent="0.25">
      <c r="A15" s="54" t="s">
        <v>2</v>
      </c>
      <c r="B15" s="54"/>
      <c r="C15" s="54"/>
      <c r="E15" s="17" t="s">
        <v>1</v>
      </c>
      <c r="F15" s="18"/>
      <c r="G15" s="18"/>
      <c r="H15" s="18"/>
      <c r="I15" s="18"/>
      <c r="J15" s="18"/>
      <c r="K15" s="18"/>
      <c r="L15" s="18"/>
      <c r="M15" s="19"/>
    </row>
    <row r="16" spans="1:16" ht="17.25" x14ac:dyDescent="0.25">
      <c r="A16" s="5" t="s">
        <v>10</v>
      </c>
      <c r="B16" s="7" t="s">
        <v>8</v>
      </c>
      <c r="C16" s="6" t="s">
        <v>11</v>
      </c>
      <c r="E16" s="12"/>
      <c r="M16" s="13"/>
    </row>
    <row r="17" spans="1:13" x14ac:dyDescent="0.25">
      <c r="A17" s="3" t="s">
        <v>3</v>
      </c>
      <c r="B17" s="3" t="s">
        <v>9</v>
      </c>
      <c r="C17" s="8">
        <v>2</v>
      </c>
      <c r="E17" s="12"/>
      <c r="M17" s="13"/>
    </row>
    <row r="18" spans="1:13" x14ac:dyDescent="0.25">
      <c r="A18" s="56" t="s">
        <v>4</v>
      </c>
      <c r="B18" s="3" t="s">
        <v>7</v>
      </c>
      <c r="C18" s="9">
        <v>2.4</v>
      </c>
      <c r="E18" s="12"/>
      <c r="M18" s="13"/>
    </row>
    <row r="19" spans="1:13" x14ac:dyDescent="0.25">
      <c r="A19" s="56"/>
      <c r="B19" s="3" t="s">
        <v>6</v>
      </c>
      <c r="C19" s="9">
        <v>0.21</v>
      </c>
      <c r="E19" s="12"/>
      <c r="M19" s="13"/>
    </row>
    <row r="20" spans="1:13" ht="15" customHeight="1" x14ac:dyDescent="0.25">
      <c r="A20" s="56"/>
      <c r="B20" s="3" t="s">
        <v>5</v>
      </c>
      <c r="C20" s="9">
        <v>1.65</v>
      </c>
      <c r="E20" s="12"/>
      <c r="M20" s="13"/>
    </row>
    <row r="21" spans="1:13" ht="15" customHeight="1" x14ac:dyDescent="0.25">
      <c r="E21" s="12"/>
      <c r="M21" s="13"/>
    </row>
    <row r="22" spans="1:13" x14ac:dyDescent="0.25">
      <c r="A22" s="54" t="s">
        <v>12</v>
      </c>
      <c r="B22" s="54"/>
      <c r="C22" s="54"/>
      <c r="E22" s="12"/>
      <c r="M22" s="13"/>
    </row>
    <row r="23" spans="1:13" x14ac:dyDescent="0.25">
      <c r="A23" s="54" t="s">
        <v>16</v>
      </c>
      <c r="B23" s="54"/>
      <c r="C23" s="11" t="s">
        <v>20</v>
      </c>
      <c r="E23" s="12"/>
      <c r="M23" s="13"/>
    </row>
    <row r="24" spans="1:13" ht="15.75" thickBot="1" x14ac:dyDescent="0.3">
      <c r="A24" s="4" t="s">
        <v>13</v>
      </c>
      <c r="B24" s="4">
        <v>0.3</v>
      </c>
      <c r="C24" s="55">
        <f>B24*B25*B26</f>
        <v>2.88</v>
      </c>
      <c r="E24" s="14"/>
      <c r="F24" s="22"/>
      <c r="G24" s="22"/>
      <c r="H24" s="22"/>
      <c r="I24" s="22"/>
      <c r="J24" s="22"/>
      <c r="K24" s="22"/>
      <c r="L24" s="22"/>
      <c r="M24" s="15"/>
    </row>
    <row r="25" spans="1:13" x14ac:dyDescent="0.25">
      <c r="A25" s="3" t="s">
        <v>14</v>
      </c>
      <c r="B25" s="3">
        <v>0.4</v>
      </c>
      <c r="C25" s="55"/>
    </row>
    <row r="26" spans="1:13" ht="18" thickBot="1" x14ac:dyDescent="0.3">
      <c r="A26" s="10" t="s">
        <v>15</v>
      </c>
      <c r="B26" s="3">
        <v>24</v>
      </c>
      <c r="C26" s="55"/>
    </row>
    <row r="27" spans="1:13" ht="15" customHeight="1" x14ac:dyDescent="0.25">
      <c r="G27" s="76" t="s">
        <v>58</v>
      </c>
      <c r="H27" s="77"/>
    </row>
    <row r="28" spans="1:13" x14ac:dyDescent="0.25">
      <c r="A28" s="54" t="s">
        <v>23</v>
      </c>
      <c r="B28" s="54"/>
      <c r="C28" s="54"/>
      <c r="G28" s="78"/>
      <c r="H28" s="79"/>
    </row>
    <row r="29" spans="1:13" ht="17.25" x14ac:dyDescent="0.25">
      <c r="A29" s="54" t="s">
        <v>16</v>
      </c>
      <c r="B29" s="54"/>
      <c r="C29" s="11" t="s">
        <v>11</v>
      </c>
      <c r="G29" s="78"/>
      <c r="H29" s="79"/>
    </row>
    <row r="30" spans="1:13" x14ac:dyDescent="0.25">
      <c r="A30" s="4" t="s">
        <v>17</v>
      </c>
      <c r="B30" s="4">
        <v>0.2</v>
      </c>
      <c r="C30" s="55">
        <f>B30*B31</f>
        <v>4.8000000000000007</v>
      </c>
      <c r="G30" s="12"/>
      <c r="H30" s="13"/>
    </row>
    <row r="31" spans="1:13" ht="17.25" x14ac:dyDescent="0.25">
      <c r="A31" s="10" t="s">
        <v>15</v>
      </c>
      <c r="B31" s="3">
        <v>24</v>
      </c>
      <c r="C31" s="55"/>
      <c r="G31" s="12"/>
      <c r="H31" s="13"/>
    </row>
    <row r="32" spans="1:13" x14ac:dyDescent="0.25">
      <c r="A32" s="36"/>
      <c r="B32" s="37"/>
      <c r="C32" s="38"/>
      <c r="G32" s="12"/>
      <c r="H32" s="13"/>
    </row>
    <row r="33" spans="1:10" x14ac:dyDescent="0.25">
      <c r="A33" s="36"/>
      <c r="B33" s="37"/>
      <c r="C33" s="38"/>
      <c r="G33" s="12"/>
      <c r="H33" s="13"/>
    </row>
    <row r="34" spans="1:10" x14ac:dyDescent="0.25">
      <c r="A34" s="36"/>
      <c r="B34" s="37"/>
      <c r="C34" s="38"/>
      <c r="G34" s="12"/>
      <c r="H34" s="13"/>
    </row>
    <row r="35" spans="1:10" x14ac:dyDescent="0.25">
      <c r="A35" s="36"/>
      <c r="B35" s="37"/>
      <c r="C35" s="38"/>
      <c r="G35" s="12"/>
      <c r="H35" s="13"/>
    </row>
    <row r="36" spans="1:10" x14ac:dyDescent="0.25">
      <c r="A36" s="36"/>
      <c r="B36" s="37"/>
      <c r="C36" s="38"/>
      <c r="G36" s="12"/>
      <c r="H36" s="13"/>
    </row>
    <row r="37" spans="1:10" x14ac:dyDescent="0.25">
      <c r="A37" s="36"/>
      <c r="B37" s="37"/>
      <c r="C37" s="38"/>
      <c r="G37" s="12"/>
      <c r="H37" s="13"/>
    </row>
    <row r="38" spans="1:10" ht="15.75" thickBot="1" x14ac:dyDescent="0.3">
      <c r="A38" s="36"/>
      <c r="B38" s="37"/>
      <c r="C38" s="38"/>
      <c r="G38" s="14"/>
      <c r="H38" s="15"/>
    </row>
    <row r="39" spans="1:10" x14ac:dyDescent="0.25">
      <c r="A39" s="36"/>
      <c r="B39" s="37"/>
      <c r="C39" s="38"/>
    </row>
    <row r="40" spans="1:10" x14ac:dyDescent="0.25">
      <c r="A40" s="36"/>
      <c r="B40" s="37"/>
      <c r="C40" s="38"/>
    </row>
    <row r="41" spans="1:10" x14ac:dyDescent="0.25">
      <c r="A41" s="36"/>
      <c r="B41" s="37"/>
      <c r="C41" s="38"/>
    </row>
    <row r="42" spans="1:10" x14ac:dyDescent="0.25">
      <c r="A42" s="36"/>
      <c r="B42" s="37"/>
      <c r="C42" s="38"/>
    </row>
    <row r="43" spans="1:10" x14ac:dyDescent="0.25">
      <c r="A43" s="36"/>
      <c r="B43" s="37"/>
      <c r="C43" s="38"/>
    </row>
    <row r="44" spans="1:10" x14ac:dyDescent="0.25">
      <c r="A44" s="36"/>
      <c r="B44" s="37"/>
      <c r="C44" s="38"/>
    </row>
    <row r="45" spans="1:10" x14ac:dyDescent="0.25">
      <c r="A45" s="36"/>
      <c r="B45" s="37"/>
      <c r="C45" s="38"/>
    </row>
    <row r="46" spans="1:10" x14ac:dyDescent="0.25">
      <c r="A46" s="36"/>
      <c r="B46" s="37"/>
      <c r="C46" s="38"/>
    </row>
    <row r="47" spans="1:10" x14ac:dyDescent="0.25">
      <c r="A47" s="36"/>
      <c r="B47" s="37"/>
      <c r="C47" s="38"/>
    </row>
    <row r="48" spans="1:10" x14ac:dyDescent="0.25">
      <c r="A48" s="44" t="s">
        <v>59</v>
      </c>
      <c r="B48" s="44" t="s">
        <v>19</v>
      </c>
      <c r="C48" s="45" t="s">
        <v>60</v>
      </c>
      <c r="D48" s="46" t="s">
        <v>61</v>
      </c>
      <c r="E48" s="46" t="s">
        <v>62</v>
      </c>
      <c r="F48" s="16" t="s">
        <v>21</v>
      </c>
      <c r="G48" s="44" t="s">
        <v>63</v>
      </c>
      <c r="H48" s="46" t="s">
        <v>64</v>
      </c>
      <c r="I48" s="54" t="s">
        <v>65</v>
      </c>
      <c r="J48" s="54"/>
    </row>
    <row r="49" spans="1:18" ht="17.25" x14ac:dyDescent="0.25">
      <c r="A49" s="44"/>
      <c r="B49" s="44"/>
      <c r="C49" s="45"/>
      <c r="D49" s="46"/>
      <c r="E49" s="46"/>
      <c r="F49" s="11" t="s">
        <v>66</v>
      </c>
      <c r="G49" s="44"/>
      <c r="H49" s="46"/>
      <c r="I49" s="16" t="s">
        <v>21</v>
      </c>
      <c r="J49" s="16" t="s">
        <v>22</v>
      </c>
    </row>
    <row r="50" spans="1:18" ht="15" customHeight="1" x14ac:dyDescent="0.25">
      <c r="A50" s="3" t="s">
        <v>50</v>
      </c>
      <c r="B50" s="3" t="s">
        <v>49</v>
      </c>
      <c r="C50" s="3">
        <v>7.2</v>
      </c>
      <c r="D50" s="8">
        <f>C17</f>
        <v>2</v>
      </c>
      <c r="E50" s="8">
        <f>SUM(C18:C20)</f>
        <v>4.26</v>
      </c>
      <c r="F50" s="8">
        <f>$C$30</f>
        <v>4.8000000000000007</v>
      </c>
      <c r="G50" s="39">
        <f>D50*C50</f>
        <v>14.4</v>
      </c>
      <c r="H50" s="39">
        <f>E50*C50</f>
        <v>30.672000000000001</v>
      </c>
      <c r="I50" s="39">
        <f>C30*C50</f>
        <v>34.560000000000009</v>
      </c>
      <c r="J50" s="39">
        <f>C24</f>
        <v>2.88</v>
      </c>
      <c r="Q50" s="34"/>
      <c r="R50" s="34"/>
    </row>
    <row r="51" spans="1:18" x14ac:dyDescent="0.25">
      <c r="Q51" s="34"/>
      <c r="R51" s="34"/>
    </row>
    <row r="52" spans="1:18" x14ac:dyDescent="0.25">
      <c r="B52" s="21" t="s">
        <v>27</v>
      </c>
      <c r="Q52" s="34"/>
      <c r="R52" s="34"/>
    </row>
    <row r="53" spans="1:18" ht="15.75" thickBot="1" x14ac:dyDescent="0.3">
      <c r="Q53" s="34"/>
      <c r="R53" s="34"/>
    </row>
    <row r="54" spans="1:18" x14ac:dyDescent="0.25">
      <c r="G54" s="17" t="s">
        <v>28</v>
      </c>
      <c r="H54" s="18"/>
      <c r="I54" s="18"/>
      <c r="J54" s="19"/>
      <c r="L54" s="17" t="s">
        <v>28</v>
      </c>
      <c r="M54" s="18"/>
      <c r="N54" s="18"/>
      <c r="O54" s="19"/>
      <c r="Q54" s="37"/>
      <c r="R54" s="42"/>
    </row>
    <row r="55" spans="1:18" x14ac:dyDescent="0.25">
      <c r="G55" s="12"/>
      <c r="J55" s="13"/>
      <c r="L55" s="12"/>
      <c r="O55" s="13"/>
      <c r="Q55" s="37"/>
      <c r="R55" s="42"/>
    </row>
    <row r="56" spans="1:18" x14ac:dyDescent="0.25">
      <c r="G56" s="12"/>
      <c r="J56" s="13"/>
      <c r="L56" s="12"/>
      <c r="O56" s="13"/>
      <c r="Q56" s="37"/>
      <c r="R56" s="43"/>
    </row>
    <row r="57" spans="1:18" x14ac:dyDescent="0.25">
      <c r="G57" s="12"/>
      <c r="J57" s="13"/>
      <c r="L57" s="12"/>
      <c r="O57" s="13"/>
    </row>
    <row r="58" spans="1:18" x14ac:dyDescent="0.25">
      <c r="G58" s="12"/>
      <c r="J58" s="13"/>
      <c r="L58" s="12"/>
      <c r="O58" s="13"/>
    </row>
    <row r="59" spans="1:18" x14ac:dyDescent="0.25">
      <c r="G59" s="12"/>
      <c r="J59" s="13"/>
      <c r="L59" s="12"/>
      <c r="O59" s="13"/>
    </row>
    <row r="60" spans="1:18" x14ac:dyDescent="0.25">
      <c r="B60" s="44" t="s">
        <v>59</v>
      </c>
      <c r="C60" s="16" t="s">
        <v>31</v>
      </c>
      <c r="D60" s="54" t="s">
        <v>32</v>
      </c>
      <c r="E60" s="54"/>
      <c r="G60" s="12"/>
      <c r="J60" s="13"/>
      <c r="L60" s="12"/>
      <c r="O60" s="13"/>
    </row>
    <row r="61" spans="1:18" x14ac:dyDescent="0.25">
      <c r="B61" s="44"/>
      <c r="C61" s="16" t="s">
        <v>33</v>
      </c>
      <c r="D61" s="16" t="s">
        <v>34</v>
      </c>
      <c r="E61" s="16" t="s">
        <v>35</v>
      </c>
      <c r="G61" s="12"/>
      <c r="J61" s="13"/>
      <c r="L61" s="12"/>
      <c r="O61" s="13"/>
    </row>
    <row r="62" spans="1:18" ht="15.75" thickBot="1" x14ac:dyDescent="0.3">
      <c r="B62" s="3" t="str">
        <f>A50</f>
        <v>14-15</v>
      </c>
      <c r="C62" s="8">
        <f>G50</f>
        <v>14.4</v>
      </c>
      <c r="D62" s="8">
        <f>H50+I50</f>
        <v>65.232000000000014</v>
      </c>
      <c r="E62" s="26">
        <f>J50</f>
        <v>2.88</v>
      </c>
      <c r="G62" s="14"/>
      <c r="H62" s="22"/>
      <c r="I62" s="22"/>
      <c r="J62" s="15"/>
      <c r="L62" s="14"/>
      <c r="M62" s="22"/>
      <c r="N62" s="22"/>
      <c r="O62" s="15"/>
    </row>
    <row r="63" spans="1:18" ht="15.75" thickBot="1" x14ac:dyDescent="0.3"/>
    <row r="64" spans="1:18" ht="15" customHeight="1" x14ac:dyDescent="0.25">
      <c r="A64" s="44" t="s">
        <v>59</v>
      </c>
      <c r="B64" s="16" t="s">
        <v>31</v>
      </c>
      <c r="C64" s="54" t="s">
        <v>32</v>
      </c>
      <c r="D64" s="54"/>
      <c r="E64" s="54" t="s">
        <v>68</v>
      </c>
      <c r="F64" s="54"/>
      <c r="G64" s="54" t="s">
        <v>36</v>
      </c>
      <c r="H64" s="64"/>
      <c r="I64" s="83" t="s">
        <v>37</v>
      </c>
      <c r="J64" s="84"/>
      <c r="K64" s="85"/>
    </row>
    <row r="65" spans="1:11" x14ac:dyDescent="0.25">
      <c r="A65" s="44"/>
      <c r="B65" s="16" t="s">
        <v>33</v>
      </c>
      <c r="C65" s="16" t="s">
        <v>34</v>
      </c>
      <c r="D65" s="16" t="s">
        <v>35</v>
      </c>
      <c r="E65" s="16" t="s">
        <v>33</v>
      </c>
      <c r="F65" s="11" t="s">
        <v>38</v>
      </c>
      <c r="G65" s="54" t="s">
        <v>39</v>
      </c>
      <c r="H65" s="64"/>
      <c r="I65" s="86"/>
      <c r="J65" s="87"/>
      <c r="K65" s="88"/>
    </row>
    <row r="66" spans="1:11" ht="15.75" thickBot="1" x14ac:dyDescent="0.3">
      <c r="A66" s="3" t="str">
        <f>A50</f>
        <v>14-15</v>
      </c>
      <c r="B66" s="8">
        <f>(1/2)*C62</f>
        <v>7.2</v>
      </c>
      <c r="C66" s="8">
        <f>(1/2)*D62</f>
        <v>32.616000000000007</v>
      </c>
      <c r="D66" s="26">
        <f>E62</f>
        <v>2.88</v>
      </c>
      <c r="E66" s="26">
        <f>B66</f>
        <v>7.2</v>
      </c>
      <c r="F66" s="31">
        <f>C66+D66</f>
        <v>35.496000000000009</v>
      </c>
      <c r="G66" s="92">
        <f>F66+25%*E66</f>
        <v>37.296000000000006</v>
      </c>
      <c r="H66" s="93"/>
      <c r="I66" s="89"/>
      <c r="J66" s="90"/>
      <c r="K66" s="91"/>
    </row>
  </sheetData>
  <mergeCells count="28">
    <mergeCell ref="I64:K66"/>
    <mergeCell ref="A1:G1"/>
    <mergeCell ref="I1:O1"/>
    <mergeCell ref="A48:A49"/>
    <mergeCell ref="B48:B49"/>
    <mergeCell ref="C48:C49"/>
    <mergeCell ref="D48:D49"/>
    <mergeCell ref="E48:E49"/>
    <mergeCell ref="G48:G49"/>
    <mergeCell ref="H48:H49"/>
    <mergeCell ref="G65:H65"/>
    <mergeCell ref="G66:H66"/>
    <mergeCell ref="C64:D64"/>
    <mergeCell ref="E64:F64"/>
    <mergeCell ref="I48:J48"/>
    <mergeCell ref="D60:E60"/>
    <mergeCell ref="C24:C26"/>
    <mergeCell ref="A28:C28"/>
    <mergeCell ref="A29:B29"/>
    <mergeCell ref="C30:C31"/>
    <mergeCell ref="B60:B61"/>
    <mergeCell ref="A18:A20"/>
    <mergeCell ref="A15:C15"/>
    <mergeCell ref="G64:H64"/>
    <mergeCell ref="G27:H29"/>
    <mergeCell ref="A22:C22"/>
    <mergeCell ref="A23:B23"/>
    <mergeCell ref="A64:A65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8307-4D33-4734-95E1-E879CD6930E5}">
  <dimension ref="A1:P64"/>
  <sheetViews>
    <sheetView zoomScaleNormal="100" workbookViewId="0">
      <selection activeCell="I68" sqref="I68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  <c r="P1" s="2" t="s">
        <v>0</v>
      </c>
    </row>
    <row r="13" spans="1:16" ht="15.75" thickBot="1" x14ac:dyDescent="0.3"/>
    <row r="14" spans="1:16" ht="15" customHeight="1" x14ac:dyDescent="0.25">
      <c r="A14" s="64" t="s">
        <v>2</v>
      </c>
      <c r="B14" s="97"/>
      <c r="C14" s="98"/>
      <c r="E14" s="17" t="s">
        <v>1</v>
      </c>
      <c r="F14" s="18"/>
      <c r="G14" s="18"/>
      <c r="H14" s="18"/>
      <c r="I14" s="18"/>
      <c r="J14" s="18"/>
      <c r="K14" s="18"/>
      <c r="L14" s="19"/>
    </row>
    <row r="15" spans="1:16" ht="17.25" x14ac:dyDescent="0.25">
      <c r="A15" s="5" t="s">
        <v>10</v>
      </c>
      <c r="B15" s="7" t="s">
        <v>8</v>
      </c>
      <c r="C15" s="6" t="s">
        <v>11</v>
      </c>
      <c r="E15" s="12"/>
      <c r="L15" s="13"/>
    </row>
    <row r="16" spans="1:16" x14ac:dyDescent="0.25">
      <c r="A16" s="3" t="s">
        <v>3</v>
      </c>
      <c r="B16" s="3" t="s">
        <v>9</v>
      </c>
      <c r="C16" s="8">
        <v>2</v>
      </c>
      <c r="E16" s="12"/>
      <c r="L16" s="13"/>
    </row>
    <row r="17" spans="1:12" x14ac:dyDescent="0.25">
      <c r="A17" s="56" t="s">
        <v>4</v>
      </c>
      <c r="B17" s="3" t="s">
        <v>7</v>
      </c>
      <c r="C17" s="9">
        <v>2.4</v>
      </c>
      <c r="E17" s="12"/>
      <c r="L17" s="13"/>
    </row>
    <row r="18" spans="1:12" ht="15" customHeight="1" x14ac:dyDescent="0.25">
      <c r="A18" s="56"/>
      <c r="B18" s="3" t="s">
        <v>5</v>
      </c>
      <c r="C18" s="9">
        <v>1.51</v>
      </c>
      <c r="E18" s="12"/>
      <c r="L18" s="13"/>
    </row>
    <row r="19" spans="1:12" ht="15" customHeight="1" x14ac:dyDescent="0.25">
      <c r="E19" s="12"/>
      <c r="L19" s="13"/>
    </row>
    <row r="20" spans="1:12" x14ac:dyDescent="0.25">
      <c r="A20" s="54" t="s">
        <v>12</v>
      </c>
      <c r="B20" s="54"/>
      <c r="C20" s="54"/>
      <c r="E20" s="12"/>
      <c r="L20" s="13"/>
    </row>
    <row r="21" spans="1:12" x14ac:dyDescent="0.25">
      <c r="A21" s="54" t="s">
        <v>16</v>
      </c>
      <c r="B21" s="54"/>
      <c r="C21" s="11" t="s">
        <v>20</v>
      </c>
      <c r="E21" s="12"/>
      <c r="L21" s="13"/>
    </row>
    <row r="22" spans="1:12" x14ac:dyDescent="0.25">
      <c r="A22" s="4" t="s">
        <v>13</v>
      </c>
      <c r="B22" s="4">
        <v>0.3</v>
      </c>
      <c r="C22" s="55">
        <f>B22*B23*B24</f>
        <v>2.88</v>
      </c>
      <c r="E22" s="12"/>
      <c r="L22" s="13"/>
    </row>
    <row r="23" spans="1:12" x14ac:dyDescent="0.25">
      <c r="A23" s="3" t="s">
        <v>14</v>
      </c>
      <c r="B23" s="3">
        <v>0.4</v>
      </c>
      <c r="C23" s="55"/>
      <c r="E23" s="12"/>
      <c r="L23" s="13"/>
    </row>
    <row r="24" spans="1:12" ht="18" thickBot="1" x14ac:dyDescent="0.3">
      <c r="A24" s="10" t="s">
        <v>15</v>
      </c>
      <c r="B24" s="3">
        <v>24</v>
      </c>
      <c r="C24" s="55"/>
      <c r="E24" s="14"/>
      <c r="F24" s="22"/>
      <c r="G24" s="22"/>
      <c r="H24" s="22"/>
      <c r="I24" s="22"/>
      <c r="J24" s="22"/>
      <c r="K24" s="22"/>
      <c r="L24" s="15"/>
    </row>
    <row r="26" spans="1:12" ht="15.75" thickBot="1" x14ac:dyDescent="0.3">
      <c r="A26" s="54" t="s">
        <v>23</v>
      </c>
      <c r="B26" s="54"/>
      <c r="C26" s="54"/>
    </row>
    <row r="27" spans="1:12" ht="17.25" x14ac:dyDescent="0.25">
      <c r="A27" s="54" t="s">
        <v>16</v>
      </c>
      <c r="B27" s="54"/>
      <c r="C27" s="11" t="s">
        <v>11</v>
      </c>
      <c r="G27" s="76" t="s">
        <v>58</v>
      </c>
      <c r="H27" s="77"/>
    </row>
    <row r="28" spans="1:12" x14ac:dyDescent="0.25">
      <c r="A28" s="4" t="s">
        <v>17</v>
      </c>
      <c r="B28" s="4">
        <v>0.2</v>
      </c>
      <c r="C28" s="55">
        <f>B28*B29</f>
        <v>4.8000000000000007</v>
      </c>
      <c r="G28" s="78"/>
      <c r="H28" s="79"/>
    </row>
    <row r="29" spans="1:12" ht="17.25" x14ac:dyDescent="0.25">
      <c r="A29" s="10" t="s">
        <v>15</v>
      </c>
      <c r="B29" s="3">
        <v>24</v>
      </c>
      <c r="C29" s="55"/>
      <c r="G29" s="78"/>
      <c r="H29" s="79"/>
    </row>
    <row r="30" spans="1:12" x14ac:dyDescent="0.25">
      <c r="A30" s="36"/>
      <c r="B30" s="37"/>
      <c r="C30" s="38"/>
      <c r="G30" s="12"/>
      <c r="H30" s="13"/>
    </row>
    <row r="31" spans="1:12" x14ac:dyDescent="0.25">
      <c r="A31" s="36"/>
      <c r="B31" s="37"/>
      <c r="C31" s="38"/>
      <c r="G31" s="12"/>
      <c r="H31" s="13"/>
    </row>
    <row r="32" spans="1:12" x14ac:dyDescent="0.25">
      <c r="A32" s="36"/>
      <c r="B32" s="37"/>
      <c r="C32" s="38"/>
      <c r="G32" s="12"/>
      <c r="H32" s="13"/>
    </row>
    <row r="33" spans="1:10" x14ac:dyDescent="0.25">
      <c r="A33" s="36"/>
      <c r="B33" s="37"/>
      <c r="C33" s="38"/>
      <c r="G33" s="12"/>
      <c r="H33" s="13"/>
    </row>
    <row r="34" spans="1:10" x14ac:dyDescent="0.25">
      <c r="A34" s="36"/>
      <c r="B34" s="37"/>
      <c r="C34" s="38"/>
      <c r="G34" s="12"/>
      <c r="H34" s="13"/>
    </row>
    <row r="35" spans="1:10" x14ac:dyDescent="0.25">
      <c r="A35" s="36"/>
      <c r="B35" s="37"/>
      <c r="C35" s="38"/>
      <c r="G35" s="12"/>
      <c r="H35" s="13"/>
    </row>
    <row r="36" spans="1:10" x14ac:dyDescent="0.25">
      <c r="A36" s="36"/>
      <c r="B36" s="37"/>
      <c r="C36" s="38"/>
      <c r="G36" s="12"/>
      <c r="H36" s="13"/>
    </row>
    <row r="37" spans="1:10" x14ac:dyDescent="0.25">
      <c r="A37" s="36"/>
      <c r="B37" s="37"/>
      <c r="C37" s="38"/>
      <c r="G37" s="12"/>
      <c r="H37" s="13"/>
    </row>
    <row r="38" spans="1:10" ht="15.75" thickBot="1" x14ac:dyDescent="0.3">
      <c r="A38" s="36"/>
      <c r="B38" s="37"/>
      <c r="C38" s="38"/>
      <c r="G38" s="14"/>
      <c r="H38" s="15"/>
    </row>
    <row r="39" spans="1:10" x14ac:dyDescent="0.25">
      <c r="A39" s="36"/>
      <c r="B39" s="37"/>
      <c r="C39" s="38"/>
    </row>
    <row r="40" spans="1:10" x14ac:dyDescent="0.25">
      <c r="A40" s="36"/>
      <c r="B40" s="37"/>
      <c r="C40" s="38"/>
    </row>
    <row r="41" spans="1:10" x14ac:dyDescent="0.25">
      <c r="A41" s="36"/>
      <c r="B41" s="37"/>
      <c r="C41" s="38"/>
    </row>
    <row r="42" spans="1:10" x14ac:dyDescent="0.25">
      <c r="A42" s="36"/>
      <c r="B42" s="37"/>
      <c r="C42" s="38"/>
    </row>
    <row r="43" spans="1:10" x14ac:dyDescent="0.25">
      <c r="A43" s="36"/>
      <c r="B43" s="37"/>
      <c r="C43" s="38"/>
    </row>
    <row r="44" spans="1:10" x14ac:dyDescent="0.25">
      <c r="A44" s="36"/>
      <c r="B44" s="37"/>
      <c r="C44" s="38"/>
    </row>
    <row r="45" spans="1:10" x14ac:dyDescent="0.25">
      <c r="A45" s="36"/>
      <c r="B45" s="37"/>
      <c r="C45" s="38"/>
    </row>
    <row r="46" spans="1:10" x14ac:dyDescent="0.25">
      <c r="A46" s="44" t="s">
        <v>59</v>
      </c>
      <c r="B46" s="44" t="s">
        <v>19</v>
      </c>
      <c r="C46" s="45" t="s">
        <v>60</v>
      </c>
      <c r="D46" s="46" t="s">
        <v>61</v>
      </c>
      <c r="E46" s="46" t="s">
        <v>62</v>
      </c>
      <c r="F46" s="16" t="s">
        <v>21</v>
      </c>
      <c r="G46" s="44" t="s">
        <v>63</v>
      </c>
      <c r="H46" s="46" t="s">
        <v>64</v>
      </c>
      <c r="I46" s="54" t="s">
        <v>65</v>
      </c>
      <c r="J46" s="54"/>
    </row>
    <row r="47" spans="1:10" ht="17.25" x14ac:dyDescent="0.25">
      <c r="A47" s="44"/>
      <c r="B47" s="44"/>
      <c r="C47" s="45"/>
      <c r="D47" s="46"/>
      <c r="E47" s="46"/>
      <c r="F47" s="11" t="s">
        <v>66</v>
      </c>
      <c r="G47" s="44"/>
      <c r="H47" s="46"/>
      <c r="I47" s="16" t="s">
        <v>21</v>
      </c>
      <c r="J47" s="16" t="s">
        <v>22</v>
      </c>
    </row>
    <row r="48" spans="1:10" x14ac:dyDescent="0.25">
      <c r="A48" s="32" t="s">
        <v>51</v>
      </c>
      <c r="B48" s="3" t="s">
        <v>49</v>
      </c>
      <c r="C48" s="3">
        <v>7.2</v>
      </c>
      <c r="D48" s="8">
        <f>C16</f>
        <v>2</v>
      </c>
      <c r="E48" s="8">
        <f>SUM(C17:C18)</f>
        <v>3.91</v>
      </c>
      <c r="F48" s="8">
        <f>$C$28</f>
        <v>4.8000000000000007</v>
      </c>
      <c r="G48" s="39">
        <f>D48*C48</f>
        <v>14.4</v>
      </c>
      <c r="H48" s="39">
        <f>E48*C48</f>
        <v>28.152000000000001</v>
      </c>
      <c r="I48" s="39">
        <f>C28*C48</f>
        <v>34.560000000000009</v>
      </c>
      <c r="J48" s="39">
        <f>C22</f>
        <v>2.88</v>
      </c>
    </row>
    <row r="50" spans="1:16" x14ac:dyDescent="0.25">
      <c r="B50" s="21" t="s">
        <v>27</v>
      </c>
    </row>
    <row r="51" spans="1:16" ht="15.75" thickBot="1" x14ac:dyDescent="0.3"/>
    <row r="52" spans="1:16" x14ac:dyDescent="0.25">
      <c r="G52" s="17" t="s">
        <v>28</v>
      </c>
      <c r="H52" s="18"/>
      <c r="I52" s="18"/>
      <c r="J52" s="19"/>
      <c r="L52" s="17" t="s">
        <v>28</v>
      </c>
      <c r="M52" s="18"/>
      <c r="N52" s="18"/>
      <c r="O52" s="19"/>
    </row>
    <row r="53" spans="1:16" x14ac:dyDescent="0.25">
      <c r="G53" s="12"/>
      <c r="J53" s="13"/>
      <c r="L53" s="12"/>
      <c r="O53" s="13"/>
    </row>
    <row r="54" spans="1:16" x14ac:dyDescent="0.25">
      <c r="G54" s="12"/>
      <c r="J54" s="13"/>
      <c r="L54" s="12"/>
      <c r="O54" s="13"/>
      <c r="P54" s="20"/>
    </row>
    <row r="55" spans="1:16" x14ac:dyDescent="0.25">
      <c r="G55" s="12"/>
      <c r="J55" s="13"/>
      <c r="L55" s="12"/>
      <c r="O55" s="13"/>
      <c r="P55" s="20"/>
    </row>
    <row r="56" spans="1:16" x14ac:dyDescent="0.25">
      <c r="G56" s="12"/>
      <c r="J56" s="13"/>
      <c r="L56" s="12"/>
      <c r="O56" s="13"/>
    </row>
    <row r="57" spans="1:16" x14ac:dyDescent="0.25">
      <c r="G57" s="12"/>
      <c r="J57" s="13"/>
      <c r="L57" s="12"/>
      <c r="O57" s="13"/>
    </row>
    <row r="58" spans="1:16" x14ac:dyDescent="0.25">
      <c r="B58" s="44" t="s">
        <v>59</v>
      </c>
      <c r="C58" s="16" t="s">
        <v>31</v>
      </c>
      <c r="D58" s="54" t="s">
        <v>32</v>
      </c>
      <c r="E58" s="54"/>
      <c r="G58" s="12"/>
      <c r="J58" s="13"/>
      <c r="L58" s="12"/>
      <c r="O58" s="13"/>
    </row>
    <row r="59" spans="1:16" x14ac:dyDescent="0.25">
      <c r="B59" s="44"/>
      <c r="C59" s="16" t="s">
        <v>33</v>
      </c>
      <c r="D59" s="16" t="s">
        <v>34</v>
      </c>
      <c r="E59" s="16" t="s">
        <v>35</v>
      </c>
      <c r="G59" s="12"/>
      <c r="J59" s="13"/>
      <c r="L59" s="12"/>
      <c r="O59" s="13"/>
    </row>
    <row r="60" spans="1:16" ht="15.75" thickBot="1" x14ac:dyDescent="0.3">
      <c r="B60" s="32" t="str">
        <f>A48</f>
        <v xml:space="preserve">  12-13</v>
      </c>
      <c r="C60" s="8">
        <f>G48</f>
        <v>14.4</v>
      </c>
      <c r="D60" s="8">
        <f>H48+I48</f>
        <v>62.71200000000001</v>
      </c>
      <c r="E60" s="26">
        <f>J48</f>
        <v>2.88</v>
      </c>
      <c r="G60" s="14"/>
      <c r="H60" s="22"/>
      <c r="I60" s="22"/>
      <c r="J60" s="15"/>
      <c r="L60" s="14"/>
      <c r="M60" s="22"/>
      <c r="N60" s="22"/>
      <c r="O60" s="15"/>
    </row>
    <row r="61" spans="1:16" ht="15.75" thickBot="1" x14ac:dyDescent="0.3"/>
    <row r="62" spans="1:16" ht="15" customHeight="1" x14ac:dyDescent="0.25">
      <c r="A62" s="44" t="s">
        <v>59</v>
      </c>
      <c r="B62" s="16" t="s">
        <v>31</v>
      </c>
      <c r="C62" s="54" t="s">
        <v>32</v>
      </c>
      <c r="D62" s="54"/>
      <c r="E62" s="54" t="s">
        <v>68</v>
      </c>
      <c r="F62" s="54"/>
      <c r="G62" s="54" t="s">
        <v>36</v>
      </c>
      <c r="H62" s="64"/>
      <c r="I62" s="65" t="s">
        <v>37</v>
      </c>
      <c r="J62" s="94"/>
      <c r="K62" s="66"/>
    </row>
    <row r="63" spans="1:16" x14ac:dyDescent="0.25">
      <c r="A63" s="44"/>
      <c r="B63" s="16" t="s">
        <v>33</v>
      </c>
      <c r="C63" s="16" t="s">
        <v>34</v>
      </c>
      <c r="D63" s="16" t="s">
        <v>35</v>
      </c>
      <c r="E63" s="16" t="s">
        <v>33</v>
      </c>
      <c r="F63" s="11" t="s">
        <v>38</v>
      </c>
      <c r="G63" s="54" t="s">
        <v>39</v>
      </c>
      <c r="H63" s="64"/>
      <c r="I63" s="67"/>
      <c r="J63" s="69"/>
      <c r="K63" s="68"/>
    </row>
    <row r="64" spans="1:16" ht="15.75" thickBot="1" x14ac:dyDescent="0.3">
      <c r="A64" s="3" t="str">
        <f>A48</f>
        <v xml:space="preserve">  12-13</v>
      </c>
      <c r="B64" s="8">
        <f>(1/2)*C60</f>
        <v>7.2</v>
      </c>
      <c r="C64" s="8">
        <f>(1/2)*D60</f>
        <v>31.356000000000005</v>
      </c>
      <c r="D64" s="26">
        <f>E60</f>
        <v>2.88</v>
      </c>
      <c r="E64" s="26">
        <f>B64</f>
        <v>7.2</v>
      </c>
      <c r="F64" s="31">
        <f>C64+D64</f>
        <v>34.236000000000004</v>
      </c>
      <c r="G64" s="92">
        <f>F64+25%*E64</f>
        <v>36.036000000000001</v>
      </c>
      <c r="H64" s="96"/>
      <c r="I64" s="95"/>
      <c r="J64" s="70"/>
      <c r="K64" s="71"/>
    </row>
  </sheetData>
  <mergeCells count="28">
    <mergeCell ref="B58:B59"/>
    <mergeCell ref="A1:G1"/>
    <mergeCell ref="I1:O1"/>
    <mergeCell ref="A46:A47"/>
    <mergeCell ref="B46:B47"/>
    <mergeCell ref="C46:C47"/>
    <mergeCell ref="D46:D47"/>
    <mergeCell ref="E46:E47"/>
    <mergeCell ref="G46:G47"/>
    <mergeCell ref="H46:H47"/>
    <mergeCell ref="I46:J46"/>
    <mergeCell ref="A14:C14"/>
    <mergeCell ref="I62:K64"/>
    <mergeCell ref="A62:A63"/>
    <mergeCell ref="C22:C24"/>
    <mergeCell ref="A17:A18"/>
    <mergeCell ref="G27:H29"/>
    <mergeCell ref="A20:C20"/>
    <mergeCell ref="A21:B21"/>
    <mergeCell ref="G64:H64"/>
    <mergeCell ref="A26:C26"/>
    <mergeCell ref="A27:B27"/>
    <mergeCell ref="C28:C29"/>
    <mergeCell ref="D58:E58"/>
    <mergeCell ref="C62:D62"/>
    <mergeCell ref="E62:F62"/>
    <mergeCell ref="G62:H62"/>
    <mergeCell ref="G63:H63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7207-4756-42FD-884B-C92BFF7B0F49}">
  <dimension ref="A1:P63"/>
  <sheetViews>
    <sheetView tabSelected="1" zoomScaleNormal="100" workbookViewId="0">
      <selection activeCell="F72" sqref="F72"/>
    </sheetView>
  </sheetViews>
  <sheetFormatPr baseColWidth="10" defaultRowHeight="15" x14ac:dyDescent="0.25"/>
  <cols>
    <col min="1" max="1" width="11.42578125" style="1"/>
    <col min="2" max="2" width="13.140625" style="1" bestFit="1" customWidth="1"/>
    <col min="3" max="3" width="13.42578125" style="1" bestFit="1" customWidth="1"/>
    <col min="4" max="4" width="13.7109375" style="1" bestFit="1" customWidth="1"/>
    <col min="5" max="5" width="12.140625" style="1" bestFit="1" customWidth="1"/>
    <col min="6" max="6" width="11.42578125" style="1"/>
    <col min="7" max="7" width="13.42578125" style="1" bestFit="1" customWidth="1"/>
    <col min="8" max="8" width="11.42578125" style="1"/>
    <col min="9" max="9" width="13.140625" style="1" bestFit="1" customWidth="1"/>
    <col min="10" max="16384" width="11.42578125" style="1"/>
  </cols>
  <sheetData>
    <row r="1" spans="1:16" ht="15.75" thickBot="1" x14ac:dyDescent="0.3">
      <c r="A1" s="50" t="s">
        <v>53</v>
      </c>
      <c r="B1" s="50"/>
      <c r="C1" s="50"/>
      <c r="D1" s="50"/>
      <c r="E1" s="50"/>
      <c r="F1" s="50"/>
      <c r="G1" s="50"/>
      <c r="I1" s="50" t="s">
        <v>54</v>
      </c>
      <c r="J1" s="50"/>
      <c r="K1" s="50"/>
      <c r="L1" s="50"/>
      <c r="M1" s="50"/>
      <c r="N1" s="50"/>
      <c r="O1" s="50"/>
      <c r="P1" s="2" t="s">
        <v>0</v>
      </c>
    </row>
    <row r="13" spans="1:16" ht="15.75" thickBot="1" x14ac:dyDescent="0.3"/>
    <row r="14" spans="1:16" x14ac:dyDescent="0.25">
      <c r="A14" s="64" t="s">
        <v>2</v>
      </c>
      <c r="B14" s="97"/>
      <c r="C14" s="98"/>
      <c r="E14" s="17" t="s">
        <v>1</v>
      </c>
      <c r="F14" s="18"/>
      <c r="G14" s="18"/>
      <c r="H14" s="18"/>
      <c r="I14" s="18"/>
      <c r="J14" s="18"/>
      <c r="K14" s="18"/>
      <c r="L14" s="19"/>
    </row>
    <row r="15" spans="1:16" ht="17.25" x14ac:dyDescent="0.25">
      <c r="A15" s="5" t="s">
        <v>10</v>
      </c>
      <c r="B15" s="7" t="s">
        <v>8</v>
      </c>
      <c r="C15" s="6" t="s">
        <v>11</v>
      </c>
      <c r="E15" s="12"/>
      <c r="L15" s="13"/>
    </row>
    <row r="16" spans="1:16" x14ac:dyDescent="0.25">
      <c r="A16" s="3" t="s">
        <v>3</v>
      </c>
      <c r="B16" s="3" t="s">
        <v>9</v>
      </c>
      <c r="C16" s="27">
        <v>2</v>
      </c>
      <c r="E16" s="12"/>
      <c r="L16" s="13"/>
    </row>
    <row r="17" spans="1:12" x14ac:dyDescent="0.25">
      <c r="A17" s="56" t="s">
        <v>4</v>
      </c>
      <c r="B17" s="3" t="s">
        <v>7</v>
      </c>
      <c r="C17" s="28">
        <v>1.73</v>
      </c>
      <c r="E17" s="12"/>
      <c r="L17" s="13"/>
    </row>
    <row r="18" spans="1:12" ht="15" customHeight="1" x14ac:dyDescent="0.25">
      <c r="A18" s="56"/>
      <c r="B18" s="3" t="s">
        <v>5</v>
      </c>
      <c r="C18" s="28">
        <v>1.73</v>
      </c>
      <c r="E18" s="12"/>
      <c r="L18" s="13"/>
    </row>
    <row r="19" spans="1:12" ht="15" customHeight="1" x14ac:dyDescent="0.25">
      <c r="E19" s="12"/>
      <c r="L19" s="13"/>
    </row>
    <row r="20" spans="1:12" x14ac:dyDescent="0.25">
      <c r="A20" s="54" t="s">
        <v>12</v>
      </c>
      <c r="B20" s="54"/>
      <c r="C20" s="54"/>
      <c r="E20" s="12"/>
      <c r="L20" s="13"/>
    </row>
    <row r="21" spans="1:12" x14ac:dyDescent="0.25">
      <c r="A21" s="54" t="s">
        <v>16</v>
      </c>
      <c r="B21" s="54"/>
      <c r="C21" s="11" t="s">
        <v>20</v>
      </c>
      <c r="E21" s="12"/>
      <c r="L21" s="13"/>
    </row>
    <row r="22" spans="1:12" x14ac:dyDescent="0.25">
      <c r="A22" s="4" t="s">
        <v>13</v>
      </c>
      <c r="B22" s="29">
        <v>0.3</v>
      </c>
      <c r="C22" s="55">
        <f>B22*B23*B24</f>
        <v>2.88</v>
      </c>
      <c r="E22" s="12"/>
      <c r="L22" s="13"/>
    </row>
    <row r="23" spans="1:12" x14ac:dyDescent="0.25">
      <c r="A23" s="3" t="s">
        <v>14</v>
      </c>
      <c r="B23" s="30">
        <v>0.4</v>
      </c>
      <c r="C23" s="55"/>
      <c r="E23" s="12"/>
      <c r="L23" s="13"/>
    </row>
    <row r="24" spans="1:12" ht="18" thickBot="1" x14ac:dyDescent="0.3">
      <c r="A24" s="10" t="s">
        <v>15</v>
      </c>
      <c r="B24" s="30">
        <v>24</v>
      </c>
      <c r="C24" s="55"/>
      <c r="E24" s="14"/>
      <c r="F24" s="22"/>
      <c r="G24" s="22"/>
      <c r="H24" s="22"/>
      <c r="I24" s="22"/>
      <c r="J24" s="22"/>
      <c r="K24" s="22"/>
      <c r="L24" s="15"/>
    </row>
    <row r="26" spans="1:12" ht="15.75" thickBot="1" x14ac:dyDescent="0.3">
      <c r="A26" s="54" t="s">
        <v>23</v>
      </c>
      <c r="B26" s="54"/>
      <c r="C26" s="54"/>
    </row>
    <row r="27" spans="1:12" ht="17.25" x14ac:dyDescent="0.25">
      <c r="A27" s="54" t="s">
        <v>16</v>
      </c>
      <c r="B27" s="54"/>
      <c r="C27" s="11" t="s">
        <v>11</v>
      </c>
      <c r="G27" s="76" t="s">
        <v>58</v>
      </c>
      <c r="H27" s="77"/>
    </row>
    <row r="28" spans="1:12" x14ac:dyDescent="0.25">
      <c r="A28" s="4" t="s">
        <v>17</v>
      </c>
      <c r="B28" s="29">
        <v>0.2</v>
      </c>
      <c r="C28" s="55">
        <f>B28*B29</f>
        <v>4.8000000000000007</v>
      </c>
      <c r="G28" s="78"/>
      <c r="H28" s="79"/>
    </row>
    <row r="29" spans="1:12" ht="17.25" x14ac:dyDescent="0.25">
      <c r="A29" s="10" t="s">
        <v>15</v>
      </c>
      <c r="B29" s="30">
        <v>24</v>
      </c>
      <c r="C29" s="55"/>
      <c r="G29" s="78"/>
      <c r="H29" s="79"/>
    </row>
    <row r="30" spans="1:12" x14ac:dyDescent="0.25">
      <c r="A30" s="36"/>
      <c r="B30" s="36"/>
      <c r="C30" s="38"/>
      <c r="G30" s="12"/>
      <c r="H30" s="13"/>
    </row>
    <row r="31" spans="1:12" x14ac:dyDescent="0.25">
      <c r="A31" s="36"/>
      <c r="B31" s="36"/>
      <c r="C31" s="38"/>
      <c r="G31" s="12"/>
      <c r="H31" s="13"/>
    </row>
    <row r="32" spans="1:12" x14ac:dyDescent="0.25">
      <c r="A32" s="36"/>
      <c r="B32" s="36"/>
      <c r="C32" s="38"/>
      <c r="G32" s="12"/>
      <c r="H32" s="13"/>
    </row>
    <row r="33" spans="1:10" x14ac:dyDescent="0.25">
      <c r="A33" s="36"/>
      <c r="B33" s="36"/>
      <c r="C33" s="38"/>
      <c r="G33" s="12"/>
      <c r="H33" s="13"/>
    </row>
    <row r="34" spans="1:10" x14ac:dyDescent="0.25">
      <c r="A34" s="36"/>
      <c r="B34" s="36"/>
      <c r="C34" s="38"/>
      <c r="G34" s="12"/>
      <c r="H34" s="13"/>
    </row>
    <row r="35" spans="1:10" x14ac:dyDescent="0.25">
      <c r="A35" s="36"/>
      <c r="B35" s="36"/>
      <c r="C35" s="38"/>
      <c r="G35" s="12"/>
      <c r="H35" s="13"/>
    </row>
    <row r="36" spans="1:10" x14ac:dyDescent="0.25">
      <c r="A36" s="36"/>
      <c r="B36" s="36"/>
      <c r="C36" s="38"/>
      <c r="G36" s="12"/>
      <c r="H36" s="13"/>
    </row>
    <row r="37" spans="1:10" x14ac:dyDescent="0.25">
      <c r="A37" s="36"/>
      <c r="B37" s="36"/>
      <c r="C37" s="38"/>
      <c r="G37" s="12"/>
      <c r="H37" s="13"/>
    </row>
    <row r="38" spans="1:10" ht="15.75" thickBot="1" x14ac:dyDescent="0.3">
      <c r="A38" s="36"/>
      <c r="B38" s="36"/>
      <c r="C38" s="38"/>
      <c r="G38" s="14"/>
      <c r="H38" s="15"/>
    </row>
    <row r="39" spans="1:10" x14ac:dyDescent="0.25">
      <c r="A39" s="36"/>
      <c r="B39" s="36"/>
      <c r="C39" s="38"/>
    </row>
    <row r="40" spans="1:10" x14ac:dyDescent="0.25">
      <c r="A40" s="36"/>
      <c r="B40" s="36"/>
      <c r="C40" s="38"/>
    </row>
    <row r="41" spans="1:10" x14ac:dyDescent="0.25">
      <c r="A41" s="36"/>
      <c r="B41" s="36"/>
      <c r="C41" s="38"/>
    </row>
    <row r="42" spans="1:10" x14ac:dyDescent="0.25">
      <c r="A42" s="36"/>
      <c r="B42" s="36"/>
      <c r="C42" s="38"/>
    </row>
    <row r="43" spans="1:10" x14ac:dyDescent="0.25">
      <c r="A43" s="36"/>
      <c r="B43" s="36"/>
      <c r="C43" s="38"/>
    </row>
    <row r="45" spans="1:10" x14ac:dyDescent="0.25">
      <c r="A45" s="44" t="s">
        <v>59</v>
      </c>
      <c r="B45" s="44" t="s">
        <v>19</v>
      </c>
      <c r="C45" s="45" t="s">
        <v>60</v>
      </c>
      <c r="D45" s="46" t="s">
        <v>61</v>
      </c>
      <c r="E45" s="46" t="s">
        <v>62</v>
      </c>
      <c r="F45" s="16" t="s">
        <v>21</v>
      </c>
      <c r="G45" s="44" t="s">
        <v>63</v>
      </c>
      <c r="H45" s="46" t="s">
        <v>64</v>
      </c>
      <c r="I45" s="54" t="s">
        <v>65</v>
      </c>
      <c r="J45" s="54"/>
    </row>
    <row r="46" spans="1:10" ht="17.25" x14ac:dyDescent="0.25">
      <c r="A46" s="44"/>
      <c r="B46" s="44"/>
      <c r="C46" s="45"/>
      <c r="D46" s="46"/>
      <c r="E46" s="46"/>
      <c r="F46" s="11" t="s">
        <v>66</v>
      </c>
      <c r="G46" s="44"/>
      <c r="H46" s="46"/>
      <c r="I46" s="16" t="s">
        <v>21</v>
      </c>
      <c r="J46" s="16" t="s">
        <v>22</v>
      </c>
    </row>
    <row r="47" spans="1:10" x14ac:dyDescent="0.25">
      <c r="A47" s="33" t="s">
        <v>52</v>
      </c>
      <c r="B47" s="3" t="s">
        <v>49</v>
      </c>
      <c r="C47" s="3">
        <v>7.2</v>
      </c>
      <c r="D47" s="8">
        <f>C16</f>
        <v>2</v>
      </c>
      <c r="E47" s="8">
        <f>SUM(C17:C18)</f>
        <v>3.46</v>
      </c>
      <c r="F47" s="8">
        <f>$C$28</f>
        <v>4.8000000000000007</v>
      </c>
      <c r="G47" s="39">
        <f>D47*C47</f>
        <v>14.4</v>
      </c>
      <c r="H47" s="39">
        <f>E47*C47</f>
        <v>24.911999999999999</v>
      </c>
      <c r="I47" s="39">
        <f>C28*C47</f>
        <v>34.560000000000009</v>
      </c>
      <c r="J47" s="39">
        <f>C22</f>
        <v>2.88</v>
      </c>
    </row>
    <row r="49" spans="1:16" x14ac:dyDescent="0.25">
      <c r="B49" s="21" t="s">
        <v>27</v>
      </c>
    </row>
    <row r="50" spans="1:16" ht="15.75" thickBot="1" x14ac:dyDescent="0.3"/>
    <row r="51" spans="1:16" x14ac:dyDescent="0.25">
      <c r="G51" s="17" t="s">
        <v>28</v>
      </c>
      <c r="H51" s="18"/>
      <c r="I51" s="18"/>
      <c r="J51" s="19"/>
      <c r="L51" s="17" t="s">
        <v>28</v>
      </c>
      <c r="M51" s="18"/>
      <c r="N51" s="18"/>
      <c r="O51" s="19"/>
    </row>
    <row r="52" spans="1:16" x14ac:dyDescent="0.25">
      <c r="G52" s="12"/>
      <c r="J52" s="13"/>
      <c r="L52" s="12"/>
      <c r="O52" s="13"/>
    </row>
    <row r="53" spans="1:16" x14ac:dyDescent="0.25">
      <c r="G53" s="12"/>
      <c r="J53" s="13"/>
      <c r="L53" s="12"/>
      <c r="O53" s="13"/>
      <c r="P53" s="20"/>
    </row>
    <row r="54" spans="1:16" x14ac:dyDescent="0.25">
      <c r="G54" s="12"/>
      <c r="J54" s="13"/>
      <c r="L54" s="12"/>
      <c r="O54" s="13"/>
      <c r="P54" s="20"/>
    </row>
    <row r="55" spans="1:16" x14ac:dyDescent="0.25">
      <c r="G55" s="12"/>
      <c r="J55" s="13"/>
      <c r="L55" s="12"/>
      <c r="O55" s="13"/>
    </row>
    <row r="56" spans="1:16" x14ac:dyDescent="0.25">
      <c r="G56" s="12"/>
      <c r="J56" s="13"/>
      <c r="L56" s="12"/>
      <c r="O56" s="13"/>
    </row>
    <row r="57" spans="1:16" x14ac:dyDescent="0.25">
      <c r="B57" s="21"/>
      <c r="C57" s="16" t="s">
        <v>31</v>
      </c>
      <c r="D57" s="54" t="s">
        <v>32</v>
      </c>
      <c r="E57" s="54"/>
      <c r="G57" s="12"/>
      <c r="J57" s="13"/>
      <c r="L57" s="12"/>
      <c r="O57" s="13"/>
    </row>
    <row r="58" spans="1:16" x14ac:dyDescent="0.25">
      <c r="B58" s="16" t="s">
        <v>18</v>
      </c>
      <c r="C58" s="16" t="s">
        <v>33</v>
      </c>
      <c r="D58" s="16" t="s">
        <v>34</v>
      </c>
      <c r="E58" s="16" t="s">
        <v>35</v>
      </c>
      <c r="G58" s="12"/>
      <c r="J58" s="13"/>
      <c r="L58" s="12"/>
      <c r="O58" s="13"/>
    </row>
    <row r="59" spans="1:16" ht="15.75" thickBot="1" x14ac:dyDescent="0.3">
      <c r="B59" s="33" t="str">
        <f>A47</f>
        <v xml:space="preserve">  10-11</v>
      </c>
      <c r="C59" s="8">
        <f>G47</f>
        <v>14.4</v>
      </c>
      <c r="D59" s="8">
        <f>H47+I47</f>
        <v>59.472000000000008</v>
      </c>
      <c r="E59" s="26">
        <f>J47</f>
        <v>2.88</v>
      </c>
      <c r="G59" s="14"/>
      <c r="H59" s="22"/>
      <c r="I59" s="22"/>
      <c r="J59" s="15"/>
      <c r="L59" s="14"/>
      <c r="M59" s="22"/>
      <c r="N59" s="22"/>
      <c r="O59" s="15"/>
    </row>
    <row r="60" spans="1:16" ht="15.75" thickBot="1" x14ac:dyDescent="0.3"/>
    <row r="61" spans="1:16" ht="15" customHeight="1" x14ac:dyDescent="0.25">
      <c r="A61" s="44" t="s">
        <v>59</v>
      </c>
      <c r="B61" s="16" t="s">
        <v>31</v>
      </c>
      <c r="C61" s="54" t="s">
        <v>32</v>
      </c>
      <c r="D61" s="54"/>
      <c r="E61" s="54" t="s">
        <v>68</v>
      </c>
      <c r="F61" s="54"/>
      <c r="G61" s="54" t="s">
        <v>36</v>
      </c>
      <c r="H61" s="64"/>
      <c r="I61" s="65" t="s">
        <v>37</v>
      </c>
      <c r="J61" s="94"/>
      <c r="K61" s="66"/>
    </row>
    <row r="62" spans="1:16" x14ac:dyDescent="0.25">
      <c r="A62" s="44"/>
      <c r="B62" s="16" t="s">
        <v>33</v>
      </c>
      <c r="C62" s="16" t="s">
        <v>34</v>
      </c>
      <c r="D62" s="16" t="s">
        <v>35</v>
      </c>
      <c r="E62" s="16" t="s">
        <v>33</v>
      </c>
      <c r="F62" s="11" t="s">
        <v>38</v>
      </c>
      <c r="G62" s="54" t="s">
        <v>39</v>
      </c>
      <c r="H62" s="64"/>
      <c r="I62" s="67"/>
      <c r="J62" s="69"/>
      <c r="K62" s="68"/>
    </row>
    <row r="63" spans="1:16" ht="15.75" thickBot="1" x14ac:dyDescent="0.3">
      <c r="A63" s="3" t="str">
        <f>A47</f>
        <v xml:space="preserve">  10-11</v>
      </c>
      <c r="B63" s="8">
        <f>(1/2)*C59</f>
        <v>7.2</v>
      </c>
      <c r="C63" s="8">
        <f>(1/2)*D59</f>
        <v>29.736000000000004</v>
      </c>
      <c r="D63" s="26">
        <f>E59</f>
        <v>2.88</v>
      </c>
      <c r="E63" s="26">
        <f>B63</f>
        <v>7.2</v>
      </c>
      <c r="F63" s="31">
        <f>C63+D63</f>
        <v>32.616000000000007</v>
      </c>
      <c r="G63" s="92">
        <f>F63+25%*E63</f>
        <v>34.416000000000004</v>
      </c>
      <c r="H63" s="96"/>
      <c r="I63" s="95"/>
      <c r="J63" s="70"/>
      <c r="K63" s="71"/>
    </row>
  </sheetData>
  <mergeCells count="27">
    <mergeCell ref="A1:G1"/>
    <mergeCell ref="I1:O1"/>
    <mergeCell ref="G27:H29"/>
    <mergeCell ref="A14:C14"/>
    <mergeCell ref="A45:A46"/>
    <mergeCell ref="B45:B46"/>
    <mergeCell ref="C45:C46"/>
    <mergeCell ref="D45:D46"/>
    <mergeCell ref="E45:E46"/>
    <mergeCell ref="G45:G46"/>
    <mergeCell ref="H45:H46"/>
    <mergeCell ref="I45:J45"/>
    <mergeCell ref="I61:K63"/>
    <mergeCell ref="A61:A62"/>
    <mergeCell ref="C22:C24"/>
    <mergeCell ref="A17:A18"/>
    <mergeCell ref="A20:C20"/>
    <mergeCell ref="A21:B21"/>
    <mergeCell ref="G63:H63"/>
    <mergeCell ref="A26:C26"/>
    <mergeCell ref="A27:B27"/>
    <mergeCell ref="C28:C29"/>
    <mergeCell ref="D57:E57"/>
    <mergeCell ref="C61:D61"/>
    <mergeCell ref="E61:F61"/>
    <mergeCell ref="G61:H61"/>
    <mergeCell ref="G62:H62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Cubierta_X</vt:lpstr>
      <vt:lpstr>Piso 3_X</vt:lpstr>
      <vt:lpstr>Piso 2_X</vt:lpstr>
      <vt:lpstr>Cubierta_Y</vt:lpstr>
      <vt:lpstr>Piso 3_Y</vt:lpstr>
      <vt:lpstr>Piso 2_Y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2025-03-22T19:42:09Z</dcterms:created>
  <dcterms:modified xsi:type="dcterms:W3CDTF">2025-08-21T20:04:48Z</dcterms:modified>
</cp:coreProperties>
</file>