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MBA\Creación Ventaja Competitiva\"/>
    </mc:Choice>
  </mc:AlternateContent>
  <xr:revisionPtr revIDLastSave="0" documentId="13_ncr:1_{755BA776-27DC-4C19-8514-B670AD4E9446}" xr6:coauthVersionLast="47" xr6:coauthVersionMax="47" xr10:uidLastSave="{00000000-0000-0000-0000-000000000000}"/>
  <bookViews>
    <workbookView xWindow="6132" yWindow="4056" windowWidth="17280" windowHeight="8880" firstSheet="1" activeTab="2" xr2:uid="{A77E74DD-1055-4A34-8F41-36979A3C0DFF}"/>
  </bookViews>
  <sheets>
    <sheet name="Ingresos Proyectados" sheetId="1" r:id="rId1"/>
    <sheet name="Costos" sheetId="2" r:id="rId2"/>
    <sheet name="Inversión Inicial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C24" i="2"/>
  <c r="C22" i="2"/>
  <c r="C25" i="2" s="1"/>
  <c r="C29" i="2" s="1"/>
  <c r="B8" i="1"/>
  <c r="D6" i="3"/>
  <c r="D5" i="3"/>
  <c r="D4" i="3"/>
  <c r="D3" i="3"/>
  <c r="C14" i="2"/>
  <c r="C18" i="2" s="1"/>
  <c r="B74" i="1"/>
  <c r="C50" i="1"/>
  <c r="C32" i="2" l="1"/>
  <c r="B5" i="1" s="1"/>
  <c r="A53" i="1"/>
  <c r="B4" i="1" l="1"/>
  <c r="B6" i="1" l="1"/>
  <c r="B9" i="1" s="1"/>
  <c r="B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2" authorId="0" shapeId="0" xr:uid="{64406E78-948E-4058-B111-90D9529E640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Promedio de domicilios diarios, más un 10% adicional a los valores actuales.</t>
        </r>
      </text>
    </comment>
  </commentList>
</comments>
</file>

<file path=xl/sharedStrings.xml><?xml version="1.0" encoding="utf-8"?>
<sst xmlns="http://schemas.openxmlformats.org/spreadsheetml/2006/main" count="49" uniqueCount="49">
  <si>
    <t xml:space="preserve">DOMICILIOS 23 DE SEPTIEMBRE </t>
  </si>
  <si>
    <t>DOMICILIOS 20 DE SEPTIEMBRE</t>
  </si>
  <si>
    <t xml:space="preserve">DOMICILLIOS 18 SEPTIEMBRE </t>
  </si>
  <si>
    <t>Días laborables mes</t>
  </si>
  <si>
    <t>IBC parafiscales - IBC seguridad social:</t>
  </si>
  <si>
    <t>Salud obligatoria:</t>
  </si>
  <si>
    <t>Pensión obligatoria</t>
  </si>
  <si>
    <t>ARL (Administradora de Riegos Laborales):</t>
  </si>
  <si>
    <t>Caja de compensación familiar:</t>
  </si>
  <si>
    <t>SENA + ICBF</t>
  </si>
  <si>
    <t>Subsidio de transporte:</t>
  </si>
  <si>
    <t>Vacaciones</t>
  </si>
  <si>
    <t>SALARIO BASE</t>
  </si>
  <si>
    <t>Cesantías:</t>
  </si>
  <si>
    <t>Prima de servicios:</t>
  </si>
  <si>
    <t>Intereses de cesantías:</t>
  </si>
  <si>
    <t>COSTO TRABAJADOR</t>
  </si>
  <si>
    <t># TRABAJADORES</t>
  </si>
  <si>
    <t>Descripción</t>
  </si>
  <si>
    <t>Cantidad</t>
  </si>
  <si>
    <t>Valor Unitario</t>
  </si>
  <si>
    <t>Valor Total</t>
  </si>
  <si>
    <t>Motocicleta Boxer CT 100 KS</t>
  </si>
  <si>
    <t>Casco abatible ICH 3120 Straxis</t>
  </si>
  <si>
    <t xml:space="preserve">GPS para motos Atlas Vivo Seguro (1672871YQX) </t>
  </si>
  <si>
    <t>Valor total</t>
  </si>
  <si>
    <t>INVERSIÓN INIICIAL 
SPIN-OFF MENSAJERÍA MI BOCADO</t>
  </si>
  <si>
    <t>COSTO MENSUAL TRABAJADORES
SPIN-OFF MENSAJERÍA MI BOCADO POSTRES</t>
  </si>
  <si>
    <t>COSTO MENSUAL TOTAL TRABAJADORES</t>
  </si>
  <si>
    <t>Utilidad mensual</t>
  </si>
  <si>
    <t>Meses de recuperación de la inversión</t>
  </si>
  <si>
    <t>Costo fijo mensual</t>
  </si>
  <si>
    <t>Rentabilidad</t>
  </si>
  <si>
    <t>Promedio Ingresos actuales diarios</t>
  </si>
  <si>
    <t>Proyección ingresos mensuales</t>
  </si>
  <si>
    <t>Análsis de rentabilidad</t>
  </si>
  <si>
    <t>Inversión inicial</t>
  </si>
  <si>
    <t>Tablas de ingresos diarios por domicilio</t>
  </si>
  <si>
    <t>COSTO MANTENIMIENTO MOTOS</t>
  </si>
  <si>
    <t>Gasolina</t>
  </si>
  <si>
    <t>Aceite</t>
  </si>
  <si>
    <t>SOAT</t>
  </si>
  <si>
    <t>TOTAL</t>
  </si>
  <si>
    <t># DE MOTOS</t>
  </si>
  <si>
    <t>COSTO MENSUAL MOTOS</t>
  </si>
  <si>
    <t>COSTO TOTAL TRABAJADORES + MOTOS</t>
  </si>
  <si>
    <t>Tomado de: https://grupouma.com/colombia/motos/boxer/boxer-ct100-ks/</t>
  </si>
  <si>
    <t>Tomado de: https://retendelcasco.com/producto/casco-abatible-ich-3120-straxis/</t>
  </si>
  <si>
    <t>Tomado de: https://tienda.atlas.com.co/producto/gps-motos/1672871YQX/?srsltid=AfmBOooujgc6vd40vrVNIyxItvQnONpSrXxsnqpeI5dvpfP8uUKmzhuH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</si>
</sst>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* #,##0_-;\-* #,##0_-;_-* &quot;-&quot;??_-;_-@_-"/>
    <numFmt numFmtId="166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164" fontId="0" fillId="0" borderId="0" xfId="2" applyNumberFormat="1" applyFont="1"/>
    <xf numFmtId="0" fontId="2" fillId="0" borderId="0" xfId="0" applyFont="1"/>
    <xf numFmtId="0" fontId="0" fillId="0" borderId="0" xfId="0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164" fontId="0" fillId="0" borderId="0" xfId="2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44" fontId="0" fillId="0" borderId="0" xfId="2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164" fontId="0" fillId="0" borderId="1" xfId="2" applyNumberFormat="1" applyFont="1" applyBorder="1" applyAlignment="1">
      <alignment horizontal="center"/>
    </xf>
    <xf numFmtId="164" fontId="0" fillId="0" borderId="1" xfId="2" applyNumberFormat="1" applyFont="1" applyBorder="1"/>
    <xf numFmtId="0" fontId="0" fillId="0" borderId="1" xfId="0" applyBorder="1"/>
    <xf numFmtId="164" fontId="2" fillId="0" borderId="1" xfId="2" applyNumberFormat="1" applyFont="1" applyBorder="1"/>
    <xf numFmtId="164" fontId="2" fillId="0" borderId="1" xfId="2" applyNumberFormat="1" applyFont="1" applyBorder="1" applyAlignment="1">
      <alignment vertical="center"/>
    </xf>
    <xf numFmtId="6" fontId="0" fillId="0" borderId="1" xfId="0" applyNumberFormat="1" applyBorder="1"/>
    <xf numFmtId="0" fontId="0" fillId="0" borderId="1" xfId="0" applyBorder="1" applyAlignment="1">
      <alignment wrapText="1"/>
    </xf>
    <xf numFmtId="0" fontId="2" fillId="0" borderId="1" xfId="0" applyFont="1" applyBorder="1"/>
    <xf numFmtId="6" fontId="2" fillId="0" borderId="1" xfId="0" applyNumberFormat="1" applyFont="1" applyBorder="1"/>
    <xf numFmtId="165" fontId="0" fillId="0" borderId="1" xfId="1" applyNumberFormat="1" applyFont="1" applyBorder="1"/>
    <xf numFmtId="0" fontId="2" fillId="0" borderId="1" xfId="0" applyFont="1" applyBorder="1" applyAlignment="1">
      <alignment horizontal="center" wrapText="1"/>
    </xf>
    <xf numFmtId="164" fontId="0" fillId="0" borderId="1" xfId="0" applyNumberFormat="1" applyFont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164" fontId="1" fillId="0" borderId="1" xfId="2" applyNumberFormat="1" applyFont="1" applyBorder="1" applyAlignment="1">
      <alignment horizontal="right" vertical="center"/>
    </xf>
    <xf numFmtId="9" fontId="1" fillId="0" borderId="1" xfId="3" applyFont="1" applyBorder="1" applyAlignment="1">
      <alignment horizontal="right" vertical="center"/>
    </xf>
    <xf numFmtId="166" fontId="0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164" fontId="2" fillId="0" borderId="1" xfId="2" applyNumberFormat="1" applyFont="1" applyBorder="1" applyAlignment="1">
      <alignment horizontal="center"/>
    </xf>
    <xf numFmtId="44" fontId="2" fillId="0" borderId="0" xfId="2" applyFont="1"/>
    <xf numFmtId="164" fontId="0" fillId="0" borderId="1" xfId="0" applyNumberFormat="1" applyBorder="1"/>
    <xf numFmtId="164" fontId="2" fillId="0" borderId="1" xfId="0" applyNumberFormat="1" applyFont="1" applyBorder="1"/>
    <xf numFmtId="44" fontId="0" fillId="0" borderId="0" xfId="0" applyNumberFormat="1" applyAlignment="1">
      <alignment horizontal="center"/>
    </xf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792479</xdr:colOff>
      <xdr:row>0</xdr:row>
      <xdr:rowOff>510539</xdr:rowOff>
    </xdr:from>
    <xdr:to>
      <xdr:col>11</xdr:col>
      <xdr:colOff>617220</xdr:colOff>
      <xdr:row>7</xdr:row>
      <xdr:rowOff>7620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738B2C6-D012-45F0-8669-C9CAFF3FC36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576" t="17157" r="15359" b="14214"/>
        <a:stretch/>
      </xdr:blipFill>
      <xdr:spPr bwMode="auto">
        <a:xfrm>
          <a:off x="7437119" y="510539"/>
          <a:ext cx="2994661" cy="2042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22860</xdr:colOff>
      <xdr:row>9</xdr:row>
      <xdr:rowOff>15240</xdr:rowOff>
    </xdr:from>
    <xdr:to>
      <xdr:col>10</xdr:col>
      <xdr:colOff>236220</xdr:colOff>
      <xdr:row>18</xdr:row>
      <xdr:rowOff>167640</xdr:rowOff>
    </xdr:to>
    <xdr:pic>
      <xdr:nvPicPr>
        <xdr:cNvPr id="6" name="Imagen 5" descr="Casco Abatible ICH ICH-3120 Straxis - Inducascos">
          <a:extLst>
            <a:ext uri="{FF2B5EF4-FFF2-40B4-BE49-F238E27FC236}">
              <a16:creationId xmlns:a16="http://schemas.microsoft.com/office/drawing/2014/main" id="{49DCCD5E-C6E4-4067-BD84-16E8A57C0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9980" y="2926080"/>
          <a:ext cx="1798320" cy="1798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</xdr:colOff>
      <xdr:row>2</xdr:row>
      <xdr:rowOff>236220</xdr:rowOff>
    </xdr:from>
    <xdr:to>
      <xdr:col>7</xdr:col>
      <xdr:colOff>792479</xdr:colOff>
      <xdr:row>2</xdr:row>
      <xdr:rowOff>548640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2F167A6B-6B76-41AD-8468-0C2460763F2E}"/>
            </a:ext>
          </a:extLst>
        </xdr:cNvPr>
        <xdr:cNvCxnSpPr>
          <a:endCxn id="3" idx="1"/>
        </xdr:cNvCxnSpPr>
      </xdr:nvCxnSpPr>
      <xdr:spPr>
        <a:xfrm>
          <a:off x="4320540" y="1219200"/>
          <a:ext cx="3116579" cy="31242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3</xdr:row>
      <xdr:rowOff>91440</xdr:rowOff>
    </xdr:from>
    <xdr:to>
      <xdr:col>8</xdr:col>
      <xdr:colOff>22860</xdr:colOff>
      <xdr:row>14</xdr:row>
      <xdr:rowOff>0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72439B58-EA28-456A-A17C-5D8EB830C748}"/>
            </a:ext>
          </a:extLst>
        </xdr:cNvPr>
        <xdr:cNvCxnSpPr>
          <a:endCxn id="6" idx="1"/>
        </xdr:cNvCxnSpPr>
      </xdr:nvCxnSpPr>
      <xdr:spPr>
        <a:xfrm>
          <a:off x="4267200" y="1638300"/>
          <a:ext cx="3192780" cy="218694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46313</xdr:colOff>
      <xdr:row>13</xdr:row>
      <xdr:rowOff>60960</xdr:rowOff>
    </xdr:from>
    <xdr:to>
      <xdr:col>7</xdr:col>
      <xdr:colOff>337</xdr:colOff>
      <xdr:row>29</xdr:row>
      <xdr:rowOff>53763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489BD73-F46C-499F-B011-B93D3EDB1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13513" y="3703320"/>
          <a:ext cx="2331464" cy="2918883"/>
        </a:xfrm>
        <a:prstGeom prst="rect">
          <a:avLst/>
        </a:prstGeom>
      </xdr:spPr>
    </xdr:pic>
    <xdr:clientData/>
  </xdr:twoCellAnchor>
  <xdr:twoCellAnchor>
    <xdr:from>
      <xdr:col>3</xdr:col>
      <xdr:colOff>861060</xdr:colOff>
      <xdr:row>4</xdr:row>
      <xdr:rowOff>182880</xdr:rowOff>
    </xdr:from>
    <xdr:to>
      <xdr:col>5</xdr:col>
      <xdr:colOff>419565</xdr:colOff>
      <xdr:row>13</xdr:row>
      <xdr:rowOff>60960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6E0EAD88-BE92-44EA-8FF9-590BE0C70B43}"/>
            </a:ext>
          </a:extLst>
        </xdr:cNvPr>
        <xdr:cNvCxnSpPr>
          <a:endCxn id="8" idx="0"/>
        </xdr:cNvCxnSpPr>
      </xdr:nvCxnSpPr>
      <xdr:spPr>
        <a:xfrm>
          <a:off x="4244340" y="1912620"/>
          <a:ext cx="1234905" cy="17907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9197E-2C4B-4FD6-BF5C-D594EF948C18}">
  <dimension ref="A1:D102"/>
  <sheetViews>
    <sheetView workbookViewId="0">
      <selection activeCell="B4" sqref="B4"/>
    </sheetView>
  </sheetViews>
  <sheetFormatPr baseColWidth="10" defaultRowHeight="14.4" x14ac:dyDescent="0.3"/>
  <cols>
    <col min="1" max="1" width="17.5546875" bestFit="1" customWidth="1"/>
    <col min="2" max="3" width="16.5546875" style="3" bestFit="1" customWidth="1"/>
    <col min="4" max="4" width="28.33203125" style="3" bestFit="1" customWidth="1"/>
  </cols>
  <sheetData>
    <row r="1" spans="1:4" ht="37.200000000000003" customHeight="1" x14ac:dyDescent="0.3">
      <c r="A1" s="42" t="s">
        <v>35</v>
      </c>
      <c r="B1" s="42"/>
    </row>
    <row r="2" spans="1:4" ht="28.8" x14ac:dyDescent="0.3">
      <c r="A2" s="34" t="s">
        <v>33</v>
      </c>
      <c r="B2" s="29">
        <f>AVERAGE(A53,B74,C50)*1.1</f>
        <v>363733.33333333337</v>
      </c>
      <c r="D2" s="9"/>
    </row>
    <row r="3" spans="1:4" x14ac:dyDescent="0.3">
      <c r="A3" s="35" t="s">
        <v>3</v>
      </c>
      <c r="B3" s="30">
        <v>26</v>
      </c>
      <c r="D3" s="40"/>
    </row>
    <row r="4" spans="1:4" ht="28.8" x14ac:dyDescent="0.3">
      <c r="A4" s="34" t="s">
        <v>34</v>
      </c>
      <c r="B4" s="29">
        <f>B2*B3</f>
        <v>9457066.6666666679</v>
      </c>
    </row>
    <row r="5" spans="1:4" x14ac:dyDescent="0.3">
      <c r="A5" s="34" t="s">
        <v>31</v>
      </c>
      <c r="B5" s="29">
        <f>Costos!C32</f>
        <v>6986767</v>
      </c>
    </row>
    <row r="6" spans="1:4" x14ac:dyDescent="0.3">
      <c r="A6" s="35" t="s">
        <v>29</v>
      </c>
      <c r="B6" s="31">
        <f>B4-B5</f>
        <v>2470299.6666666679</v>
      </c>
    </row>
    <row r="7" spans="1:4" x14ac:dyDescent="0.3">
      <c r="A7" s="35" t="s">
        <v>32</v>
      </c>
      <c r="B7" s="32">
        <f>B6/B4</f>
        <v>0.26121203896909551</v>
      </c>
    </row>
    <row r="8" spans="1:4" x14ac:dyDescent="0.3">
      <c r="A8" s="35" t="s">
        <v>36</v>
      </c>
      <c r="B8" s="31">
        <f>'Inversión Inicial'!D6</f>
        <v>18595140</v>
      </c>
    </row>
    <row r="9" spans="1:4" ht="43.2" x14ac:dyDescent="0.3">
      <c r="A9" s="34" t="s">
        <v>30</v>
      </c>
      <c r="B9" s="33">
        <f>B8/B6</f>
        <v>7.5274835077363722</v>
      </c>
    </row>
    <row r="10" spans="1:4" x14ac:dyDescent="0.3">
      <c r="B10" s="8"/>
    </row>
    <row r="11" spans="1:4" x14ac:dyDescent="0.3">
      <c r="A11" s="2"/>
      <c r="B11" s="7"/>
    </row>
    <row r="12" spans="1:4" ht="31.8" customHeight="1" x14ac:dyDescent="0.3">
      <c r="A12" s="43" t="s">
        <v>37</v>
      </c>
      <c r="B12" s="44"/>
      <c r="C12" s="45"/>
    </row>
    <row r="13" spans="1:4" ht="28.8" x14ac:dyDescent="0.3">
      <c r="A13" s="28" t="s">
        <v>2</v>
      </c>
      <c r="B13" s="28" t="s">
        <v>1</v>
      </c>
      <c r="C13" s="28" t="s">
        <v>0</v>
      </c>
    </row>
    <row r="14" spans="1:4" x14ac:dyDescent="0.3">
      <c r="A14" s="17">
        <v>10000</v>
      </c>
      <c r="B14" s="17">
        <v>12000</v>
      </c>
      <c r="C14" s="17">
        <v>17000</v>
      </c>
    </row>
    <row r="15" spans="1:4" x14ac:dyDescent="0.3">
      <c r="A15" s="17">
        <v>8000</v>
      </c>
      <c r="B15" s="17">
        <v>8000</v>
      </c>
      <c r="C15" s="17">
        <v>7000</v>
      </c>
    </row>
    <row r="16" spans="1:4" x14ac:dyDescent="0.3">
      <c r="A16" s="17">
        <v>6000</v>
      </c>
      <c r="B16" s="17">
        <v>4500</v>
      </c>
      <c r="C16" s="17">
        <v>7000</v>
      </c>
    </row>
    <row r="17" spans="1:3" x14ac:dyDescent="0.3">
      <c r="A17" s="17">
        <v>11000</v>
      </c>
      <c r="B17" s="17">
        <v>5000</v>
      </c>
      <c r="C17" s="17">
        <v>7000</v>
      </c>
    </row>
    <row r="18" spans="1:3" x14ac:dyDescent="0.3">
      <c r="A18" s="17">
        <v>8000</v>
      </c>
      <c r="B18" s="17">
        <v>8000</v>
      </c>
      <c r="C18" s="17">
        <v>7000</v>
      </c>
    </row>
    <row r="19" spans="1:3" x14ac:dyDescent="0.3">
      <c r="A19" s="17">
        <v>9000</v>
      </c>
      <c r="B19" s="17">
        <v>8000</v>
      </c>
      <c r="C19" s="17">
        <v>7000</v>
      </c>
    </row>
    <row r="20" spans="1:3" x14ac:dyDescent="0.3">
      <c r="A20" s="17">
        <v>6000</v>
      </c>
      <c r="B20" s="17">
        <v>7000</v>
      </c>
      <c r="C20" s="17">
        <v>8000</v>
      </c>
    </row>
    <row r="21" spans="1:3" x14ac:dyDescent="0.3">
      <c r="A21" s="17">
        <v>6000</v>
      </c>
      <c r="B21" s="17">
        <v>7000</v>
      </c>
      <c r="C21" s="17">
        <v>7000</v>
      </c>
    </row>
    <row r="22" spans="1:3" x14ac:dyDescent="0.3">
      <c r="A22" s="17">
        <v>8000</v>
      </c>
      <c r="B22" s="17">
        <v>8000</v>
      </c>
      <c r="C22" s="17">
        <v>8000</v>
      </c>
    </row>
    <row r="23" spans="1:3" x14ac:dyDescent="0.3">
      <c r="A23" s="17">
        <v>6000</v>
      </c>
      <c r="B23" s="17">
        <v>7000</v>
      </c>
      <c r="C23" s="17">
        <v>7000</v>
      </c>
    </row>
    <row r="24" spans="1:3" x14ac:dyDescent="0.3">
      <c r="A24" s="17">
        <v>7000</v>
      </c>
      <c r="B24" s="17">
        <v>7000</v>
      </c>
      <c r="C24" s="17">
        <v>7000</v>
      </c>
    </row>
    <row r="25" spans="1:3" x14ac:dyDescent="0.3">
      <c r="A25" s="17">
        <v>7000</v>
      </c>
      <c r="B25" s="17">
        <v>8000</v>
      </c>
      <c r="C25" s="17">
        <v>8000</v>
      </c>
    </row>
    <row r="26" spans="1:3" x14ac:dyDescent="0.3">
      <c r="A26" s="17">
        <v>8000</v>
      </c>
      <c r="B26" s="17">
        <v>8000</v>
      </c>
      <c r="C26" s="17">
        <v>8000</v>
      </c>
    </row>
    <row r="27" spans="1:3" x14ac:dyDescent="0.3">
      <c r="A27" s="17">
        <v>6000</v>
      </c>
      <c r="B27" s="17">
        <v>8000</v>
      </c>
      <c r="C27" s="17">
        <v>17000</v>
      </c>
    </row>
    <row r="28" spans="1:3" x14ac:dyDescent="0.3">
      <c r="A28" s="17">
        <v>7000</v>
      </c>
      <c r="B28" s="17">
        <v>7000</v>
      </c>
      <c r="C28" s="17">
        <v>7000</v>
      </c>
    </row>
    <row r="29" spans="1:3" x14ac:dyDescent="0.3">
      <c r="A29" s="17">
        <v>7000</v>
      </c>
      <c r="B29" s="17">
        <v>7000</v>
      </c>
      <c r="C29" s="17">
        <v>15000</v>
      </c>
    </row>
    <row r="30" spans="1:3" x14ac:dyDescent="0.3">
      <c r="A30" s="17">
        <v>8000</v>
      </c>
      <c r="B30" s="17">
        <v>7000</v>
      </c>
      <c r="C30" s="17">
        <v>8000</v>
      </c>
    </row>
    <row r="31" spans="1:3" x14ac:dyDescent="0.3">
      <c r="A31" s="17">
        <v>7000</v>
      </c>
      <c r="B31" s="17">
        <v>4500</v>
      </c>
      <c r="C31" s="17">
        <v>8000</v>
      </c>
    </row>
    <row r="32" spans="1:3" x14ac:dyDescent="0.3">
      <c r="A32" s="17">
        <v>7000</v>
      </c>
      <c r="B32" s="17">
        <v>7000</v>
      </c>
      <c r="C32" s="17">
        <v>8000</v>
      </c>
    </row>
    <row r="33" spans="1:3" x14ac:dyDescent="0.3">
      <c r="A33" s="17">
        <v>7000</v>
      </c>
      <c r="B33" s="17">
        <v>6000</v>
      </c>
      <c r="C33" s="17">
        <v>7000</v>
      </c>
    </row>
    <row r="34" spans="1:3" x14ac:dyDescent="0.3">
      <c r="A34" s="17">
        <v>8000</v>
      </c>
      <c r="B34" s="17">
        <v>7000</v>
      </c>
      <c r="C34" s="17">
        <v>7000</v>
      </c>
    </row>
    <row r="35" spans="1:3" x14ac:dyDescent="0.3">
      <c r="A35" s="17">
        <v>8000</v>
      </c>
      <c r="B35" s="17">
        <v>8000</v>
      </c>
      <c r="C35" s="17">
        <v>7000</v>
      </c>
    </row>
    <row r="36" spans="1:3" x14ac:dyDescent="0.3">
      <c r="A36" s="17">
        <v>8000</v>
      </c>
      <c r="B36" s="17">
        <v>6000</v>
      </c>
      <c r="C36" s="17">
        <v>7000</v>
      </c>
    </row>
    <row r="37" spans="1:3" x14ac:dyDescent="0.3">
      <c r="A37" s="17">
        <v>7000</v>
      </c>
      <c r="B37" s="17">
        <v>7000</v>
      </c>
      <c r="C37" s="17">
        <v>6000</v>
      </c>
    </row>
    <row r="38" spans="1:3" x14ac:dyDescent="0.3">
      <c r="A38" s="17">
        <v>6000</v>
      </c>
      <c r="B38" s="17">
        <v>7000</v>
      </c>
      <c r="C38" s="17">
        <v>7000</v>
      </c>
    </row>
    <row r="39" spans="1:3" x14ac:dyDescent="0.3">
      <c r="A39" s="17">
        <v>7000</v>
      </c>
      <c r="B39" s="17">
        <v>7000</v>
      </c>
      <c r="C39" s="17">
        <v>4500</v>
      </c>
    </row>
    <row r="40" spans="1:3" x14ac:dyDescent="0.3">
      <c r="A40" s="17">
        <v>6000</v>
      </c>
      <c r="B40" s="17">
        <v>7000</v>
      </c>
      <c r="C40" s="17">
        <v>7000</v>
      </c>
    </row>
    <row r="41" spans="1:3" x14ac:dyDescent="0.3">
      <c r="A41" s="17">
        <v>6000</v>
      </c>
      <c r="B41" s="17">
        <v>7000</v>
      </c>
      <c r="C41" s="17">
        <v>4500</v>
      </c>
    </row>
    <row r="42" spans="1:3" x14ac:dyDescent="0.3">
      <c r="A42" s="17">
        <v>6000</v>
      </c>
      <c r="B42" s="17">
        <v>7000</v>
      </c>
      <c r="C42" s="17">
        <v>8000</v>
      </c>
    </row>
    <row r="43" spans="1:3" x14ac:dyDescent="0.3">
      <c r="A43" s="17">
        <v>7000</v>
      </c>
      <c r="B43" s="17">
        <v>4500</v>
      </c>
      <c r="C43" s="17">
        <v>6000</v>
      </c>
    </row>
    <row r="44" spans="1:3" x14ac:dyDescent="0.3">
      <c r="A44" s="17">
        <v>8000</v>
      </c>
      <c r="B44" s="17">
        <v>8000</v>
      </c>
      <c r="C44" s="17">
        <v>7000</v>
      </c>
    </row>
    <row r="45" spans="1:3" x14ac:dyDescent="0.3">
      <c r="A45" s="17">
        <v>8000</v>
      </c>
      <c r="B45" s="17">
        <v>7000</v>
      </c>
      <c r="C45" s="17">
        <v>7000</v>
      </c>
    </row>
    <row r="46" spans="1:3" x14ac:dyDescent="0.3">
      <c r="A46" s="17">
        <v>7000</v>
      </c>
      <c r="B46" s="17">
        <v>9000</v>
      </c>
      <c r="C46" s="17">
        <v>6000</v>
      </c>
    </row>
    <row r="47" spans="1:3" x14ac:dyDescent="0.3">
      <c r="A47" s="17">
        <v>11000</v>
      </c>
      <c r="B47" s="17">
        <v>7000</v>
      </c>
      <c r="C47" s="17">
        <v>8000</v>
      </c>
    </row>
    <row r="48" spans="1:3" x14ac:dyDescent="0.3">
      <c r="A48" s="17">
        <v>7000</v>
      </c>
      <c r="B48" s="17">
        <v>4500</v>
      </c>
      <c r="C48" s="17">
        <v>12000</v>
      </c>
    </row>
    <row r="49" spans="1:3" x14ac:dyDescent="0.3">
      <c r="A49" s="17">
        <v>7000</v>
      </c>
      <c r="B49" s="17">
        <v>7000</v>
      </c>
      <c r="C49" s="17">
        <v>6000</v>
      </c>
    </row>
    <row r="50" spans="1:3" x14ac:dyDescent="0.3">
      <c r="A50" s="17">
        <v>7000</v>
      </c>
      <c r="B50" s="17">
        <v>7000</v>
      </c>
      <c r="C50" s="36">
        <f>SUM(C14:C49)</f>
        <v>285000</v>
      </c>
    </row>
    <row r="51" spans="1:3" x14ac:dyDescent="0.3">
      <c r="A51" s="17">
        <v>6000</v>
      </c>
      <c r="B51" s="17">
        <v>5000</v>
      </c>
      <c r="C51" s="17"/>
    </row>
    <row r="52" spans="1:3" x14ac:dyDescent="0.3">
      <c r="A52" s="17">
        <v>7000</v>
      </c>
      <c r="B52" s="17">
        <v>7000</v>
      </c>
      <c r="C52" s="17"/>
    </row>
    <row r="53" spans="1:3" x14ac:dyDescent="0.3">
      <c r="A53" s="36">
        <f>SUM(A14:A52)</f>
        <v>286000</v>
      </c>
      <c r="B53" s="17">
        <v>8000</v>
      </c>
      <c r="C53" s="17"/>
    </row>
    <row r="54" spans="1:3" x14ac:dyDescent="0.3">
      <c r="A54" s="17"/>
      <c r="B54" s="17">
        <v>6000</v>
      </c>
      <c r="C54" s="17"/>
    </row>
    <row r="55" spans="1:3" x14ac:dyDescent="0.3">
      <c r="A55" s="17"/>
      <c r="B55" s="17">
        <v>7000</v>
      </c>
      <c r="C55" s="17"/>
    </row>
    <row r="56" spans="1:3" x14ac:dyDescent="0.3">
      <c r="A56" s="17"/>
      <c r="B56" s="17">
        <v>7000</v>
      </c>
      <c r="C56" s="17"/>
    </row>
    <row r="57" spans="1:3" x14ac:dyDescent="0.3">
      <c r="A57" s="17"/>
      <c r="B57" s="17">
        <v>7000</v>
      </c>
      <c r="C57" s="17"/>
    </row>
    <row r="58" spans="1:3" x14ac:dyDescent="0.3">
      <c r="A58" s="17"/>
      <c r="B58" s="17">
        <v>6000</v>
      </c>
      <c r="C58" s="17"/>
    </row>
    <row r="59" spans="1:3" x14ac:dyDescent="0.3">
      <c r="A59" s="17"/>
      <c r="B59" s="17">
        <v>7000</v>
      </c>
      <c r="C59" s="17"/>
    </row>
    <row r="60" spans="1:3" x14ac:dyDescent="0.3">
      <c r="A60" s="17"/>
      <c r="B60" s="17">
        <v>7000</v>
      </c>
      <c r="C60" s="17"/>
    </row>
    <row r="61" spans="1:3" x14ac:dyDescent="0.3">
      <c r="A61" s="17"/>
      <c r="B61" s="17">
        <v>7000</v>
      </c>
      <c r="C61" s="17"/>
    </row>
    <row r="62" spans="1:3" x14ac:dyDescent="0.3">
      <c r="A62" s="17"/>
      <c r="B62" s="17">
        <v>7000</v>
      </c>
      <c r="C62" s="17"/>
    </row>
    <row r="63" spans="1:3" x14ac:dyDescent="0.3">
      <c r="A63" s="17"/>
      <c r="B63" s="17">
        <v>7000</v>
      </c>
      <c r="C63" s="17"/>
    </row>
    <row r="64" spans="1:3" x14ac:dyDescent="0.3">
      <c r="A64" s="17"/>
      <c r="B64" s="17">
        <v>11000</v>
      </c>
      <c r="C64" s="17"/>
    </row>
    <row r="65" spans="1:3" x14ac:dyDescent="0.3">
      <c r="A65" s="17"/>
      <c r="B65" s="17">
        <v>8000</v>
      </c>
      <c r="C65" s="17"/>
    </row>
    <row r="66" spans="1:3" x14ac:dyDescent="0.3">
      <c r="A66" s="17"/>
      <c r="B66" s="17">
        <v>5000</v>
      </c>
      <c r="C66" s="17"/>
    </row>
    <row r="67" spans="1:3" x14ac:dyDescent="0.3">
      <c r="A67" s="17"/>
      <c r="B67" s="17">
        <v>5000</v>
      </c>
      <c r="C67" s="17"/>
    </row>
    <row r="68" spans="1:3" x14ac:dyDescent="0.3">
      <c r="A68" s="17"/>
      <c r="B68" s="17">
        <v>8000</v>
      </c>
      <c r="C68" s="17"/>
    </row>
    <row r="69" spans="1:3" x14ac:dyDescent="0.3">
      <c r="A69" s="17"/>
      <c r="B69" s="17">
        <v>7000</v>
      </c>
      <c r="C69" s="17"/>
    </row>
    <row r="70" spans="1:3" x14ac:dyDescent="0.3">
      <c r="A70" s="17"/>
      <c r="B70" s="17">
        <v>7000</v>
      </c>
      <c r="C70" s="17"/>
    </row>
    <row r="71" spans="1:3" x14ac:dyDescent="0.3">
      <c r="A71" s="17"/>
      <c r="B71" s="17">
        <v>7000</v>
      </c>
      <c r="C71" s="17"/>
    </row>
    <row r="72" spans="1:3" x14ac:dyDescent="0.3">
      <c r="A72" s="17"/>
      <c r="B72" s="17">
        <v>6000</v>
      </c>
      <c r="C72" s="17"/>
    </row>
    <row r="73" spans="1:3" x14ac:dyDescent="0.3">
      <c r="A73" s="17"/>
      <c r="B73" s="17">
        <v>8000</v>
      </c>
      <c r="C73" s="17"/>
    </row>
    <row r="74" spans="1:3" x14ac:dyDescent="0.3">
      <c r="A74" s="17"/>
      <c r="B74" s="36">
        <f>SUM(B14:B73)</f>
        <v>421000</v>
      </c>
      <c r="C74" s="17"/>
    </row>
    <row r="78" spans="1:3" x14ac:dyDescent="0.3">
      <c r="A78" s="2"/>
      <c r="B78" s="4"/>
    </row>
    <row r="80" spans="1:3" x14ac:dyDescent="0.3">
      <c r="B80" s="5"/>
    </row>
    <row r="81" spans="1:2" x14ac:dyDescent="0.3">
      <c r="A81" s="2"/>
    </row>
    <row r="82" spans="1:2" x14ac:dyDescent="0.3">
      <c r="B82" s="4"/>
    </row>
    <row r="84" spans="1:2" x14ac:dyDescent="0.3">
      <c r="A84" s="2"/>
      <c r="B84" s="6"/>
    </row>
    <row r="86" spans="1:2" x14ac:dyDescent="0.3">
      <c r="B86" s="8"/>
    </row>
    <row r="87" spans="1:2" x14ac:dyDescent="0.3">
      <c r="A87" s="2"/>
      <c r="B87" s="7"/>
    </row>
    <row r="90" spans="1:2" x14ac:dyDescent="0.3">
      <c r="A90" s="2"/>
    </row>
    <row r="93" spans="1:2" x14ac:dyDescent="0.3">
      <c r="A93" s="2"/>
    </row>
    <row r="96" spans="1:2" x14ac:dyDescent="0.3">
      <c r="A96" s="2"/>
    </row>
    <row r="99" spans="1:1" x14ac:dyDescent="0.3">
      <c r="A99" s="2"/>
    </row>
    <row r="102" spans="1:1" x14ac:dyDescent="0.3">
      <c r="A102" s="37"/>
    </row>
  </sheetData>
  <mergeCells count="2">
    <mergeCell ref="A1:B1"/>
    <mergeCell ref="A12:C12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CE8DB-E645-4C9C-A765-F2614273DF6E}">
  <dimension ref="B1:C32"/>
  <sheetViews>
    <sheetView workbookViewId="0">
      <selection activeCell="E2" sqref="E2"/>
    </sheetView>
  </sheetViews>
  <sheetFormatPr baseColWidth="10" defaultRowHeight="14.4" x14ac:dyDescent="0.3"/>
  <cols>
    <col min="2" max="2" width="35.6640625" bestFit="1" customWidth="1"/>
    <col min="3" max="3" width="14.33203125" bestFit="1" customWidth="1"/>
  </cols>
  <sheetData>
    <row r="1" spans="2:3" ht="64.8" customHeight="1" x14ac:dyDescent="0.3">
      <c r="B1" s="46" t="s">
        <v>27</v>
      </c>
      <c r="C1" s="46"/>
    </row>
    <row r="2" spans="2:3" x14ac:dyDescent="0.3">
      <c r="B2" s="20" t="s">
        <v>12</v>
      </c>
      <c r="C2" s="20">
        <v>1300000</v>
      </c>
    </row>
    <row r="3" spans="2:3" x14ac:dyDescent="0.3">
      <c r="B3" s="20" t="s">
        <v>4</v>
      </c>
      <c r="C3" s="23">
        <v>1300000</v>
      </c>
    </row>
    <row r="4" spans="2:3" x14ac:dyDescent="0.3">
      <c r="B4" s="20" t="s">
        <v>5</v>
      </c>
      <c r="C4" s="23">
        <v>110500</v>
      </c>
    </row>
    <row r="5" spans="2:3" x14ac:dyDescent="0.3">
      <c r="B5" s="20" t="s">
        <v>6</v>
      </c>
      <c r="C5" s="23">
        <v>156000</v>
      </c>
    </row>
    <row r="6" spans="2:3" x14ac:dyDescent="0.3">
      <c r="B6" s="20" t="s">
        <v>7</v>
      </c>
      <c r="C6" s="23">
        <v>6786</v>
      </c>
    </row>
    <row r="7" spans="2:3" x14ac:dyDescent="0.3">
      <c r="B7" s="20" t="s">
        <v>8</v>
      </c>
      <c r="C7" s="23">
        <v>52000</v>
      </c>
    </row>
    <row r="8" spans="2:3" x14ac:dyDescent="0.3">
      <c r="B8" s="20" t="s">
        <v>9</v>
      </c>
      <c r="C8" s="20">
        <v>0</v>
      </c>
    </row>
    <row r="9" spans="2:3" x14ac:dyDescent="0.3">
      <c r="B9" s="20" t="s">
        <v>10</v>
      </c>
      <c r="C9" s="23">
        <v>162000</v>
      </c>
    </row>
    <row r="10" spans="2:3" x14ac:dyDescent="0.3">
      <c r="B10" s="20" t="s">
        <v>11</v>
      </c>
      <c r="C10" s="23">
        <v>54167</v>
      </c>
    </row>
    <row r="11" spans="2:3" x14ac:dyDescent="0.3">
      <c r="B11" s="24" t="s">
        <v>14</v>
      </c>
      <c r="C11" s="23">
        <v>121833</v>
      </c>
    </row>
    <row r="12" spans="2:3" x14ac:dyDescent="0.3">
      <c r="B12" s="20" t="s">
        <v>13</v>
      </c>
      <c r="C12" s="23">
        <v>121833</v>
      </c>
    </row>
    <row r="13" spans="2:3" x14ac:dyDescent="0.3">
      <c r="B13" s="24" t="s">
        <v>15</v>
      </c>
      <c r="C13" s="23">
        <v>14620</v>
      </c>
    </row>
    <row r="14" spans="2:3" x14ac:dyDescent="0.3">
      <c r="B14" s="25" t="s">
        <v>16</v>
      </c>
      <c r="C14" s="26">
        <f>SUM(C3:C13)</f>
        <v>2099739</v>
      </c>
    </row>
    <row r="16" spans="2:3" x14ac:dyDescent="0.3">
      <c r="B16" s="20" t="s">
        <v>17</v>
      </c>
      <c r="C16" s="27">
        <v>3</v>
      </c>
    </row>
    <row r="18" spans="2:3" x14ac:dyDescent="0.3">
      <c r="B18" s="25" t="s">
        <v>28</v>
      </c>
      <c r="C18" s="21">
        <f>C14*C16</f>
        <v>6299217</v>
      </c>
    </row>
    <row r="21" spans="2:3" ht="21" x14ac:dyDescent="0.3">
      <c r="B21" s="46" t="s">
        <v>38</v>
      </c>
      <c r="C21" s="46"/>
    </row>
    <row r="22" spans="2:3" x14ac:dyDescent="0.3">
      <c r="B22" s="20" t="s">
        <v>39</v>
      </c>
      <c r="C22" s="19">
        <f>40000*4</f>
        <v>160000</v>
      </c>
    </row>
    <row r="23" spans="2:3" x14ac:dyDescent="0.3">
      <c r="B23" s="20" t="s">
        <v>40</v>
      </c>
      <c r="C23" s="23">
        <v>50000</v>
      </c>
    </row>
    <row r="24" spans="2:3" x14ac:dyDescent="0.3">
      <c r="B24" s="20" t="s">
        <v>41</v>
      </c>
      <c r="C24" s="23">
        <f>230200/12</f>
        <v>19183.333333333332</v>
      </c>
    </row>
    <row r="25" spans="2:3" x14ac:dyDescent="0.3">
      <c r="B25" s="25" t="s">
        <v>42</v>
      </c>
      <c r="C25" s="39">
        <f>SUM(C22:C24)</f>
        <v>229183.33333333334</v>
      </c>
    </row>
    <row r="27" spans="2:3" x14ac:dyDescent="0.3">
      <c r="B27" s="20" t="s">
        <v>43</v>
      </c>
      <c r="C27" s="20">
        <v>3</v>
      </c>
    </row>
    <row r="29" spans="2:3" x14ac:dyDescent="0.3">
      <c r="B29" s="20" t="s">
        <v>44</v>
      </c>
      <c r="C29" s="38">
        <f>C25*C27</f>
        <v>687550</v>
      </c>
    </row>
    <row r="32" spans="2:3" x14ac:dyDescent="0.3">
      <c r="B32" s="25" t="s">
        <v>45</v>
      </c>
      <c r="C32" s="39">
        <f>C18+C29</f>
        <v>6986767</v>
      </c>
    </row>
  </sheetData>
  <mergeCells count="2">
    <mergeCell ref="B1:C1"/>
    <mergeCell ref="B21:C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FE000-6A38-407D-92EC-0FF99CD227A8}">
  <dimension ref="A1:I31"/>
  <sheetViews>
    <sheetView tabSelected="1" workbookViewId="0">
      <selection activeCell="G13" sqref="G13"/>
    </sheetView>
  </sheetViews>
  <sheetFormatPr baseColWidth="10" defaultRowHeight="14.4" x14ac:dyDescent="0.3"/>
  <cols>
    <col min="1" max="1" width="26.77734375" bestFit="1" customWidth="1"/>
    <col min="2" max="2" width="8.5546875" bestFit="1" customWidth="1"/>
    <col min="3" max="3" width="14" style="1" bestFit="1" customWidth="1"/>
    <col min="4" max="4" width="12.88671875" style="1" bestFit="1" customWidth="1"/>
  </cols>
  <sheetData>
    <row r="1" spans="1:9" ht="63" customHeight="1" x14ac:dyDescent="0.3">
      <c r="A1" s="50" t="s">
        <v>26</v>
      </c>
      <c r="B1" s="51"/>
      <c r="C1" s="51"/>
      <c r="D1" s="52"/>
    </row>
    <row r="2" spans="1:9" x14ac:dyDescent="0.3">
      <c r="A2" s="10" t="s">
        <v>18</v>
      </c>
      <c r="B2" s="11" t="s">
        <v>19</v>
      </c>
      <c r="C2" s="12" t="s">
        <v>20</v>
      </c>
      <c r="D2" s="12" t="s">
        <v>21</v>
      </c>
    </row>
    <row r="3" spans="1:9" ht="44.4" customHeight="1" x14ac:dyDescent="0.3">
      <c r="A3" s="13" t="s">
        <v>22</v>
      </c>
      <c r="B3" s="14">
        <v>3</v>
      </c>
      <c r="C3" s="15">
        <v>6000000</v>
      </c>
      <c r="D3" s="15">
        <f>C3*B3</f>
        <v>18000000</v>
      </c>
    </row>
    <row r="4" spans="1:9" x14ac:dyDescent="0.3">
      <c r="A4" s="16" t="s">
        <v>23</v>
      </c>
      <c r="B4" s="17">
        <v>3</v>
      </c>
      <c r="C4" s="18">
        <v>120000</v>
      </c>
      <c r="D4" s="15">
        <f>C4*B4</f>
        <v>360000</v>
      </c>
    </row>
    <row r="5" spans="1:9" ht="28.8" x14ac:dyDescent="0.3">
      <c r="A5" s="16" t="s">
        <v>24</v>
      </c>
      <c r="B5" s="17">
        <v>3</v>
      </c>
      <c r="C5" s="19">
        <v>78380</v>
      </c>
      <c r="D5" s="15">
        <f>C5*B5</f>
        <v>235140</v>
      </c>
    </row>
    <row r="6" spans="1:9" ht="21" customHeight="1" x14ac:dyDescent="0.3">
      <c r="A6" s="47" t="s">
        <v>25</v>
      </c>
      <c r="B6" s="48"/>
      <c r="C6" s="49"/>
      <c r="D6" s="22">
        <f>SUM(D3:D5)</f>
        <v>18595140</v>
      </c>
    </row>
    <row r="8" spans="1:9" x14ac:dyDescent="0.3">
      <c r="I8" s="41" t="s">
        <v>46</v>
      </c>
    </row>
    <row r="20" spans="5:9" x14ac:dyDescent="0.3">
      <c r="I20" s="41" t="s">
        <v>47</v>
      </c>
    </row>
    <row r="31" spans="5:9" x14ac:dyDescent="0.3">
      <c r="E31" s="41" t="s">
        <v>48</v>
      </c>
    </row>
  </sheetData>
  <mergeCells count="2">
    <mergeCell ref="A6:C6"/>
    <mergeCell ref="A1:D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Ingresos Proyectados</vt:lpstr>
      <vt:lpstr>Costos</vt:lpstr>
      <vt:lpstr>Inversión Inicial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2024-09-24T03:33:50Z</dcterms:created>
  <dcterms:modified xsi:type="dcterms:W3CDTF">2025-03-05T22:19:12Z</dcterms:modified>
</cp:coreProperties>
</file>