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9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0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1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2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3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4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5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6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7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8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9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20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21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22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3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24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25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6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27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28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29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30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31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3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3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3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35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36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37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38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39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40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41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42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43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44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45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46.xml" ContentType="application/vnd.openxmlformats-officedocument.drawingml.chartshapes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47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48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49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50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defaultThemeVersion="166925"/>
  <xr:revisionPtr revIDLastSave="0" documentId="13_ncr:1_{94DE7C05-23BD-411E-959B-91D108EA83F6}" xr6:coauthVersionLast="47" xr6:coauthVersionMax="47" xr10:uidLastSave="{00000000-0000-0000-0000-000000000000}"/>
  <bookViews>
    <workbookView xWindow="-120" yWindow="-120" windowWidth="20730" windowHeight="11040" activeTab="1" xr2:uid="{4D3950B9-EC3A-4A9E-92E9-0108455B4E7D}"/>
  </bookViews>
  <sheets>
    <sheet name="Crudos Autor" sheetId="1" r:id="rId1"/>
    <sheet name="Metodologías" sheetId="3" r:id="rId2"/>
    <sheet name="Comprobación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E54" i="4" l="1"/>
  <c r="BG63" i="4"/>
  <c r="DP9" i="3" l="1"/>
  <c r="BE88" i="4" l="1"/>
  <c r="BE87" i="4"/>
  <c r="BE86" i="4"/>
  <c r="BE85" i="4"/>
  <c r="BE84" i="4"/>
  <c r="BE83" i="4"/>
  <c r="BE82" i="4"/>
  <c r="BE60" i="4"/>
  <c r="BE59" i="4"/>
  <c r="BE58" i="4"/>
  <c r="BE57" i="4"/>
  <c r="BE56" i="4"/>
  <c r="BE55" i="4"/>
  <c r="CO30" i="4"/>
  <c r="CN30" i="4"/>
  <c r="CM30" i="4"/>
  <c r="CL30" i="4"/>
  <c r="CK30" i="4"/>
  <c r="CO29" i="4"/>
  <c r="CN29" i="4"/>
  <c r="CM29" i="4"/>
  <c r="CL29" i="4"/>
  <c r="CK29" i="4"/>
  <c r="BZ29" i="4"/>
  <c r="BJ29" i="4"/>
  <c r="BI29" i="4"/>
  <c r="BH29" i="4"/>
  <c r="BG29" i="4"/>
  <c r="BF29" i="4"/>
  <c r="BE29" i="4"/>
  <c r="AI29" i="4"/>
  <c r="AH29" i="4"/>
  <c r="CO28" i="4"/>
  <c r="CN28" i="4"/>
  <c r="CM28" i="4"/>
  <c r="CL28" i="4"/>
  <c r="CK28" i="4"/>
  <c r="BZ28" i="4"/>
  <c r="BJ28" i="4"/>
  <c r="BI28" i="4"/>
  <c r="BH28" i="4"/>
  <c r="BG28" i="4"/>
  <c r="BF28" i="4"/>
  <c r="BE28" i="4"/>
  <c r="AI28" i="4"/>
  <c r="AH28" i="4"/>
  <c r="CO27" i="4"/>
  <c r="CN27" i="4"/>
  <c r="CM27" i="4"/>
  <c r="CL27" i="4"/>
  <c r="CK27" i="4"/>
  <c r="BZ27" i="4"/>
  <c r="BJ27" i="4"/>
  <c r="BI27" i="4"/>
  <c r="BH27" i="4"/>
  <c r="BG27" i="4"/>
  <c r="BF27" i="4"/>
  <c r="BE27" i="4"/>
  <c r="AI27" i="4"/>
  <c r="AH27" i="4"/>
  <c r="CO26" i="4"/>
  <c r="CN26" i="4"/>
  <c r="CM26" i="4"/>
  <c r="CL26" i="4"/>
  <c r="CK26" i="4"/>
  <c r="BZ26" i="4"/>
  <c r="BJ26" i="4"/>
  <c r="BI26" i="4"/>
  <c r="BH26" i="4"/>
  <c r="BG26" i="4"/>
  <c r="BF26" i="4"/>
  <c r="BE26" i="4"/>
  <c r="AI26" i="4"/>
  <c r="AH26" i="4"/>
  <c r="CO25" i="4"/>
  <c r="CN25" i="4"/>
  <c r="CM25" i="4"/>
  <c r="CL25" i="4"/>
  <c r="CK25" i="4"/>
  <c r="BZ25" i="4"/>
  <c r="BJ25" i="4"/>
  <c r="BI25" i="4"/>
  <c r="BH25" i="4"/>
  <c r="BG25" i="4"/>
  <c r="BF25" i="4"/>
  <c r="BE25" i="4"/>
  <c r="AI25" i="4"/>
  <c r="AH25" i="4"/>
  <c r="CO24" i="4"/>
  <c r="CN24" i="4"/>
  <c r="CM24" i="4"/>
  <c r="CL24" i="4"/>
  <c r="CK24" i="4"/>
  <c r="BZ24" i="4"/>
  <c r="BJ24" i="4"/>
  <c r="BI24" i="4"/>
  <c r="BH24" i="4"/>
  <c r="BG24" i="4"/>
  <c r="BF24" i="4"/>
  <c r="BE24" i="4"/>
  <c r="AI24" i="4"/>
  <c r="AH24" i="4"/>
  <c r="BZ23" i="4"/>
  <c r="BJ23" i="4"/>
  <c r="BI23" i="4"/>
  <c r="BH23" i="4"/>
  <c r="BG23" i="4"/>
  <c r="BF23" i="4"/>
  <c r="BE23" i="4"/>
  <c r="AI23" i="4"/>
  <c r="AH23" i="4"/>
  <c r="W14" i="4"/>
  <c r="X14" i="4" s="1"/>
  <c r="U14" i="4"/>
  <c r="V14" i="4" s="1"/>
  <c r="W13" i="4"/>
  <c r="X13" i="4" s="1"/>
  <c r="U13" i="4"/>
  <c r="V13" i="4" s="1"/>
  <c r="W12" i="4"/>
  <c r="X12" i="4" s="1"/>
  <c r="U12" i="4"/>
  <c r="V12" i="4" s="1"/>
  <c r="W11" i="4"/>
  <c r="X11" i="4" s="1"/>
  <c r="U11" i="4"/>
  <c r="V11" i="4" s="1"/>
  <c r="W10" i="4"/>
  <c r="X10" i="4" s="1"/>
  <c r="V10" i="4"/>
  <c r="U10" i="4"/>
  <c r="EB9" i="4"/>
  <c r="EA9" i="4"/>
  <c r="DZ9" i="4"/>
  <c r="DY9" i="4"/>
  <c r="DX9" i="4"/>
  <c r="W9" i="4"/>
  <c r="X9" i="4" s="1"/>
  <c r="U9" i="4"/>
  <c r="V9" i="4" s="1"/>
  <c r="J9" i="4"/>
  <c r="K9" i="4" s="1"/>
  <c r="EB8" i="4"/>
  <c r="EA8" i="4"/>
  <c r="DZ8" i="4"/>
  <c r="DY8" i="4"/>
  <c r="DX8" i="4"/>
  <c r="X8" i="4"/>
  <c r="W8" i="4"/>
  <c r="U8" i="4"/>
  <c r="V8" i="4" s="1"/>
  <c r="J8" i="4"/>
  <c r="K8" i="4" s="1"/>
  <c r="EB7" i="4"/>
  <c r="EA7" i="4"/>
  <c r="DZ7" i="4"/>
  <c r="DY7" i="4"/>
  <c r="DX7" i="4"/>
  <c r="J7" i="4"/>
  <c r="K7" i="4" s="1"/>
  <c r="EB6" i="4"/>
  <c r="EA6" i="4"/>
  <c r="DZ6" i="4"/>
  <c r="DY6" i="4"/>
  <c r="DX6" i="4"/>
  <c r="K6" i="4"/>
  <c r="J6" i="4"/>
  <c r="EB5" i="4"/>
  <c r="EA5" i="4"/>
  <c r="DZ5" i="4"/>
  <c r="DY5" i="4"/>
  <c r="DX5" i="4"/>
  <c r="J5" i="4"/>
  <c r="K5" i="4" s="1"/>
  <c r="EB4" i="4"/>
  <c r="EA4" i="4"/>
  <c r="DZ4" i="4"/>
  <c r="DY4" i="4"/>
  <c r="DX4" i="4"/>
  <c r="J4" i="4"/>
  <c r="K4" i="4" s="1"/>
  <c r="EB3" i="4"/>
  <c r="EA3" i="4"/>
  <c r="DZ3" i="4"/>
  <c r="DY3" i="4"/>
  <c r="DX3" i="4"/>
  <c r="J3" i="4"/>
  <c r="K3" i="4" s="1"/>
  <c r="AZ77" i="3"/>
  <c r="AZ76" i="3"/>
  <c r="AZ75" i="3"/>
  <c r="AZ74" i="3"/>
  <c r="AZ73" i="3"/>
  <c r="AZ72" i="3"/>
  <c r="AZ71" i="3"/>
  <c r="AZ70" i="3"/>
  <c r="AZ69" i="3"/>
  <c r="AZ68" i="3"/>
  <c r="AZ67" i="3"/>
  <c r="AZ66" i="3"/>
  <c r="AZ65" i="3"/>
  <c r="AZ64" i="3"/>
  <c r="AZ63" i="3"/>
  <c r="CH38" i="3"/>
  <c r="CG38" i="3"/>
  <c r="CF38" i="3"/>
  <c r="CE38" i="3"/>
  <c r="CD38" i="3"/>
  <c r="CH37" i="3"/>
  <c r="CG37" i="3"/>
  <c r="CF37" i="3"/>
  <c r="CE37" i="3"/>
  <c r="CD37" i="3"/>
  <c r="BT37" i="3"/>
  <c r="BE37" i="3"/>
  <c r="BD37" i="3"/>
  <c r="BC37" i="3"/>
  <c r="BB37" i="3"/>
  <c r="BA37" i="3"/>
  <c r="AZ37" i="3"/>
  <c r="AF37" i="3"/>
  <c r="AE37" i="3"/>
  <c r="CH36" i="3"/>
  <c r="CG36" i="3"/>
  <c r="CF36" i="3"/>
  <c r="CE36" i="3"/>
  <c r="CD36" i="3"/>
  <c r="BT36" i="3"/>
  <c r="BE36" i="3"/>
  <c r="BD36" i="3"/>
  <c r="BC36" i="3"/>
  <c r="BB36" i="3"/>
  <c r="BA36" i="3"/>
  <c r="AZ36" i="3"/>
  <c r="AF36" i="3"/>
  <c r="AE36" i="3"/>
  <c r="CH35" i="3"/>
  <c r="CG35" i="3"/>
  <c r="CF35" i="3"/>
  <c r="CE35" i="3"/>
  <c r="CD35" i="3"/>
  <c r="BT35" i="3"/>
  <c r="BE35" i="3"/>
  <c r="BD35" i="3"/>
  <c r="BC35" i="3"/>
  <c r="BB35" i="3"/>
  <c r="BA35" i="3"/>
  <c r="AZ35" i="3"/>
  <c r="AF35" i="3"/>
  <c r="AE35" i="3"/>
  <c r="CH34" i="3"/>
  <c r="CG34" i="3"/>
  <c r="CF34" i="3"/>
  <c r="CE34" i="3"/>
  <c r="CD34" i="3"/>
  <c r="BT34" i="3"/>
  <c r="BE34" i="3"/>
  <c r="BD34" i="3"/>
  <c r="BC34" i="3"/>
  <c r="BB34" i="3"/>
  <c r="BA34" i="3"/>
  <c r="AZ34" i="3"/>
  <c r="AF34" i="3"/>
  <c r="AE34" i="3"/>
  <c r="CH33" i="3"/>
  <c r="CG33" i="3"/>
  <c r="CF33" i="3"/>
  <c r="CE33" i="3"/>
  <c r="CD33" i="3"/>
  <c r="BT33" i="3"/>
  <c r="BE33" i="3"/>
  <c r="BD33" i="3"/>
  <c r="BC33" i="3"/>
  <c r="BB33" i="3"/>
  <c r="BA33" i="3"/>
  <c r="AZ33" i="3"/>
  <c r="AF33" i="3"/>
  <c r="AE33" i="3"/>
  <c r="CH32" i="3"/>
  <c r="CG32" i="3"/>
  <c r="CF32" i="3"/>
  <c r="CE32" i="3"/>
  <c r="CD32" i="3"/>
  <c r="BT32" i="3"/>
  <c r="BE32" i="3"/>
  <c r="BD32" i="3"/>
  <c r="BC32" i="3"/>
  <c r="BB32" i="3"/>
  <c r="BA32" i="3"/>
  <c r="AZ32" i="3"/>
  <c r="AF32" i="3"/>
  <c r="AE32" i="3"/>
  <c r="CH31" i="3"/>
  <c r="CG31" i="3"/>
  <c r="CF31" i="3"/>
  <c r="CE31" i="3"/>
  <c r="CD31" i="3"/>
  <c r="BT31" i="3"/>
  <c r="BE31" i="3"/>
  <c r="BD31" i="3"/>
  <c r="BC31" i="3"/>
  <c r="BB31" i="3"/>
  <c r="BA31" i="3"/>
  <c r="AZ31" i="3"/>
  <c r="AF31" i="3"/>
  <c r="AE31" i="3"/>
  <c r="CH30" i="3"/>
  <c r="CG30" i="3"/>
  <c r="CF30" i="3"/>
  <c r="CE30" i="3"/>
  <c r="CD30" i="3"/>
  <c r="BT30" i="3"/>
  <c r="BE30" i="3"/>
  <c r="BD30" i="3"/>
  <c r="BC30" i="3"/>
  <c r="BB30" i="3"/>
  <c r="BA30" i="3"/>
  <c r="AZ30" i="3"/>
  <c r="AF30" i="3"/>
  <c r="AE30" i="3"/>
  <c r="CH29" i="3"/>
  <c r="CG29" i="3"/>
  <c r="CF29" i="3"/>
  <c r="CE29" i="3"/>
  <c r="CD29" i="3"/>
  <c r="BT29" i="3"/>
  <c r="BE29" i="3"/>
  <c r="BD29" i="3"/>
  <c r="BC29" i="3"/>
  <c r="BB29" i="3"/>
  <c r="BA29" i="3"/>
  <c r="AZ29" i="3"/>
  <c r="AF29" i="3"/>
  <c r="AE29" i="3"/>
  <c r="CH28" i="3"/>
  <c r="CG28" i="3"/>
  <c r="CF28" i="3"/>
  <c r="CE28" i="3"/>
  <c r="CD28" i="3"/>
  <c r="BT28" i="3"/>
  <c r="BE28" i="3"/>
  <c r="BD28" i="3"/>
  <c r="BC28" i="3"/>
  <c r="BB28" i="3"/>
  <c r="BA28" i="3"/>
  <c r="AZ28" i="3"/>
  <c r="AF28" i="3"/>
  <c r="AE28" i="3"/>
  <c r="CH27" i="3"/>
  <c r="CG27" i="3"/>
  <c r="CF27" i="3"/>
  <c r="CE27" i="3"/>
  <c r="CD27" i="3"/>
  <c r="BT27" i="3"/>
  <c r="BE27" i="3"/>
  <c r="BD27" i="3"/>
  <c r="BC27" i="3"/>
  <c r="BC38" i="3" s="1"/>
  <c r="BB27" i="3"/>
  <c r="BB38" i="3" s="1"/>
  <c r="BA27" i="3"/>
  <c r="AZ27" i="3"/>
  <c r="AF27" i="3"/>
  <c r="AE27" i="3"/>
  <c r="CH26" i="3"/>
  <c r="CG26" i="3"/>
  <c r="CF26" i="3"/>
  <c r="CE26" i="3"/>
  <c r="CD26" i="3"/>
  <c r="BT26" i="3"/>
  <c r="BE26" i="3"/>
  <c r="BD26" i="3"/>
  <c r="BC26" i="3"/>
  <c r="BB26" i="3"/>
  <c r="BA26" i="3"/>
  <c r="AZ26" i="3"/>
  <c r="AF26" i="3"/>
  <c r="AE26" i="3"/>
  <c r="CH25" i="3"/>
  <c r="CG25" i="3"/>
  <c r="CF25" i="3"/>
  <c r="CE25" i="3"/>
  <c r="CD25" i="3"/>
  <c r="BT25" i="3"/>
  <c r="BE25" i="3"/>
  <c r="BD25" i="3"/>
  <c r="BC25" i="3"/>
  <c r="BB25" i="3"/>
  <c r="BA25" i="3"/>
  <c r="AZ25" i="3"/>
  <c r="AF25" i="3"/>
  <c r="AE25" i="3"/>
  <c r="CH24" i="3"/>
  <c r="CG24" i="3"/>
  <c r="CF24" i="3"/>
  <c r="CE24" i="3"/>
  <c r="CD24" i="3"/>
  <c r="BT24" i="3"/>
  <c r="BE24" i="3"/>
  <c r="BD24" i="3"/>
  <c r="BD38" i="3" s="1"/>
  <c r="BC24" i="3"/>
  <c r="BB24" i="3"/>
  <c r="BA24" i="3"/>
  <c r="AZ24" i="3"/>
  <c r="AF24" i="3"/>
  <c r="AE24" i="3"/>
  <c r="BT23" i="3"/>
  <c r="BE23" i="3"/>
  <c r="BE38" i="3" s="1"/>
  <c r="BD23" i="3"/>
  <c r="BC23" i="3"/>
  <c r="BB23" i="3"/>
  <c r="BA23" i="3"/>
  <c r="BA38" i="3" s="1"/>
  <c r="AZ23" i="3"/>
  <c r="AZ38" i="3" s="1"/>
  <c r="AF23" i="3"/>
  <c r="AE23" i="3"/>
  <c r="V22" i="3"/>
  <c r="U22" i="3"/>
  <c r="S22" i="3"/>
  <c r="T22" i="3" s="1"/>
  <c r="U21" i="3"/>
  <c r="V21" i="3" s="1"/>
  <c r="S21" i="3"/>
  <c r="T21" i="3" s="1"/>
  <c r="V20" i="3"/>
  <c r="U20" i="3"/>
  <c r="S20" i="3"/>
  <c r="T20" i="3" s="1"/>
  <c r="V19" i="3"/>
  <c r="U19" i="3"/>
  <c r="S19" i="3"/>
  <c r="T19" i="3" s="1"/>
  <c r="U18" i="3"/>
  <c r="V18" i="3" s="1"/>
  <c r="S18" i="3"/>
  <c r="T18" i="3" s="1"/>
  <c r="DT17" i="3"/>
  <c r="DS17" i="3"/>
  <c r="DR17" i="3"/>
  <c r="DQ17" i="3"/>
  <c r="DP17" i="3"/>
  <c r="U17" i="3"/>
  <c r="V17" i="3" s="1"/>
  <c r="S17" i="3"/>
  <c r="T17" i="3" s="1"/>
  <c r="I17" i="3"/>
  <c r="J17" i="3" s="1"/>
  <c r="DT16" i="3"/>
  <c r="DS16" i="3"/>
  <c r="DR16" i="3"/>
  <c r="DQ16" i="3"/>
  <c r="DP16" i="3"/>
  <c r="U16" i="3"/>
  <c r="V16" i="3" s="1"/>
  <c r="S16" i="3"/>
  <c r="T16" i="3" s="1"/>
  <c r="I16" i="3"/>
  <c r="J16" i="3" s="1"/>
  <c r="DT15" i="3"/>
  <c r="DS15" i="3"/>
  <c r="DR15" i="3"/>
  <c r="DQ15" i="3"/>
  <c r="DP15" i="3"/>
  <c r="V15" i="3"/>
  <c r="U15" i="3"/>
  <c r="S15" i="3"/>
  <c r="T15" i="3" s="1"/>
  <c r="I15" i="3"/>
  <c r="J15" i="3" s="1"/>
  <c r="DT14" i="3"/>
  <c r="DS14" i="3"/>
  <c r="DR14" i="3"/>
  <c r="DQ14" i="3"/>
  <c r="DP14" i="3"/>
  <c r="U14" i="3"/>
  <c r="V14" i="3" s="1"/>
  <c r="S14" i="3"/>
  <c r="T14" i="3" s="1"/>
  <c r="I14" i="3"/>
  <c r="J14" i="3" s="1"/>
  <c r="DT13" i="3"/>
  <c r="DS13" i="3"/>
  <c r="DR13" i="3"/>
  <c r="DQ13" i="3"/>
  <c r="DP13" i="3"/>
  <c r="U13" i="3"/>
  <c r="V13" i="3" s="1"/>
  <c r="T13" i="3"/>
  <c r="S13" i="3"/>
  <c r="I13" i="3"/>
  <c r="J13" i="3" s="1"/>
  <c r="DT12" i="3"/>
  <c r="DS12" i="3"/>
  <c r="DR12" i="3"/>
  <c r="DQ12" i="3"/>
  <c r="DP12" i="3"/>
  <c r="U12" i="3"/>
  <c r="V12" i="3" s="1"/>
  <c r="S12" i="3"/>
  <c r="T12" i="3" s="1"/>
  <c r="I12" i="3"/>
  <c r="J12" i="3" s="1"/>
  <c r="DT11" i="3"/>
  <c r="DS11" i="3"/>
  <c r="DR11" i="3"/>
  <c r="DQ11" i="3"/>
  <c r="DP11" i="3"/>
  <c r="S11" i="3"/>
  <c r="I11" i="3"/>
  <c r="J11" i="3" s="1"/>
  <c r="DT10" i="3"/>
  <c r="DS10" i="3"/>
  <c r="DR10" i="3"/>
  <c r="DQ10" i="3"/>
  <c r="DP10" i="3"/>
  <c r="U10" i="3"/>
  <c r="V10" i="3" s="1"/>
  <c r="S10" i="3"/>
  <c r="T10" i="3" s="1"/>
  <c r="J10" i="3"/>
  <c r="I10" i="3"/>
  <c r="DT9" i="3"/>
  <c r="DS9" i="3"/>
  <c r="DR9" i="3"/>
  <c r="DQ9" i="3"/>
  <c r="U9" i="3"/>
  <c r="V9" i="3" s="1"/>
  <c r="S9" i="3"/>
  <c r="T9" i="3" s="1"/>
  <c r="I9" i="3"/>
  <c r="J9" i="3" s="1"/>
  <c r="DT8" i="3"/>
  <c r="DS8" i="3"/>
  <c r="DR8" i="3"/>
  <c r="DQ8" i="3"/>
  <c r="DP8" i="3"/>
  <c r="S8" i="3"/>
  <c r="I8" i="3"/>
  <c r="J8" i="3" s="1"/>
  <c r="DT7" i="3"/>
  <c r="DS7" i="3"/>
  <c r="DR7" i="3"/>
  <c r="DQ7" i="3"/>
  <c r="DP7" i="3"/>
  <c r="I7" i="3"/>
  <c r="J7" i="3" s="1"/>
  <c r="DT6" i="3"/>
  <c r="DS6" i="3"/>
  <c r="DR6" i="3"/>
  <c r="DQ6" i="3"/>
  <c r="DP6" i="3"/>
  <c r="I6" i="3"/>
  <c r="DT5" i="3"/>
  <c r="DS5" i="3"/>
  <c r="DR5" i="3"/>
  <c r="DQ5" i="3"/>
  <c r="DP5" i="3"/>
  <c r="I5" i="3"/>
  <c r="J5" i="3" s="1"/>
  <c r="DT4" i="3"/>
  <c r="DS4" i="3"/>
  <c r="DR4" i="3"/>
  <c r="DQ4" i="3"/>
  <c r="DP4" i="3"/>
  <c r="I4" i="3"/>
  <c r="J4" i="3" s="1"/>
  <c r="DT3" i="3"/>
  <c r="DS3" i="3"/>
  <c r="DR3" i="3"/>
  <c r="DQ3" i="3"/>
  <c r="DP3" i="3"/>
  <c r="I3" i="3"/>
  <c r="DT18" i="3" l="1"/>
  <c r="DT19" i="3" s="1"/>
  <c r="DS18" i="3"/>
  <c r="DS19" i="3" s="1"/>
  <c r="DR18" i="3"/>
  <c r="DR19" i="3" s="1"/>
  <c r="DQ18" i="3"/>
  <c r="DQ19" i="3" s="1"/>
  <c r="DP18" i="3"/>
  <c r="DP19" i="3" s="1"/>
  <c r="BE30" i="4"/>
  <c r="EA10" i="4"/>
  <c r="EA11" i="4" s="1"/>
  <c r="BE31" i="4"/>
  <c r="BG35" i="4"/>
  <c r="BG36" i="4" s="1"/>
  <c r="BG30" i="4"/>
  <c r="BG91" i="4" s="1"/>
  <c r="BH30" i="4"/>
  <c r="BG119" i="4" s="1"/>
  <c r="DX10" i="4"/>
  <c r="DX11" i="4" s="1"/>
  <c r="BF30" i="4"/>
  <c r="BF31" i="4" s="1"/>
  <c r="DY10" i="4"/>
  <c r="DY11" i="4" s="1"/>
  <c r="BJ30" i="4"/>
  <c r="BJ32" i="4" s="1"/>
  <c r="BI30" i="4"/>
  <c r="BG147" i="4" s="1"/>
  <c r="EB10" i="4"/>
  <c r="EB11" i="4" s="1"/>
  <c r="DZ10" i="4"/>
  <c r="DZ11" i="4" s="1"/>
  <c r="BG31" i="4"/>
  <c r="BI32" i="4"/>
  <c r="BI31" i="4"/>
  <c r="BE32" i="4"/>
  <c r="BG37" i="4"/>
  <c r="AZ40" i="3"/>
  <c r="BB42" i="3"/>
  <c r="AZ39" i="3"/>
  <c r="BB80" i="3"/>
  <c r="BA39" i="3"/>
  <c r="BA40" i="3"/>
  <c r="BE39" i="3"/>
  <c r="BE40" i="3"/>
  <c r="BB232" i="3"/>
  <c r="BD39" i="3"/>
  <c r="BD40" i="3"/>
  <c r="BB194" i="3"/>
  <c r="BB39" i="3"/>
  <c r="BB118" i="3"/>
  <c r="BB40" i="3"/>
  <c r="BB156" i="3"/>
  <c r="BC39" i="3"/>
  <c r="BC40" i="3"/>
  <c r="BF32" i="4" l="1"/>
  <c r="BH32" i="4"/>
  <c r="BH31" i="4"/>
  <c r="BG32" i="4"/>
  <c r="BJ31" i="4"/>
  <c r="BG175" i="4"/>
  <c r="BG176" i="4" s="1"/>
  <c r="BG121" i="4"/>
  <c r="BG120" i="4"/>
  <c r="BG149" i="4"/>
  <c r="BG148" i="4"/>
  <c r="BG93" i="4"/>
  <c r="BG92" i="4"/>
  <c r="BG65" i="4"/>
  <c r="BG64" i="4"/>
  <c r="BG177" i="4"/>
  <c r="BB158" i="3"/>
  <c r="BB157" i="3"/>
  <c r="BB120" i="3"/>
  <c r="BB119" i="3"/>
  <c r="BB196" i="3"/>
  <c r="BB195" i="3"/>
  <c r="BB82" i="3"/>
  <c r="BB81" i="3"/>
  <c r="BB44" i="3"/>
  <c r="BB43" i="3"/>
  <c r="BB234" i="3"/>
  <c r="BB233" i="3"/>
</calcChain>
</file>

<file path=xl/sharedStrings.xml><?xml version="1.0" encoding="utf-8"?>
<sst xmlns="http://schemas.openxmlformats.org/spreadsheetml/2006/main" count="1337" uniqueCount="84">
  <si>
    <t>API 15.6°C (60°F)</t>
  </si>
  <si>
    <t>Densidad a 15.0°C (g/cc)</t>
  </si>
  <si>
    <t xml:space="preserve">   Saturados (%w)</t>
  </si>
  <si>
    <t xml:space="preserve">   Aromáticos (%w)</t>
  </si>
  <si>
    <t xml:space="preserve">   Resinas (%w)</t>
  </si>
  <si>
    <t xml:space="preserve">   Asfaltenos (%w)</t>
  </si>
  <si>
    <t>Análisis</t>
  </si>
  <si>
    <t>Crudo</t>
  </si>
  <si>
    <t>Caño Limón</t>
  </si>
  <si>
    <t>LCT</t>
  </si>
  <si>
    <t>Infantas</t>
  </si>
  <si>
    <t>Galán</t>
  </si>
  <si>
    <t>Suria</t>
  </si>
  <si>
    <t>Calipso</t>
  </si>
  <si>
    <t>South Blend</t>
  </si>
  <si>
    <t>Bonga</t>
  </si>
  <si>
    <t>Cohembi</t>
  </si>
  <si>
    <t>Rancho Hermoso</t>
  </si>
  <si>
    <t>Cusiana</t>
  </si>
  <si>
    <t>Cupiagua</t>
  </si>
  <si>
    <t>Floreña</t>
  </si>
  <si>
    <t>Perenco</t>
  </si>
  <si>
    <t>Araguaney</t>
  </si>
  <si>
    <t>Nombre</t>
  </si>
  <si>
    <t>%Saturados</t>
  </si>
  <si>
    <t>%Aromáticos</t>
  </si>
  <si>
    <t>%Resinas</t>
  </si>
  <si>
    <t>%Asfaltenos</t>
  </si>
  <si>
    <t>Estado</t>
  </si>
  <si>
    <t>IIC</t>
  </si>
  <si>
    <t>Inestable</t>
  </si>
  <si>
    <t>Estable</t>
  </si>
  <si>
    <t>-</t>
  </si>
  <si>
    <t>°API</t>
  </si>
  <si>
    <t>Índice de estabilidad coloidal (CSI)</t>
  </si>
  <si>
    <t>Gráfico de estabilidad de Stankiewicz (SP)</t>
  </si>
  <si>
    <t>Gráficos de estabilidad cruzada (SCP)</t>
  </si>
  <si>
    <t>CSI</t>
  </si>
  <si>
    <t>SP</t>
  </si>
  <si>
    <t>SCP</t>
  </si>
  <si>
    <t>Total</t>
  </si>
  <si>
    <t>Porcentaje (%)</t>
  </si>
  <si>
    <t>Tipo</t>
  </si>
  <si>
    <t>ε^asph</t>
  </si>
  <si>
    <t>ε^sat</t>
  </si>
  <si>
    <t>ε^arom</t>
  </si>
  <si>
    <t>ε^res</t>
  </si>
  <si>
    <t>Aceite estable</t>
  </si>
  <si>
    <t>Aceite inestable</t>
  </si>
  <si>
    <t>A/R</t>
  </si>
  <si>
    <t>S/Ar</t>
  </si>
  <si>
    <t>R/A</t>
  </si>
  <si>
    <t>S/A</t>
  </si>
  <si>
    <t>Ar/A</t>
  </si>
  <si>
    <t>(R*Ar)/(S*A)</t>
  </si>
  <si>
    <t>(S*Ar)/(A)</t>
  </si>
  <si>
    <t>(Ar)/(S*A)</t>
  </si>
  <si>
    <t>Σ</t>
  </si>
  <si>
    <t>(R/A)/(S/Ar)</t>
  </si>
  <si>
    <t>(Ar)/(S/A)</t>
  </si>
  <si>
    <t>Valor máximo</t>
  </si>
  <si>
    <t>Valor máximo/2</t>
  </si>
  <si>
    <t>Valor máximo/4</t>
  </si>
  <si>
    <t>Valor</t>
  </si>
  <si>
    <t>SCP 1</t>
  </si>
  <si>
    <t>SCP 2</t>
  </si>
  <si>
    <t>SCP 3</t>
  </si>
  <si>
    <t>SCP 4</t>
  </si>
  <si>
    <t>QQA</t>
  </si>
  <si>
    <t>Análisis cuantitativo-cualitativo (QQA)</t>
  </si>
  <si>
    <t>CII</t>
  </si>
  <si>
    <t>Estado promedio</t>
  </si>
  <si>
    <t xml:space="preserve">Fuente </t>
  </si>
  <si>
    <t>Análisis cualitativo-cuantitativo (QQA)</t>
  </si>
  <si>
    <t>Análisis QQA</t>
  </si>
  <si>
    <t>(Ariza León et al., 2012)</t>
  </si>
  <si>
    <t>Col-37</t>
  </si>
  <si>
    <t>Col-25</t>
  </si>
  <si>
    <t>Col-64</t>
  </si>
  <si>
    <t>Col-38</t>
  </si>
  <si>
    <t>Col-11</t>
  </si>
  <si>
    <t>Col-12</t>
  </si>
  <si>
    <t>Col-62</t>
  </si>
  <si>
    <t>Metaestable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</si>
</sst>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2" fontId="0" fillId="8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2" fontId="0" fillId="9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7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1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3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5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9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Gráfico de estabilidad de Stankiewicz (SP)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[1]Hoja1!$Y$23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[1]Hoja1!$AE$23</c:f>
              <c:numCache>
                <c:formatCode>General</c:formatCode>
                <c:ptCount val="1"/>
                <c:pt idx="0">
                  <c:v>1.0142857142857142</c:v>
                </c:pt>
              </c:numCache>
            </c:numRef>
          </c:xVal>
          <c:yVal>
            <c:numRef>
              <c:f>[1]Hoja1!$AF$23</c:f>
              <c:numCache>
                <c:formatCode>General</c:formatCode>
                <c:ptCount val="1"/>
                <c:pt idx="0">
                  <c:v>0.75426621160409557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8A6-47C3-8DFE-D5F618BB0C1B}"/>
            </c:ext>
          </c:extLst>
        </c:ser>
        <c:ser>
          <c:idx val="1"/>
          <c:order val="1"/>
          <c:tx>
            <c:strRef>
              <c:f>[1]Hoja1!$Y$24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[1]Hoja1!$AE$24</c:f>
              <c:numCache>
                <c:formatCode>General</c:formatCode>
                <c:ptCount val="1"/>
                <c:pt idx="0">
                  <c:v>0.14285714285714288</c:v>
                </c:pt>
              </c:numCache>
            </c:numRef>
          </c:xVal>
          <c:yVal>
            <c:numRef>
              <c:f>[1]Hoja1!$AF$24</c:f>
              <c:numCache>
                <c:formatCode>General</c:formatCode>
                <c:ptCount val="1"/>
                <c:pt idx="0">
                  <c:v>1.3423728813559324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8A6-47C3-8DFE-D5F618BB0C1B}"/>
            </c:ext>
          </c:extLst>
        </c:ser>
        <c:ser>
          <c:idx val="2"/>
          <c:order val="2"/>
          <c:tx>
            <c:strRef>
              <c:f>[1]Hoja1!$Y$25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[1]Hoja1!$AE$25</c:f>
              <c:numCache>
                <c:formatCode>General</c:formatCode>
                <c:ptCount val="1"/>
                <c:pt idx="0">
                  <c:v>0.13138686131386862</c:v>
                </c:pt>
              </c:numCache>
            </c:numRef>
          </c:xVal>
          <c:yVal>
            <c:numRef>
              <c:f>[1]Hoja1!$AF$25</c:f>
              <c:numCache>
                <c:formatCode>General</c:formatCode>
                <c:ptCount val="1"/>
                <c:pt idx="0">
                  <c:v>1.6353383458646615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8A6-47C3-8DFE-D5F618BB0C1B}"/>
            </c:ext>
          </c:extLst>
        </c:ser>
        <c:ser>
          <c:idx val="3"/>
          <c:order val="3"/>
          <c:tx>
            <c:strRef>
              <c:f>[1]Hoja1!$Y$26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[1]Hoja1!$AE$26</c:f>
              <c:numCache>
                <c:formatCode>General</c:formatCode>
                <c:ptCount val="1"/>
                <c:pt idx="0">
                  <c:v>0.14285714285714285</c:v>
                </c:pt>
              </c:numCache>
            </c:numRef>
          </c:xVal>
          <c:yVal>
            <c:numRef>
              <c:f>[1]Hoja1!$AF$26</c:f>
              <c:numCache>
                <c:formatCode>General</c:formatCode>
                <c:ptCount val="1"/>
                <c:pt idx="0">
                  <c:v>1.1383647798742138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8A6-47C3-8DFE-D5F618BB0C1B}"/>
            </c:ext>
          </c:extLst>
        </c:ser>
        <c:ser>
          <c:idx val="4"/>
          <c:order val="4"/>
          <c:tx>
            <c:strRef>
              <c:f>[1]Hoja1!$Y$27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[1]Hoja1!$AE$27</c:f>
              <c:numCache>
                <c:formatCode>General</c:formatCode>
                <c:ptCount val="1"/>
                <c:pt idx="0">
                  <c:v>0.39655172413793099</c:v>
                </c:pt>
              </c:numCache>
            </c:numRef>
          </c:xVal>
          <c:yVal>
            <c:numRef>
              <c:f>[1]Hoja1!$AF$27</c:f>
              <c:numCache>
                <c:formatCode>General</c:formatCode>
                <c:ptCount val="1"/>
                <c:pt idx="0">
                  <c:v>1.786764705882353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8A6-47C3-8DFE-D5F618BB0C1B}"/>
            </c:ext>
          </c:extLst>
        </c:ser>
        <c:ser>
          <c:idx val="5"/>
          <c:order val="5"/>
          <c:tx>
            <c:strRef>
              <c:f>[1]Hoja1!$Y$28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[1]Hoja1!$AE$28</c:f>
              <c:numCache>
                <c:formatCode>General</c:formatCode>
                <c:ptCount val="1"/>
                <c:pt idx="0">
                  <c:v>0.26785714285714285</c:v>
                </c:pt>
              </c:numCache>
            </c:numRef>
          </c:xVal>
          <c:yVal>
            <c:numRef>
              <c:f>[1]Hoja1!$AF$28</c:f>
              <c:numCache>
                <c:formatCode>General</c:formatCode>
                <c:ptCount val="1"/>
                <c:pt idx="0">
                  <c:v>2.1428571428571428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8A6-47C3-8DFE-D5F618BB0C1B}"/>
            </c:ext>
          </c:extLst>
        </c:ser>
        <c:ser>
          <c:idx val="6"/>
          <c:order val="6"/>
          <c:tx>
            <c:strRef>
              <c:f>[1]Hoja1!$Y$29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[1]Hoja1!$AE$29</c:f>
              <c:numCache>
                <c:formatCode>General</c:formatCode>
                <c:ptCount val="1"/>
                <c:pt idx="0">
                  <c:v>0.5</c:v>
                </c:pt>
              </c:numCache>
            </c:numRef>
          </c:xVal>
          <c:yVal>
            <c:numRef>
              <c:f>[1]Hoja1!$AF$29</c:f>
              <c:numCache>
                <c:formatCode>General</c:formatCode>
                <c:ptCount val="1"/>
                <c:pt idx="0">
                  <c:v>1.1359773371104818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D8A6-47C3-8DFE-D5F618BB0C1B}"/>
            </c:ext>
          </c:extLst>
        </c:ser>
        <c:ser>
          <c:idx val="7"/>
          <c:order val="7"/>
          <c:tx>
            <c:strRef>
              <c:f>[1]Hoja1!$Y$30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[1]Hoja1!$AE$30</c:f>
              <c:numCache>
                <c:formatCode>General</c:formatCode>
                <c:ptCount val="1"/>
                <c:pt idx="0">
                  <c:v>0.25396825396825401</c:v>
                </c:pt>
              </c:numCache>
            </c:numRef>
          </c:xVal>
          <c:yVal>
            <c:numRef>
              <c:f>[1]Hoja1!$AF$30</c:f>
              <c:numCache>
                <c:formatCode>General</c:formatCode>
                <c:ptCount val="1"/>
                <c:pt idx="0">
                  <c:v>2.2938388625592414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D8A6-47C3-8DFE-D5F618BB0C1B}"/>
            </c:ext>
          </c:extLst>
        </c:ser>
        <c:ser>
          <c:idx val="8"/>
          <c:order val="8"/>
          <c:tx>
            <c:strRef>
              <c:f>[1]Hoja1!$Y$31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[1]Hoja1!$AE$31</c:f>
              <c:numCache>
                <c:formatCode>General</c:formatCode>
                <c:ptCount val="1"/>
                <c:pt idx="0">
                  <c:v>5.6603773584905662E-2</c:v>
                </c:pt>
              </c:numCache>
            </c:numRef>
          </c:xVal>
          <c:yVal>
            <c:numRef>
              <c:f>[1]Hoja1!$AF$31</c:f>
              <c:numCache>
                <c:formatCode>General</c:formatCode>
                <c:ptCount val="1"/>
                <c:pt idx="0">
                  <c:v>1.6747967479674797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D8A6-47C3-8DFE-D5F618BB0C1B}"/>
            </c:ext>
          </c:extLst>
        </c:ser>
        <c:ser>
          <c:idx val="9"/>
          <c:order val="9"/>
          <c:tx>
            <c:strRef>
              <c:f>[1]Hoja1!$Y$32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[1]Hoja1!$AE$32</c:f>
              <c:numCache>
                <c:formatCode>General</c:formatCode>
                <c:ptCount val="1"/>
                <c:pt idx="0">
                  <c:v>0.48101265822784806</c:v>
                </c:pt>
              </c:numCache>
            </c:numRef>
          </c:xVal>
          <c:yVal>
            <c:numRef>
              <c:f>[1]Hoja1!$AF$32</c:f>
              <c:numCache>
                <c:formatCode>General</c:formatCode>
                <c:ptCount val="1"/>
                <c:pt idx="0">
                  <c:v>1.1157894736842104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D8A6-47C3-8DFE-D5F618BB0C1B}"/>
            </c:ext>
          </c:extLst>
        </c:ser>
        <c:ser>
          <c:idx val="10"/>
          <c:order val="10"/>
          <c:tx>
            <c:strRef>
              <c:f>[1]Hoja1!$Y$33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[1]Hoja1!$AE$33</c:f>
              <c:numCache>
                <c:formatCode>General</c:formatCode>
                <c:ptCount val="1"/>
                <c:pt idx="0">
                  <c:v>0.41095890410958907</c:v>
                </c:pt>
              </c:numCache>
            </c:numRef>
          </c:xVal>
          <c:yVal>
            <c:numRef>
              <c:f>[1]Hoja1!$AF$33</c:f>
              <c:numCache>
                <c:formatCode>General</c:formatCode>
                <c:ptCount val="1"/>
                <c:pt idx="0">
                  <c:v>1.8091286307053942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D8A6-47C3-8DFE-D5F618BB0C1B}"/>
            </c:ext>
          </c:extLst>
        </c:ser>
        <c:ser>
          <c:idx val="11"/>
          <c:order val="11"/>
          <c:tx>
            <c:strRef>
              <c:f>[1]Hoja1!$Y$34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[1]Hoja1!$AE$34</c:f>
              <c:numCache>
                <c:formatCode>General</c:formatCode>
                <c:ptCount val="1"/>
                <c:pt idx="0">
                  <c:v>0.29729729729729731</c:v>
                </c:pt>
              </c:numCache>
            </c:numRef>
          </c:xVal>
          <c:yVal>
            <c:numRef>
              <c:f>[1]Hoja1!$AF$34</c:f>
              <c:numCache>
                <c:formatCode>General</c:formatCode>
                <c:ptCount val="1"/>
                <c:pt idx="0">
                  <c:v>2.4124293785310735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D8A6-47C3-8DFE-D5F618BB0C1B}"/>
            </c:ext>
          </c:extLst>
        </c:ser>
        <c:ser>
          <c:idx val="12"/>
          <c:order val="12"/>
          <c:tx>
            <c:strRef>
              <c:f>[1]Hoja1!$Y$35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[1]Hoja1!$AE$35</c:f>
              <c:numCache>
                <c:formatCode>General</c:formatCode>
                <c:ptCount val="1"/>
                <c:pt idx="0">
                  <c:v>0.14285714285714288</c:v>
                </c:pt>
              </c:numCache>
            </c:numRef>
          </c:xVal>
          <c:yVal>
            <c:numRef>
              <c:f>[1]Hoja1!$AF$35</c:f>
              <c:numCache>
                <c:formatCode>General</c:formatCode>
                <c:ptCount val="1"/>
                <c:pt idx="0">
                  <c:v>3.2302158273381294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D8A6-47C3-8DFE-D5F618BB0C1B}"/>
            </c:ext>
          </c:extLst>
        </c:ser>
        <c:ser>
          <c:idx val="13"/>
          <c:order val="13"/>
          <c:tx>
            <c:strRef>
              <c:f>[1]Hoja1!$Y$36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[1]Hoja1!$AE$36</c:f>
              <c:numCache>
                <c:formatCode>General</c:formatCode>
                <c:ptCount val="1"/>
                <c:pt idx="0">
                  <c:v>0.4</c:v>
                </c:pt>
              </c:numCache>
            </c:numRef>
          </c:xVal>
          <c:yVal>
            <c:numRef>
              <c:f>[1]Hoja1!$AF$36</c:f>
              <c:numCache>
                <c:formatCode>General</c:formatCode>
                <c:ptCount val="1"/>
                <c:pt idx="0">
                  <c:v>2.5192307692307692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D8A6-47C3-8DFE-D5F618BB0C1B}"/>
            </c:ext>
          </c:extLst>
        </c:ser>
        <c:ser>
          <c:idx val="14"/>
          <c:order val="14"/>
          <c:tx>
            <c:strRef>
              <c:f>[1]Hoja1!$Y$37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[1]Hoja1!$AE$37</c:f>
              <c:numCache>
                <c:formatCode>General</c:formatCode>
                <c:ptCount val="1"/>
                <c:pt idx="0">
                  <c:v>1.6</c:v>
                </c:pt>
              </c:numCache>
            </c:numRef>
          </c:xVal>
          <c:yVal>
            <c:numRef>
              <c:f>[1]Hoja1!$AF$37</c:f>
              <c:numCache>
                <c:formatCode>General</c:formatCode>
                <c:ptCount val="1"/>
                <c:pt idx="0">
                  <c:v>4.6710526315789478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D8A6-47C3-8DFE-D5F618BB0C1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21517624"/>
        <c:axId val="421517952"/>
      </c:scatterChart>
      <c:valAx>
        <c:axId val="421517624"/>
        <c:scaling>
          <c:orientation val="minMax"/>
          <c:max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Asfaltenos/Resinas (A/R)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517952"/>
        <c:crosses val="autoZero"/>
        <c:crossBetween val="midCat"/>
        <c:majorUnit val="0.1"/>
      </c:valAx>
      <c:valAx>
        <c:axId val="421517952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Saturados/Aromaticos(S/Ar)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517624"/>
        <c:crosses val="autoZero"/>
        <c:crossBetween val="midCat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[1]Hoja1!$CF$24</c:f>
              <c:numCache>
                <c:formatCode>General</c:formatCode>
                <c:ptCount val="1"/>
                <c:pt idx="0">
                  <c:v>0.9859154929577465</c:v>
                </c:pt>
              </c:numCache>
            </c:numRef>
          </c:xVal>
          <c:yVal>
            <c:numRef>
              <c:f>[1]Hoja1!$CG$24</c:f>
              <c:numCache>
                <c:formatCode>General</c:formatCode>
                <c:ptCount val="1"/>
                <c:pt idx="0">
                  <c:v>0.75426621160409557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D8-4C7E-B7C7-9870B7F1006B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[1]Hoja1!$CF$25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[1]Hoja1!$CG$25</c:f>
              <c:numCache>
                <c:formatCode>General</c:formatCode>
                <c:ptCount val="1"/>
                <c:pt idx="0">
                  <c:v>1.3423728813559324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DD8-4C7E-B7C7-9870B7F1006B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[1]Hoja1!$CF$26</c:f>
              <c:numCache>
                <c:formatCode>General</c:formatCode>
                <c:ptCount val="1"/>
                <c:pt idx="0">
                  <c:v>7.6111111111111107</c:v>
                </c:pt>
              </c:numCache>
            </c:numRef>
          </c:xVal>
          <c:yVal>
            <c:numRef>
              <c:f>[1]Hoja1!$CG$26</c:f>
              <c:numCache>
                <c:formatCode>General</c:formatCode>
                <c:ptCount val="1"/>
                <c:pt idx="0">
                  <c:v>1.6353383458646615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DD8-4C7E-B7C7-9870B7F1006B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[1]Hoja1!$CF$27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[1]Hoja1!$CG$27</c:f>
              <c:numCache>
                <c:formatCode>General</c:formatCode>
                <c:ptCount val="1"/>
                <c:pt idx="0">
                  <c:v>1.1383647798742138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DD8-4C7E-B7C7-9870B7F1006B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[1]Hoja1!$CF$28</c:f>
              <c:numCache>
                <c:formatCode>General</c:formatCode>
                <c:ptCount val="1"/>
                <c:pt idx="0">
                  <c:v>2.5217391304347827</c:v>
                </c:pt>
              </c:numCache>
            </c:numRef>
          </c:xVal>
          <c:yVal>
            <c:numRef>
              <c:f>[1]Hoja1!$CG$28</c:f>
              <c:numCache>
                <c:formatCode>General</c:formatCode>
                <c:ptCount val="1"/>
                <c:pt idx="0">
                  <c:v>1.786764705882353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DD8-4C7E-B7C7-9870B7F1006B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[1]Hoja1!$CF$29</c:f>
              <c:numCache>
                <c:formatCode>General</c:formatCode>
                <c:ptCount val="1"/>
                <c:pt idx="0">
                  <c:v>3.7333333333333329</c:v>
                </c:pt>
              </c:numCache>
            </c:numRef>
          </c:xVal>
          <c:yVal>
            <c:numRef>
              <c:f>[1]Hoja1!$CG$29</c:f>
              <c:numCache>
                <c:formatCode>General</c:formatCode>
                <c:ptCount val="1"/>
                <c:pt idx="0">
                  <c:v>2.1428571428571428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DD8-4C7E-B7C7-9870B7F1006B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[1]Hoja1!$CF$30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[1]Hoja1!$CG$30</c:f>
              <c:numCache>
                <c:formatCode>General</c:formatCode>
                <c:ptCount val="1"/>
                <c:pt idx="0">
                  <c:v>1.1359773371104818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DD8-4C7E-B7C7-9870B7F1006B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[1]Hoja1!$CF$31</c:f>
              <c:numCache>
                <c:formatCode>General</c:formatCode>
                <c:ptCount val="1"/>
                <c:pt idx="0">
                  <c:v>3.9374999999999996</c:v>
                </c:pt>
              </c:numCache>
            </c:numRef>
          </c:xVal>
          <c:yVal>
            <c:numRef>
              <c:f>[1]Hoja1!$CG$31</c:f>
              <c:numCache>
                <c:formatCode>General</c:formatCode>
                <c:ptCount val="1"/>
                <c:pt idx="0">
                  <c:v>2.2938388625592414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DD8-4C7E-B7C7-9870B7F1006B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[1]Hoja1!$CF$32</c:f>
              <c:numCache>
                <c:formatCode>General</c:formatCode>
                <c:ptCount val="1"/>
                <c:pt idx="0">
                  <c:v>17.666666666666668</c:v>
                </c:pt>
              </c:numCache>
            </c:numRef>
          </c:xVal>
          <c:yVal>
            <c:numRef>
              <c:f>[1]Hoja1!$CG$32</c:f>
              <c:numCache>
                <c:formatCode>General</c:formatCode>
                <c:ptCount val="1"/>
                <c:pt idx="0">
                  <c:v>1.6747967479674797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DD8-4C7E-B7C7-9870B7F1006B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[1]Hoja1!$CF$33</c:f>
              <c:numCache>
                <c:formatCode>General</c:formatCode>
                <c:ptCount val="1"/>
                <c:pt idx="0">
                  <c:v>2.0789473684210527</c:v>
                </c:pt>
              </c:numCache>
            </c:numRef>
          </c:xVal>
          <c:yVal>
            <c:numRef>
              <c:f>[1]Hoja1!$CG$33</c:f>
              <c:numCache>
                <c:formatCode>General</c:formatCode>
                <c:ptCount val="1"/>
                <c:pt idx="0">
                  <c:v>1.1157894736842104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DD8-4C7E-B7C7-9870B7F1006B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[1]Hoja1!$CF$34</c:f>
              <c:numCache>
                <c:formatCode>General</c:formatCode>
                <c:ptCount val="1"/>
                <c:pt idx="0">
                  <c:v>2.4333333333333331</c:v>
                </c:pt>
              </c:numCache>
            </c:numRef>
          </c:xVal>
          <c:yVal>
            <c:numRef>
              <c:f>[1]Hoja1!$CG$34</c:f>
              <c:numCache>
                <c:formatCode>General</c:formatCode>
                <c:ptCount val="1"/>
                <c:pt idx="0">
                  <c:v>1.8091286307053942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DD8-4C7E-B7C7-9870B7F1006B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[1]Hoja1!$CF$35</c:f>
              <c:numCache>
                <c:formatCode>General</c:formatCode>
                <c:ptCount val="1"/>
                <c:pt idx="0">
                  <c:v>3.3636363636363633</c:v>
                </c:pt>
              </c:numCache>
            </c:numRef>
          </c:xVal>
          <c:yVal>
            <c:numRef>
              <c:f>[1]Hoja1!$CG$35</c:f>
              <c:numCache>
                <c:formatCode>General</c:formatCode>
                <c:ptCount val="1"/>
                <c:pt idx="0">
                  <c:v>2.4124293785310735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DD8-4C7E-B7C7-9870B7F1006B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[1]Hoja1!$CF$36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[1]Hoja1!$CG$36</c:f>
              <c:numCache>
                <c:formatCode>General</c:formatCode>
                <c:ptCount val="1"/>
                <c:pt idx="0">
                  <c:v>3.2302158273381294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DD8-4C7E-B7C7-9870B7F1006B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[1]Hoja1!$CF$37</c:f>
              <c:numCache>
                <c:formatCode>General</c:formatCode>
                <c:ptCount val="1"/>
                <c:pt idx="0">
                  <c:v>2.5</c:v>
                </c:pt>
              </c:numCache>
            </c:numRef>
          </c:xVal>
          <c:yVal>
            <c:numRef>
              <c:f>[1]Hoja1!$CG$37</c:f>
              <c:numCache>
                <c:formatCode>General</c:formatCode>
                <c:ptCount val="1"/>
                <c:pt idx="0">
                  <c:v>2.5192307692307692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0DD8-4C7E-B7C7-9870B7F1006B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[1]Hoja1!$CF$38</c:f>
              <c:numCache>
                <c:formatCode>General</c:formatCode>
                <c:ptCount val="1"/>
                <c:pt idx="0">
                  <c:v>0.625</c:v>
                </c:pt>
              </c:numCache>
            </c:numRef>
          </c:xVal>
          <c:yVal>
            <c:numRef>
              <c:f>[1]Hoja1!$CG$38</c:f>
              <c:numCache>
                <c:formatCode>General</c:formatCode>
                <c:ptCount val="1"/>
                <c:pt idx="0">
                  <c:v>4.6710526315789478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0DD8-4C7E-B7C7-9870B7F1006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S/Ar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[1]Hoja1!$CH$24</c:f>
              <c:numCache>
                <c:formatCode>General</c:formatCode>
                <c:ptCount val="1"/>
                <c:pt idx="0">
                  <c:v>18.8262443438914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868-4E2B-8FB9-60F1F5F43136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[1]Hoja1!$CH$25</c:f>
              <c:numCache>
                <c:formatCode>General</c:formatCode>
                <c:ptCount val="1"/>
                <c:pt idx="0">
                  <c:v>1.5643939393939394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868-4E2B-8FB9-60F1F5F43136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[1]Hoja1!$CH$26</c:f>
              <c:numCache>
                <c:formatCode>General</c:formatCode>
                <c:ptCount val="1"/>
                <c:pt idx="0">
                  <c:v>1.1006896551724139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868-4E2B-8FB9-60F1F5F43136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[1]Hoja1!$CH$27</c:f>
              <c:numCache>
                <c:formatCode>General</c:formatCode>
                <c:ptCount val="1"/>
                <c:pt idx="0">
                  <c:v>1.3176795580110496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868-4E2B-8FB9-60F1F5F43136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[1]Hoja1!$CH$28</c:f>
              <c:numCache>
                <c:formatCode>General</c:formatCode>
                <c:ptCount val="1"/>
                <c:pt idx="0">
                  <c:v>1.2872427983539092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868-4E2B-8FB9-60F1F5F43136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[1]Hoja1!$CH$29</c:f>
              <c:numCache>
                <c:formatCode>General</c:formatCode>
                <c:ptCount val="1"/>
                <c:pt idx="0">
                  <c:v>0.7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868-4E2B-8FB9-60F1F5F43136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[1]Hoja1!$CH$30</c:f>
              <c:numCache>
                <c:formatCode>General</c:formatCode>
                <c:ptCount val="1"/>
                <c:pt idx="0">
                  <c:v>2.0246882793017451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868-4E2B-8FB9-60F1F5F43136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[1]Hoja1!$CH$31</c:f>
              <c:numCache>
                <c:formatCode>General</c:formatCode>
                <c:ptCount val="1"/>
                <c:pt idx="0">
                  <c:v>0.69752066115702493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3868-4E2B-8FB9-60F1F5F43136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[1]Hoja1!$CH$32</c:f>
              <c:numCache>
                <c:formatCode>General</c:formatCode>
                <c:ptCount val="1"/>
                <c:pt idx="0">
                  <c:v>0.17912621359223302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868-4E2B-8FB9-60F1F5F43136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[1]Hoja1!$CH$33</c:f>
              <c:numCache>
                <c:formatCode>General</c:formatCode>
                <c:ptCount val="1"/>
                <c:pt idx="0">
                  <c:v>3.4056603773584908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3868-4E2B-8FB9-60F1F5F43136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[1]Hoja1!$CH$34</c:f>
              <c:numCache>
                <c:formatCode>General</c:formatCode>
                <c:ptCount val="1"/>
                <c:pt idx="0">
                  <c:v>1.6582568807339451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3868-4E2B-8FB9-60F1F5F43136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[1]Hoja1!$CH$35</c:f>
              <c:numCache>
                <c:formatCode>General</c:formatCode>
                <c:ptCount val="1"/>
                <c:pt idx="0">
                  <c:v>0.4559718969555035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3868-4E2B-8FB9-60F1F5F43136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[1]Hoja1!$CH$36</c:f>
              <c:numCache>
                <c:formatCode>General</c:formatCode>
                <c:ptCount val="1"/>
                <c:pt idx="0">
                  <c:v>6.1915367483296221E-2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3868-4E2B-8FB9-60F1F5F43136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[1]Hoja1!$CH$37</c:f>
              <c:numCache>
                <c:formatCode>General</c:formatCode>
                <c:ptCount val="1"/>
                <c:pt idx="0">
                  <c:v>0.1587786259541985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3868-4E2B-8FB9-60F1F5F43136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[1]Hoja1!$CH$38</c:f>
              <c:numCache>
                <c:formatCode>General</c:formatCode>
                <c:ptCount val="1"/>
                <c:pt idx="0">
                  <c:v>0.17126760563380281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3868-4E2B-8FB9-60F1F5F4313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(Ar)/(S/A)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baseline="0">
                    <a:effectLst/>
                  </a:rPr>
                  <a:t>(R/A)/(S/Ar)</a:t>
                </a:r>
                <a:endParaRPr lang="es-CO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Gráfico de estabilidad de Stankiewicz (SP)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[1]Hoja1!$Y$23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[1]Hoja1!$AE$23</c:f>
              <c:numCache>
                <c:formatCode>General</c:formatCode>
                <c:ptCount val="1"/>
                <c:pt idx="0">
                  <c:v>1.0142857142857142</c:v>
                </c:pt>
              </c:numCache>
            </c:numRef>
          </c:xVal>
          <c:yVal>
            <c:numRef>
              <c:f>[1]Hoja1!$AF$23</c:f>
              <c:numCache>
                <c:formatCode>General</c:formatCode>
                <c:ptCount val="1"/>
                <c:pt idx="0">
                  <c:v>0.75426621160409557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8C0-426F-A7ED-29473E49E5B6}"/>
            </c:ext>
          </c:extLst>
        </c:ser>
        <c:ser>
          <c:idx val="1"/>
          <c:order val="1"/>
          <c:tx>
            <c:strRef>
              <c:f>[1]Hoja1!$Y$24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[1]Hoja1!$AE$24</c:f>
              <c:numCache>
                <c:formatCode>General</c:formatCode>
                <c:ptCount val="1"/>
                <c:pt idx="0">
                  <c:v>0.14285714285714288</c:v>
                </c:pt>
              </c:numCache>
            </c:numRef>
          </c:xVal>
          <c:yVal>
            <c:numRef>
              <c:f>[1]Hoja1!$AF$24</c:f>
              <c:numCache>
                <c:formatCode>General</c:formatCode>
                <c:ptCount val="1"/>
                <c:pt idx="0">
                  <c:v>1.3423728813559324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8C0-426F-A7ED-29473E49E5B6}"/>
            </c:ext>
          </c:extLst>
        </c:ser>
        <c:ser>
          <c:idx val="2"/>
          <c:order val="2"/>
          <c:tx>
            <c:strRef>
              <c:f>[1]Hoja1!$Y$25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[1]Hoja1!$AE$25</c:f>
              <c:numCache>
                <c:formatCode>General</c:formatCode>
                <c:ptCount val="1"/>
                <c:pt idx="0">
                  <c:v>0.13138686131386862</c:v>
                </c:pt>
              </c:numCache>
            </c:numRef>
          </c:xVal>
          <c:yVal>
            <c:numRef>
              <c:f>[1]Hoja1!$AF$25</c:f>
              <c:numCache>
                <c:formatCode>General</c:formatCode>
                <c:ptCount val="1"/>
                <c:pt idx="0">
                  <c:v>1.6353383458646615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8C0-426F-A7ED-29473E49E5B6}"/>
            </c:ext>
          </c:extLst>
        </c:ser>
        <c:ser>
          <c:idx val="3"/>
          <c:order val="3"/>
          <c:tx>
            <c:strRef>
              <c:f>[1]Hoja1!$Y$26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[1]Hoja1!$AE$26</c:f>
              <c:numCache>
                <c:formatCode>General</c:formatCode>
                <c:ptCount val="1"/>
                <c:pt idx="0">
                  <c:v>0.14285714285714285</c:v>
                </c:pt>
              </c:numCache>
            </c:numRef>
          </c:xVal>
          <c:yVal>
            <c:numRef>
              <c:f>[1]Hoja1!$AF$26</c:f>
              <c:numCache>
                <c:formatCode>General</c:formatCode>
                <c:ptCount val="1"/>
                <c:pt idx="0">
                  <c:v>1.1383647798742138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8C0-426F-A7ED-29473E49E5B6}"/>
            </c:ext>
          </c:extLst>
        </c:ser>
        <c:ser>
          <c:idx val="4"/>
          <c:order val="4"/>
          <c:tx>
            <c:strRef>
              <c:f>[1]Hoja1!$Y$27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[1]Hoja1!$AE$27</c:f>
              <c:numCache>
                <c:formatCode>General</c:formatCode>
                <c:ptCount val="1"/>
                <c:pt idx="0">
                  <c:v>0.39655172413793099</c:v>
                </c:pt>
              </c:numCache>
            </c:numRef>
          </c:xVal>
          <c:yVal>
            <c:numRef>
              <c:f>[1]Hoja1!$AF$27</c:f>
              <c:numCache>
                <c:formatCode>General</c:formatCode>
                <c:ptCount val="1"/>
                <c:pt idx="0">
                  <c:v>1.786764705882353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8C0-426F-A7ED-29473E49E5B6}"/>
            </c:ext>
          </c:extLst>
        </c:ser>
        <c:ser>
          <c:idx val="5"/>
          <c:order val="5"/>
          <c:tx>
            <c:strRef>
              <c:f>[1]Hoja1!$Y$28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[1]Hoja1!$AE$28</c:f>
              <c:numCache>
                <c:formatCode>General</c:formatCode>
                <c:ptCount val="1"/>
                <c:pt idx="0">
                  <c:v>0.26785714285714285</c:v>
                </c:pt>
              </c:numCache>
            </c:numRef>
          </c:xVal>
          <c:yVal>
            <c:numRef>
              <c:f>[1]Hoja1!$AF$28</c:f>
              <c:numCache>
                <c:formatCode>General</c:formatCode>
                <c:ptCount val="1"/>
                <c:pt idx="0">
                  <c:v>2.1428571428571428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8C0-426F-A7ED-29473E49E5B6}"/>
            </c:ext>
          </c:extLst>
        </c:ser>
        <c:ser>
          <c:idx val="6"/>
          <c:order val="6"/>
          <c:tx>
            <c:strRef>
              <c:f>[1]Hoja1!$Y$29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[1]Hoja1!$AE$29</c:f>
              <c:numCache>
                <c:formatCode>General</c:formatCode>
                <c:ptCount val="1"/>
                <c:pt idx="0">
                  <c:v>0.5</c:v>
                </c:pt>
              </c:numCache>
            </c:numRef>
          </c:xVal>
          <c:yVal>
            <c:numRef>
              <c:f>[1]Hoja1!$AF$29</c:f>
              <c:numCache>
                <c:formatCode>General</c:formatCode>
                <c:ptCount val="1"/>
                <c:pt idx="0">
                  <c:v>1.1359773371104818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8C0-426F-A7ED-29473E49E5B6}"/>
            </c:ext>
          </c:extLst>
        </c:ser>
        <c:ser>
          <c:idx val="7"/>
          <c:order val="7"/>
          <c:tx>
            <c:strRef>
              <c:f>[1]Hoja1!$Y$30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[1]Hoja1!$AE$30</c:f>
              <c:numCache>
                <c:formatCode>General</c:formatCode>
                <c:ptCount val="1"/>
                <c:pt idx="0">
                  <c:v>0.25396825396825401</c:v>
                </c:pt>
              </c:numCache>
            </c:numRef>
          </c:xVal>
          <c:yVal>
            <c:numRef>
              <c:f>[1]Hoja1!$AF$30</c:f>
              <c:numCache>
                <c:formatCode>General</c:formatCode>
                <c:ptCount val="1"/>
                <c:pt idx="0">
                  <c:v>2.2938388625592414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8C0-426F-A7ED-29473E49E5B6}"/>
            </c:ext>
          </c:extLst>
        </c:ser>
        <c:ser>
          <c:idx val="8"/>
          <c:order val="8"/>
          <c:tx>
            <c:strRef>
              <c:f>[1]Hoja1!$Y$31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[1]Hoja1!$AE$31</c:f>
              <c:numCache>
                <c:formatCode>General</c:formatCode>
                <c:ptCount val="1"/>
                <c:pt idx="0">
                  <c:v>5.6603773584905662E-2</c:v>
                </c:pt>
              </c:numCache>
            </c:numRef>
          </c:xVal>
          <c:yVal>
            <c:numRef>
              <c:f>[1]Hoja1!$AF$31</c:f>
              <c:numCache>
                <c:formatCode>General</c:formatCode>
                <c:ptCount val="1"/>
                <c:pt idx="0">
                  <c:v>1.6747967479674797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E8C0-426F-A7ED-29473E49E5B6}"/>
            </c:ext>
          </c:extLst>
        </c:ser>
        <c:ser>
          <c:idx val="9"/>
          <c:order val="9"/>
          <c:tx>
            <c:strRef>
              <c:f>[1]Hoja1!$Y$32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[1]Hoja1!$AE$32</c:f>
              <c:numCache>
                <c:formatCode>General</c:formatCode>
                <c:ptCount val="1"/>
                <c:pt idx="0">
                  <c:v>0.48101265822784806</c:v>
                </c:pt>
              </c:numCache>
            </c:numRef>
          </c:xVal>
          <c:yVal>
            <c:numRef>
              <c:f>[1]Hoja1!$AF$32</c:f>
              <c:numCache>
                <c:formatCode>General</c:formatCode>
                <c:ptCount val="1"/>
                <c:pt idx="0">
                  <c:v>1.1157894736842104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E8C0-426F-A7ED-29473E49E5B6}"/>
            </c:ext>
          </c:extLst>
        </c:ser>
        <c:ser>
          <c:idx val="10"/>
          <c:order val="10"/>
          <c:tx>
            <c:strRef>
              <c:f>[1]Hoja1!$Y$33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[1]Hoja1!$AE$33</c:f>
              <c:numCache>
                <c:formatCode>General</c:formatCode>
                <c:ptCount val="1"/>
                <c:pt idx="0">
                  <c:v>0.41095890410958907</c:v>
                </c:pt>
              </c:numCache>
            </c:numRef>
          </c:xVal>
          <c:yVal>
            <c:numRef>
              <c:f>[1]Hoja1!$AF$33</c:f>
              <c:numCache>
                <c:formatCode>General</c:formatCode>
                <c:ptCount val="1"/>
                <c:pt idx="0">
                  <c:v>1.8091286307053942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E8C0-426F-A7ED-29473E49E5B6}"/>
            </c:ext>
          </c:extLst>
        </c:ser>
        <c:ser>
          <c:idx val="11"/>
          <c:order val="11"/>
          <c:tx>
            <c:strRef>
              <c:f>[1]Hoja1!$Y$34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[1]Hoja1!$AE$34</c:f>
              <c:numCache>
                <c:formatCode>General</c:formatCode>
                <c:ptCount val="1"/>
                <c:pt idx="0">
                  <c:v>0.29729729729729731</c:v>
                </c:pt>
              </c:numCache>
            </c:numRef>
          </c:xVal>
          <c:yVal>
            <c:numRef>
              <c:f>[1]Hoja1!$AF$34</c:f>
              <c:numCache>
                <c:formatCode>General</c:formatCode>
                <c:ptCount val="1"/>
                <c:pt idx="0">
                  <c:v>2.4124293785310735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E8C0-426F-A7ED-29473E49E5B6}"/>
            </c:ext>
          </c:extLst>
        </c:ser>
        <c:ser>
          <c:idx val="12"/>
          <c:order val="12"/>
          <c:tx>
            <c:strRef>
              <c:f>[1]Hoja1!$Y$35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[1]Hoja1!$AE$35</c:f>
              <c:numCache>
                <c:formatCode>General</c:formatCode>
                <c:ptCount val="1"/>
                <c:pt idx="0">
                  <c:v>0.14285714285714288</c:v>
                </c:pt>
              </c:numCache>
            </c:numRef>
          </c:xVal>
          <c:yVal>
            <c:numRef>
              <c:f>[1]Hoja1!$AF$35</c:f>
              <c:numCache>
                <c:formatCode>General</c:formatCode>
                <c:ptCount val="1"/>
                <c:pt idx="0">
                  <c:v>3.2302158273381294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E8C0-426F-A7ED-29473E49E5B6}"/>
            </c:ext>
          </c:extLst>
        </c:ser>
        <c:ser>
          <c:idx val="13"/>
          <c:order val="13"/>
          <c:tx>
            <c:strRef>
              <c:f>[1]Hoja1!$Y$36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[1]Hoja1!$AE$36</c:f>
              <c:numCache>
                <c:formatCode>General</c:formatCode>
                <c:ptCount val="1"/>
                <c:pt idx="0">
                  <c:v>0.4</c:v>
                </c:pt>
              </c:numCache>
            </c:numRef>
          </c:xVal>
          <c:yVal>
            <c:numRef>
              <c:f>[1]Hoja1!$AF$36</c:f>
              <c:numCache>
                <c:formatCode>General</c:formatCode>
                <c:ptCount val="1"/>
                <c:pt idx="0">
                  <c:v>2.5192307692307692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E8C0-426F-A7ED-29473E49E5B6}"/>
            </c:ext>
          </c:extLst>
        </c:ser>
        <c:ser>
          <c:idx val="14"/>
          <c:order val="14"/>
          <c:tx>
            <c:strRef>
              <c:f>[1]Hoja1!$Y$37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[1]Hoja1!$AE$37</c:f>
              <c:numCache>
                <c:formatCode>General</c:formatCode>
                <c:ptCount val="1"/>
                <c:pt idx="0">
                  <c:v>1.6</c:v>
                </c:pt>
              </c:numCache>
            </c:numRef>
          </c:xVal>
          <c:yVal>
            <c:numRef>
              <c:f>[1]Hoja1!$AF$37</c:f>
              <c:numCache>
                <c:formatCode>General</c:formatCode>
                <c:ptCount val="1"/>
                <c:pt idx="0">
                  <c:v>4.6710526315789478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E8C0-426F-A7ED-29473E49E5B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21517624"/>
        <c:axId val="421517952"/>
      </c:scatterChart>
      <c:valAx>
        <c:axId val="421517624"/>
        <c:scaling>
          <c:orientation val="minMax"/>
          <c:max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Asfaltenos/Resinas (A/R)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517952"/>
        <c:crosses val="autoZero"/>
        <c:crossBetween val="midCat"/>
        <c:majorUnit val="0.1"/>
      </c:valAx>
      <c:valAx>
        <c:axId val="421517952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Saturados/Aromaticos(S/Ar)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517624"/>
        <c:crosses val="autoZero"/>
        <c:crossBetween val="midCat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baseline="0">
                <a:effectLst/>
              </a:rPr>
              <a:t>R/A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[1]Hoja1!$AZ$23:$AZ$37</c:f>
              <c:numCache>
                <c:formatCode>General</c:formatCode>
                <c:ptCount val="15"/>
                <c:pt idx="0">
                  <c:v>0.9859154929577465</c:v>
                </c:pt>
                <c:pt idx="1">
                  <c:v>6.9999999999999991</c:v>
                </c:pt>
                <c:pt idx="2">
                  <c:v>7.6111111111111107</c:v>
                </c:pt>
                <c:pt idx="3">
                  <c:v>7</c:v>
                </c:pt>
                <c:pt idx="4">
                  <c:v>2.5217391304347827</c:v>
                </c:pt>
                <c:pt idx="5">
                  <c:v>3.7333333333333329</c:v>
                </c:pt>
                <c:pt idx="6">
                  <c:v>2</c:v>
                </c:pt>
                <c:pt idx="7">
                  <c:v>3.9374999999999996</c:v>
                </c:pt>
                <c:pt idx="8">
                  <c:v>17.666666666666668</c:v>
                </c:pt>
                <c:pt idx="9">
                  <c:v>2.0789473684210527</c:v>
                </c:pt>
                <c:pt idx="10">
                  <c:v>2.4333333333333331</c:v>
                </c:pt>
                <c:pt idx="11">
                  <c:v>3.3636363636363633</c:v>
                </c:pt>
                <c:pt idx="12">
                  <c:v>6.9999999999999991</c:v>
                </c:pt>
                <c:pt idx="13">
                  <c:v>2.5</c:v>
                </c:pt>
                <c:pt idx="14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E3-4E85-81B4-D3045C0332F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baseline="0">
                <a:effectLst/>
              </a:rPr>
              <a:t>S/A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[1]Hoja1!$BA$23:$BA$37</c:f>
              <c:numCache>
                <c:formatCode>General</c:formatCode>
                <c:ptCount val="15"/>
                <c:pt idx="0">
                  <c:v>1.5563380281690142</c:v>
                </c:pt>
                <c:pt idx="1">
                  <c:v>18.857142857142858</c:v>
                </c:pt>
                <c:pt idx="2">
                  <c:v>24.166666666666664</c:v>
                </c:pt>
                <c:pt idx="3">
                  <c:v>24.133333333333336</c:v>
                </c:pt>
                <c:pt idx="4">
                  <c:v>21.130434782608699</c:v>
                </c:pt>
                <c:pt idx="5">
                  <c:v>36</c:v>
                </c:pt>
                <c:pt idx="6">
                  <c:v>17.434782608695656</c:v>
                </c:pt>
                <c:pt idx="7">
                  <c:v>30.249999999999996</c:v>
                </c:pt>
                <c:pt idx="8">
                  <c:v>137.33333333333334</c:v>
                </c:pt>
                <c:pt idx="9">
                  <c:v>8.3684210526315788</c:v>
                </c:pt>
                <c:pt idx="10">
                  <c:v>14.533333333333333</c:v>
                </c:pt>
                <c:pt idx="11">
                  <c:v>38.81818181818182</c:v>
                </c:pt>
                <c:pt idx="12">
                  <c:v>224.49999999999997</c:v>
                </c:pt>
                <c:pt idx="13">
                  <c:v>98.249999999999986</c:v>
                </c:pt>
                <c:pt idx="14">
                  <c:v>44.375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09-4760-8696-FA839C81E5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baseline="0">
                <a:effectLst/>
              </a:rPr>
              <a:t>Ar/A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[1]Hoja1!$BB$23:$BB$37</c:f>
              <c:numCache>
                <c:formatCode>General</c:formatCode>
                <c:ptCount val="15"/>
                <c:pt idx="0">
                  <c:v>2.063380281690141</c:v>
                </c:pt>
                <c:pt idx="1">
                  <c:v>14.047619047619047</c:v>
                </c:pt>
                <c:pt idx="2">
                  <c:v>14.777777777777779</c:v>
                </c:pt>
                <c:pt idx="3">
                  <c:v>21.2</c:v>
                </c:pt>
                <c:pt idx="4">
                  <c:v>11.82608695652174</c:v>
                </c:pt>
                <c:pt idx="5">
                  <c:v>16.8</c:v>
                </c:pt>
                <c:pt idx="6">
                  <c:v>15.347826086956522</c:v>
                </c:pt>
                <c:pt idx="7">
                  <c:v>13.1875</c:v>
                </c:pt>
                <c:pt idx="8">
                  <c:v>82.000000000000014</c:v>
                </c:pt>
                <c:pt idx="9">
                  <c:v>7.5</c:v>
                </c:pt>
                <c:pt idx="10">
                  <c:v>8.0333333333333332</c:v>
                </c:pt>
                <c:pt idx="11">
                  <c:v>16.09090909090909</c:v>
                </c:pt>
                <c:pt idx="12">
                  <c:v>69.5</c:v>
                </c:pt>
                <c:pt idx="13">
                  <c:v>39</c:v>
                </c:pt>
                <c:pt idx="14">
                  <c:v>9.4999999999999982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37-42F3-A1B9-A0F483F0D9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baseline="0">
                <a:effectLst/>
              </a:rPr>
              <a:t>(R*Ar)/(S*A)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[1]Hoja1!$BC$23:$BC$37</c:f>
              <c:numCache>
                <c:formatCode>General</c:formatCode>
                <c:ptCount val="15"/>
                <c:pt idx="0">
                  <c:v>1.3071187304824421</c:v>
                </c:pt>
                <c:pt idx="1">
                  <c:v>5.2146464646464636</c:v>
                </c:pt>
                <c:pt idx="2">
                  <c:v>4.6541507024265645</c:v>
                </c:pt>
                <c:pt idx="3">
                  <c:v>6.1491712707182318</c:v>
                </c:pt>
                <c:pt idx="4">
                  <c:v>1.411343710860619</c:v>
                </c:pt>
                <c:pt idx="5">
                  <c:v>1.7422222222222219</c:v>
                </c:pt>
                <c:pt idx="6">
                  <c:v>1.7605985037406482</c:v>
                </c:pt>
                <c:pt idx="7">
                  <c:v>1.7165547520661157</c:v>
                </c:pt>
                <c:pt idx="8">
                  <c:v>10.548543689320386</c:v>
                </c:pt>
                <c:pt idx="9">
                  <c:v>1.8632075471698113</c:v>
                </c:pt>
                <c:pt idx="10">
                  <c:v>1.3450305810397554</c:v>
                </c:pt>
                <c:pt idx="11">
                  <c:v>1.3942942303598038</c:v>
                </c:pt>
                <c:pt idx="12">
                  <c:v>2.1670378619153676</c:v>
                </c:pt>
                <c:pt idx="13">
                  <c:v>0.99236641221374056</c:v>
                </c:pt>
                <c:pt idx="14">
                  <c:v>0.13380281690140844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B-4004-8B3E-73BE7B82B37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(R*Ar)/(S*A)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u="none" strike="noStrike" baseline="0">
                <a:effectLst/>
              </a:rPr>
              <a:t>(S*Ar)/(A) 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[1]Hoja1!$BD$23:$BD$37</c:f>
              <c:numCache>
                <c:formatCode>General</c:formatCode>
                <c:ptCount val="15"/>
                <c:pt idx="0">
                  <c:v>45.600704225352118</c:v>
                </c:pt>
                <c:pt idx="1">
                  <c:v>556.28571428571433</c:v>
                </c:pt>
                <c:pt idx="2">
                  <c:v>642.83333333333337</c:v>
                </c:pt>
                <c:pt idx="3">
                  <c:v>767.44</c:v>
                </c:pt>
                <c:pt idx="4">
                  <c:v>574.74782608695659</c:v>
                </c:pt>
                <c:pt idx="5">
                  <c:v>907.19999999999993</c:v>
                </c:pt>
                <c:pt idx="6">
                  <c:v>615.44782608695652</c:v>
                </c:pt>
                <c:pt idx="7">
                  <c:v>638.27499999999998</c:v>
                </c:pt>
                <c:pt idx="8">
                  <c:v>3378.4000000000005</c:v>
                </c:pt>
                <c:pt idx="9">
                  <c:v>238.50000000000003</c:v>
                </c:pt>
                <c:pt idx="10">
                  <c:v>350.25333333333333</c:v>
                </c:pt>
                <c:pt idx="11">
                  <c:v>687.08181818181811</c:v>
                </c:pt>
                <c:pt idx="12">
                  <c:v>3120.5499999999997</c:v>
                </c:pt>
                <c:pt idx="13">
                  <c:v>1532.6999999999998</c:v>
                </c:pt>
                <c:pt idx="14">
                  <c:v>337.25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A1-4C5A-AC40-134482FA5B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(S*Ar)/(A) 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(Ar)/(S*A)</a:t>
            </a:r>
            <a:r>
              <a:rPr lang="es-CO" sz="1400" b="0" i="0" u="none" strike="noStrike" baseline="0">
                <a:effectLst/>
              </a:rPr>
              <a:t> 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[1]Hoja1!$BE$23:$BE$37</c:f>
              <c:numCache>
                <c:formatCode>General</c:formatCode>
                <c:ptCount val="15"/>
                <c:pt idx="0">
                  <c:v>9.3365623605888737E-2</c:v>
                </c:pt>
                <c:pt idx="1">
                  <c:v>0.35473785473785469</c:v>
                </c:pt>
                <c:pt idx="2">
                  <c:v>0.33971902937420184</c:v>
                </c:pt>
                <c:pt idx="3">
                  <c:v>0.58563535911602205</c:v>
                </c:pt>
                <c:pt idx="4">
                  <c:v>0.24333512256217568</c:v>
                </c:pt>
                <c:pt idx="5">
                  <c:v>0.31111111111111112</c:v>
                </c:pt>
                <c:pt idx="6">
                  <c:v>0.38273880516101055</c:v>
                </c:pt>
                <c:pt idx="7">
                  <c:v>0.27246900826446285</c:v>
                </c:pt>
                <c:pt idx="8">
                  <c:v>1.9902912621359223</c:v>
                </c:pt>
                <c:pt idx="9">
                  <c:v>0.23584905660377359</c:v>
                </c:pt>
                <c:pt idx="10">
                  <c:v>0.18425076452599387</c:v>
                </c:pt>
                <c:pt idx="11">
                  <c:v>0.37683627847562268</c:v>
                </c:pt>
                <c:pt idx="12">
                  <c:v>1.5478841870824054</c:v>
                </c:pt>
                <c:pt idx="13">
                  <c:v>0.99236641221374056</c:v>
                </c:pt>
                <c:pt idx="14">
                  <c:v>0.26760563380281688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C3-4068-BDD1-7649C1EDF0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(Ar)/(S*A)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9707451341309608"/>
          <c:y val="0.42768582118724519"/>
          <c:w val="8.993847359989092E-2"/>
          <c:h val="5.9840844362539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[1]Hoja1!$CD$24</c:f>
              <c:numCache>
                <c:formatCode>General</c:formatCode>
                <c:ptCount val="1"/>
                <c:pt idx="0">
                  <c:v>2.063380281690141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65-4785-993F-169D914373F3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[1]Hoja1!$CD$25</c:f>
              <c:numCache>
                <c:formatCode>General</c:formatCode>
                <c:ptCount val="1"/>
                <c:pt idx="0">
                  <c:v>14.047619047619047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465-4785-993F-169D914373F3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[1]Hoja1!$CD$26</c:f>
              <c:numCache>
                <c:formatCode>General</c:formatCode>
                <c:ptCount val="1"/>
                <c:pt idx="0">
                  <c:v>14.777777777777779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465-4785-993F-169D914373F3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[1]Hoja1!$CD$27</c:f>
              <c:numCache>
                <c:formatCode>General</c:formatCode>
                <c:ptCount val="1"/>
                <c:pt idx="0">
                  <c:v>21.2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465-4785-993F-169D914373F3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[1]Hoja1!$CD$28</c:f>
              <c:numCache>
                <c:formatCode>General</c:formatCode>
                <c:ptCount val="1"/>
                <c:pt idx="0">
                  <c:v>11.82608695652174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465-4785-993F-169D914373F3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[1]Hoja1!$CD$29</c:f>
              <c:numCache>
                <c:formatCode>General</c:formatCode>
                <c:ptCount val="1"/>
                <c:pt idx="0">
                  <c:v>16.8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465-4785-993F-169D914373F3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[1]Hoja1!$CD$30</c:f>
              <c:numCache>
                <c:formatCode>General</c:formatCode>
                <c:ptCount val="1"/>
                <c:pt idx="0">
                  <c:v>15.347826086956522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465-4785-993F-169D914373F3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[1]Hoja1!$CD$31</c:f>
              <c:numCache>
                <c:formatCode>General</c:formatCode>
                <c:ptCount val="1"/>
                <c:pt idx="0">
                  <c:v>13.1875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465-4785-993F-169D914373F3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[1]Hoja1!$CD$32</c:f>
              <c:numCache>
                <c:formatCode>General</c:formatCode>
                <c:ptCount val="1"/>
                <c:pt idx="0">
                  <c:v>82.000000000000014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465-4785-993F-169D914373F3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[1]Hoja1!$CD$33</c:f>
              <c:numCache>
                <c:formatCode>General</c:formatCode>
                <c:ptCount val="1"/>
                <c:pt idx="0">
                  <c:v>7.5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4465-4785-993F-169D914373F3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[1]Hoja1!$CD$34</c:f>
              <c:numCache>
                <c:formatCode>General</c:formatCode>
                <c:ptCount val="1"/>
                <c:pt idx="0">
                  <c:v>8.0333333333333332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4465-4785-993F-169D914373F3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[1]Hoja1!$CD$35</c:f>
              <c:numCache>
                <c:formatCode>General</c:formatCode>
                <c:ptCount val="1"/>
                <c:pt idx="0">
                  <c:v>16.09090909090909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4465-4785-993F-169D914373F3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[1]Hoja1!$CD$36</c:f>
              <c:numCache>
                <c:formatCode>General</c:formatCode>
                <c:ptCount val="1"/>
                <c:pt idx="0">
                  <c:v>69.5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4465-4785-993F-169D914373F3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[1]Hoja1!$CD$37</c:f>
              <c:numCache>
                <c:formatCode>General</c:formatCode>
                <c:ptCount val="1"/>
                <c:pt idx="0">
                  <c:v>39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4465-4785-993F-169D914373F3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[1]Hoja1!$CD$38</c:f>
              <c:numCache>
                <c:formatCode>General</c:formatCode>
                <c:ptCount val="1"/>
                <c:pt idx="0">
                  <c:v>9.4999999999999982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4465-4785-993F-169D914373F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(R/A)/(S/Ar)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baseline="0">
                <a:effectLst/>
              </a:rPr>
              <a:t>R/A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[1]Hoja1!$AZ$23:$AZ$37</c:f>
              <c:numCache>
                <c:formatCode>General</c:formatCode>
                <c:ptCount val="15"/>
                <c:pt idx="0">
                  <c:v>0.9859154929577465</c:v>
                </c:pt>
                <c:pt idx="1">
                  <c:v>6.9999999999999991</c:v>
                </c:pt>
                <c:pt idx="2">
                  <c:v>7.6111111111111107</c:v>
                </c:pt>
                <c:pt idx="3">
                  <c:v>7</c:v>
                </c:pt>
                <c:pt idx="4">
                  <c:v>2.5217391304347827</c:v>
                </c:pt>
                <c:pt idx="5">
                  <c:v>3.7333333333333329</c:v>
                </c:pt>
                <c:pt idx="6">
                  <c:v>2</c:v>
                </c:pt>
                <c:pt idx="7">
                  <c:v>3.9374999999999996</c:v>
                </c:pt>
                <c:pt idx="8">
                  <c:v>17.666666666666668</c:v>
                </c:pt>
                <c:pt idx="9">
                  <c:v>2.0789473684210527</c:v>
                </c:pt>
                <c:pt idx="10">
                  <c:v>2.4333333333333331</c:v>
                </c:pt>
                <c:pt idx="11">
                  <c:v>3.3636363636363633</c:v>
                </c:pt>
                <c:pt idx="12">
                  <c:v>6.9999999999999991</c:v>
                </c:pt>
                <c:pt idx="13">
                  <c:v>2.5</c:v>
                </c:pt>
                <c:pt idx="14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9-44AB-8B31-96DEDD691C9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2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[1]Hoja1!$CF$24</c:f>
              <c:numCache>
                <c:formatCode>General</c:formatCode>
                <c:ptCount val="1"/>
                <c:pt idx="0">
                  <c:v>0.9859154929577465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7E7-419E-8EA7-D9F8EA0665B1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[1]Hoja1!$CF$25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7E7-419E-8EA7-D9F8EA0665B1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[1]Hoja1!$CF$26</c:f>
              <c:numCache>
                <c:formatCode>General</c:formatCode>
                <c:ptCount val="1"/>
                <c:pt idx="0">
                  <c:v>7.6111111111111107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7E7-419E-8EA7-D9F8EA0665B1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[1]Hoja1!$CF$27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7E7-419E-8EA7-D9F8EA0665B1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[1]Hoja1!$CF$28</c:f>
              <c:numCache>
                <c:formatCode>General</c:formatCode>
                <c:ptCount val="1"/>
                <c:pt idx="0">
                  <c:v>2.5217391304347827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7E7-419E-8EA7-D9F8EA0665B1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[1]Hoja1!$CF$29</c:f>
              <c:numCache>
                <c:formatCode>General</c:formatCode>
                <c:ptCount val="1"/>
                <c:pt idx="0">
                  <c:v>3.7333333333333329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7E7-419E-8EA7-D9F8EA0665B1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[1]Hoja1!$CF$30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7E7-419E-8EA7-D9F8EA0665B1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[1]Hoja1!$CF$31</c:f>
              <c:numCache>
                <c:formatCode>General</c:formatCode>
                <c:ptCount val="1"/>
                <c:pt idx="0">
                  <c:v>3.9374999999999996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07E7-419E-8EA7-D9F8EA0665B1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[1]Hoja1!$CF$32</c:f>
              <c:numCache>
                <c:formatCode>General</c:formatCode>
                <c:ptCount val="1"/>
                <c:pt idx="0">
                  <c:v>17.666666666666668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07E7-419E-8EA7-D9F8EA0665B1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[1]Hoja1!$CF$33</c:f>
              <c:numCache>
                <c:formatCode>General</c:formatCode>
                <c:ptCount val="1"/>
                <c:pt idx="0">
                  <c:v>2.0789473684210527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07E7-419E-8EA7-D9F8EA0665B1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[1]Hoja1!$CF$34</c:f>
              <c:numCache>
                <c:formatCode>General</c:formatCode>
                <c:ptCount val="1"/>
                <c:pt idx="0">
                  <c:v>2.4333333333333331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07E7-419E-8EA7-D9F8EA0665B1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[1]Hoja1!$CF$35</c:f>
              <c:numCache>
                <c:formatCode>General</c:formatCode>
                <c:ptCount val="1"/>
                <c:pt idx="0">
                  <c:v>3.3636363636363633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07E7-419E-8EA7-D9F8EA0665B1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[1]Hoja1!$CF$36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07E7-419E-8EA7-D9F8EA0665B1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[1]Hoja1!$CF$37</c:f>
              <c:numCache>
                <c:formatCode>General</c:formatCode>
                <c:ptCount val="1"/>
                <c:pt idx="0">
                  <c:v>2.5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07E7-419E-8EA7-D9F8EA0665B1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[1]Hoja1!$CF$38</c:f>
              <c:numCache>
                <c:formatCode>General</c:formatCode>
                <c:ptCount val="1"/>
                <c:pt idx="0">
                  <c:v>0.625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07E7-419E-8EA7-D9F8EA0665B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(R/A)/(S/Ar)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[1]Hoja1!$CF$24</c:f>
              <c:numCache>
                <c:formatCode>General</c:formatCode>
                <c:ptCount val="1"/>
                <c:pt idx="0">
                  <c:v>0.9859154929577465</c:v>
                </c:pt>
              </c:numCache>
            </c:numRef>
          </c:xVal>
          <c:yVal>
            <c:numRef>
              <c:f>[1]Hoja1!$CG$24</c:f>
              <c:numCache>
                <c:formatCode>General</c:formatCode>
                <c:ptCount val="1"/>
                <c:pt idx="0">
                  <c:v>0.75426621160409557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54-4B91-AF7F-253273C97015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[1]Hoja1!$CF$25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[1]Hoja1!$CG$25</c:f>
              <c:numCache>
                <c:formatCode>General</c:formatCode>
                <c:ptCount val="1"/>
                <c:pt idx="0">
                  <c:v>1.3423728813559324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D54-4B91-AF7F-253273C97015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[1]Hoja1!$CF$26</c:f>
              <c:numCache>
                <c:formatCode>General</c:formatCode>
                <c:ptCount val="1"/>
                <c:pt idx="0">
                  <c:v>7.6111111111111107</c:v>
                </c:pt>
              </c:numCache>
            </c:numRef>
          </c:xVal>
          <c:yVal>
            <c:numRef>
              <c:f>[1]Hoja1!$CG$26</c:f>
              <c:numCache>
                <c:formatCode>General</c:formatCode>
                <c:ptCount val="1"/>
                <c:pt idx="0">
                  <c:v>1.6353383458646615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D54-4B91-AF7F-253273C97015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[1]Hoja1!$CF$27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[1]Hoja1!$CG$27</c:f>
              <c:numCache>
                <c:formatCode>General</c:formatCode>
                <c:ptCount val="1"/>
                <c:pt idx="0">
                  <c:v>1.1383647798742138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D54-4B91-AF7F-253273C97015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[1]Hoja1!$CF$28</c:f>
              <c:numCache>
                <c:formatCode>General</c:formatCode>
                <c:ptCount val="1"/>
                <c:pt idx="0">
                  <c:v>2.5217391304347827</c:v>
                </c:pt>
              </c:numCache>
            </c:numRef>
          </c:xVal>
          <c:yVal>
            <c:numRef>
              <c:f>[1]Hoja1!$CG$28</c:f>
              <c:numCache>
                <c:formatCode>General</c:formatCode>
                <c:ptCount val="1"/>
                <c:pt idx="0">
                  <c:v>1.786764705882353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D54-4B91-AF7F-253273C97015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[1]Hoja1!$CF$29</c:f>
              <c:numCache>
                <c:formatCode>General</c:formatCode>
                <c:ptCount val="1"/>
                <c:pt idx="0">
                  <c:v>3.7333333333333329</c:v>
                </c:pt>
              </c:numCache>
            </c:numRef>
          </c:xVal>
          <c:yVal>
            <c:numRef>
              <c:f>[1]Hoja1!$CG$29</c:f>
              <c:numCache>
                <c:formatCode>General</c:formatCode>
                <c:ptCount val="1"/>
                <c:pt idx="0">
                  <c:v>2.1428571428571428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D54-4B91-AF7F-253273C97015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[1]Hoja1!$CF$30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[1]Hoja1!$CG$30</c:f>
              <c:numCache>
                <c:formatCode>General</c:formatCode>
                <c:ptCount val="1"/>
                <c:pt idx="0">
                  <c:v>1.1359773371104818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D54-4B91-AF7F-253273C97015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[1]Hoja1!$CF$31</c:f>
              <c:numCache>
                <c:formatCode>General</c:formatCode>
                <c:ptCount val="1"/>
                <c:pt idx="0">
                  <c:v>3.9374999999999996</c:v>
                </c:pt>
              </c:numCache>
            </c:numRef>
          </c:xVal>
          <c:yVal>
            <c:numRef>
              <c:f>[1]Hoja1!$CG$31</c:f>
              <c:numCache>
                <c:formatCode>General</c:formatCode>
                <c:ptCount val="1"/>
                <c:pt idx="0">
                  <c:v>2.2938388625592414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D54-4B91-AF7F-253273C97015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[1]Hoja1!$CF$32</c:f>
              <c:numCache>
                <c:formatCode>General</c:formatCode>
                <c:ptCount val="1"/>
                <c:pt idx="0">
                  <c:v>17.666666666666668</c:v>
                </c:pt>
              </c:numCache>
            </c:numRef>
          </c:xVal>
          <c:yVal>
            <c:numRef>
              <c:f>[1]Hoja1!$CG$32</c:f>
              <c:numCache>
                <c:formatCode>General</c:formatCode>
                <c:ptCount val="1"/>
                <c:pt idx="0">
                  <c:v>1.6747967479674797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D54-4B91-AF7F-253273C97015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[1]Hoja1!$CF$33</c:f>
              <c:numCache>
                <c:formatCode>General</c:formatCode>
                <c:ptCount val="1"/>
                <c:pt idx="0">
                  <c:v>2.0789473684210527</c:v>
                </c:pt>
              </c:numCache>
            </c:numRef>
          </c:xVal>
          <c:yVal>
            <c:numRef>
              <c:f>[1]Hoja1!$CG$33</c:f>
              <c:numCache>
                <c:formatCode>General</c:formatCode>
                <c:ptCount val="1"/>
                <c:pt idx="0">
                  <c:v>1.1157894736842104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D54-4B91-AF7F-253273C97015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[1]Hoja1!$CF$34</c:f>
              <c:numCache>
                <c:formatCode>General</c:formatCode>
                <c:ptCount val="1"/>
                <c:pt idx="0">
                  <c:v>2.4333333333333331</c:v>
                </c:pt>
              </c:numCache>
            </c:numRef>
          </c:xVal>
          <c:yVal>
            <c:numRef>
              <c:f>[1]Hoja1!$CG$34</c:f>
              <c:numCache>
                <c:formatCode>General</c:formatCode>
                <c:ptCount val="1"/>
                <c:pt idx="0">
                  <c:v>1.8091286307053942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D54-4B91-AF7F-253273C97015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[1]Hoja1!$CF$35</c:f>
              <c:numCache>
                <c:formatCode>General</c:formatCode>
                <c:ptCount val="1"/>
                <c:pt idx="0">
                  <c:v>3.3636363636363633</c:v>
                </c:pt>
              </c:numCache>
            </c:numRef>
          </c:xVal>
          <c:yVal>
            <c:numRef>
              <c:f>[1]Hoja1!$CG$35</c:f>
              <c:numCache>
                <c:formatCode>General</c:formatCode>
                <c:ptCount val="1"/>
                <c:pt idx="0">
                  <c:v>2.4124293785310735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D54-4B91-AF7F-253273C97015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[1]Hoja1!$CF$36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[1]Hoja1!$CG$36</c:f>
              <c:numCache>
                <c:formatCode>General</c:formatCode>
                <c:ptCount val="1"/>
                <c:pt idx="0">
                  <c:v>3.2302158273381294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FD54-4B91-AF7F-253273C97015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[1]Hoja1!$CF$37</c:f>
              <c:numCache>
                <c:formatCode>General</c:formatCode>
                <c:ptCount val="1"/>
                <c:pt idx="0">
                  <c:v>2.5</c:v>
                </c:pt>
              </c:numCache>
            </c:numRef>
          </c:xVal>
          <c:yVal>
            <c:numRef>
              <c:f>[1]Hoja1!$CG$37</c:f>
              <c:numCache>
                <c:formatCode>General</c:formatCode>
                <c:ptCount val="1"/>
                <c:pt idx="0">
                  <c:v>2.5192307692307692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FD54-4B91-AF7F-253273C97015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[1]Hoja1!$CF$38</c:f>
              <c:numCache>
                <c:formatCode>General</c:formatCode>
                <c:ptCount val="1"/>
                <c:pt idx="0">
                  <c:v>0.625</c:v>
                </c:pt>
              </c:numCache>
            </c:numRef>
          </c:xVal>
          <c:yVal>
            <c:numRef>
              <c:f>[1]Hoja1!$CG$38</c:f>
              <c:numCache>
                <c:formatCode>General</c:formatCode>
                <c:ptCount val="1"/>
                <c:pt idx="0">
                  <c:v>4.6710526315789478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FD54-4B91-AF7F-253273C9701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S/Ar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[1]Hoja1!$CH$24</c:f>
              <c:numCache>
                <c:formatCode>General</c:formatCode>
                <c:ptCount val="1"/>
                <c:pt idx="0">
                  <c:v>18.8262443438914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A2-4925-AF0A-88CAF728641C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[1]Hoja1!$CH$25</c:f>
              <c:numCache>
                <c:formatCode>General</c:formatCode>
                <c:ptCount val="1"/>
                <c:pt idx="0">
                  <c:v>1.5643939393939394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BA2-4925-AF0A-88CAF728641C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[1]Hoja1!$CH$26</c:f>
              <c:numCache>
                <c:formatCode>General</c:formatCode>
                <c:ptCount val="1"/>
                <c:pt idx="0">
                  <c:v>1.1006896551724139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BA2-4925-AF0A-88CAF728641C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[1]Hoja1!$CH$27</c:f>
              <c:numCache>
                <c:formatCode>General</c:formatCode>
                <c:ptCount val="1"/>
                <c:pt idx="0">
                  <c:v>1.3176795580110496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BA2-4925-AF0A-88CAF728641C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[1]Hoja1!$CH$28</c:f>
              <c:numCache>
                <c:formatCode>General</c:formatCode>
                <c:ptCount val="1"/>
                <c:pt idx="0">
                  <c:v>1.2872427983539092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BA2-4925-AF0A-88CAF728641C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[1]Hoja1!$CH$29</c:f>
              <c:numCache>
                <c:formatCode>General</c:formatCode>
                <c:ptCount val="1"/>
                <c:pt idx="0">
                  <c:v>0.7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BA2-4925-AF0A-88CAF728641C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[1]Hoja1!$CH$30</c:f>
              <c:numCache>
                <c:formatCode>General</c:formatCode>
                <c:ptCount val="1"/>
                <c:pt idx="0">
                  <c:v>2.0246882793017451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BA2-4925-AF0A-88CAF728641C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[1]Hoja1!$CH$31</c:f>
              <c:numCache>
                <c:formatCode>General</c:formatCode>
                <c:ptCount val="1"/>
                <c:pt idx="0">
                  <c:v>0.69752066115702493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BA2-4925-AF0A-88CAF728641C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[1]Hoja1!$CH$32</c:f>
              <c:numCache>
                <c:formatCode>General</c:formatCode>
                <c:ptCount val="1"/>
                <c:pt idx="0">
                  <c:v>0.17912621359223302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BA2-4925-AF0A-88CAF728641C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[1]Hoja1!$CH$33</c:f>
              <c:numCache>
                <c:formatCode>General</c:formatCode>
                <c:ptCount val="1"/>
                <c:pt idx="0">
                  <c:v>3.4056603773584908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BA2-4925-AF0A-88CAF728641C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[1]Hoja1!$CH$34</c:f>
              <c:numCache>
                <c:formatCode>General</c:formatCode>
                <c:ptCount val="1"/>
                <c:pt idx="0">
                  <c:v>1.6582568807339451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BA2-4925-AF0A-88CAF728641C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[1]Hoja1!$CH$35</c:f>
              <c:numCache>
                <c:formatCode>General</c:formatCode>
                <c:ptCount val="1"/>
                <c:pt idx="0">
                  <c:v>0.4559718969555035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BA2-4925-AF0A-88CAF728641C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[1]Hoja1!$CH$36</c:f>
              <c:numCache>
                <c:formatCode>General</c:formatCode>
                <c:ptCount val="1"/>
                <c:pt idx="0">
                  <c:v>6.1915367483296221E-2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BA2-4925-AF0A-88CAF728641C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[1]Hoja1!$CH$37</c:f>
              <c:numCache>
                <c:formatCode>General</c:formatCode>
                <c:ptCount val="1"/>
                <c:pt idx="0">
                  <c:v>0.1587786259541985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BA2-4925-AF0A-88CAF728641C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[1]Hoja1!$CH$38</c:f>
              <c:numCache>
                <c:formatCode>General</c:formatCode>
                <c:ptCount val="1"/>
                <c:pt idx="0">
                  <c:v>0.17126760563380281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9BA2-4925-AF0A-88CAF728641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(Ar)/(S/A)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baseline="0">
                    <a:effectLst/>
                  </a:rPr>
                  <a:t>(R/A)/(S/Ar)</a:t>
                </a:r>
                <a:endParaRPr lang="es-CO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Gráfico de estabilidad de Stankiewicz (SP)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[1]Hoja1!$Y$23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[1]Hoja1!$AE$23</c:f>
              <c:numCache>
                <c:formatCode>General</c:formatCode>
                <c:ptCount val="1"/>
                <c:pt idx="0">
                  <c:v>1.0142857142857142</c:v>
                </c:pt>
              </c:numCache>
            </c:numRef>
          </c:xVal>
          <c:yVal>
            <c:numRef>
              <c:f>[1]Hoja1!$AF$23</c:f>
              <c:numCache>
                <c:formatCode>General</c:formatCode>
                <c:ptCount val="1"/>
                <c:pt idx="0">
                  <c:v>0.75426621160409557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27C-456B-B5B4-2924C6083DF2}"/>
            </c:ext>
          </c:extLst>
        </c:ser>
        <c:ser>
          <c:idx val="1"/>
          <c:order val="1"/>
          <c:tx>
            <c:strRef>
              <c:f>[1]Hoja1!$Y$24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[1]Hoja1!$AE$24</c:f>
              <c:numCache>
                <c:formatCode>General</c:formatCode>
                <c:ptCount val="1"/>
                <c:pt idx="0">
                  <c:v>0.14285714285714288</c:v>
                </c:pt>
              </c:numCache>
            </c:numRef>
          </c:xVal>
          <c:yVal>
            <c:numRef>
              <c:f>[1]Hoja1!$AF$24</c:f>
              <c:numCache>
                <c:formatCode>General</c:formatCode>
                <c:ptCount val="1"/>
                <c:pt idx="0">
                  <c:v>1.3423728813559324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27C-456B-B5B4-2924C6083DF2}"/>
            </c:ext>
          </c:extLst>
        </c:ser>
        <c:ser>
          <c:idx val="2"/>
          <c:order val="2"/>
          <c:tx>
            <c:strRef>
              <c:f>[1]Hoja1!$Y$25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[1]Hoja1!$AE$25</c:f>
              <c:numCache>
                <c:formatCode>General</c:formatCode>
                <c:ptCount val="1"/>
                <c:pt idx="0">
                  <c:v>0.13138686131386862</c:v>
                </c:pt>
              </c:numCache>
            </c:numRef>
          </c:xVal>
          <c:yVal>
            <c:numRef>
              <c:f>[1]Hoja1!$AF$25</c:f>
              <c:numCache>
                <c:formatCode>General</c:formatCode>
                <c:ptCount val="1"/>
                <c:pt idx="0">
                  <c:v>1.6353383458646615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27C-456B-B5B4-2924C6083DF2}"/>
            </c:ext>
          </c:extLst>
        </c:ser>
        <c:ser>
          <c:idx val="3"/>
          <c:order val="3"/>
          <c:tx>
            <c:strRef>
              <c:f>[1]Hoja1!$Y$26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[1]Hoja1!$AE$26</c:f>
              <c:numCache>
                <c:formatCode>General</c:formatCode>
                <c:ptCount val="1"/>
                <c:pt idx="0">
                  <c:v>0.14285714285714285</c:v>
                </c:pt>
              </c:numCache>
            </c:numRef>
          </c:xVal>
          <c:yVal>
            <c:numRef>
              <c:f>[1]Hoja1!$AF$26</c:f>
              <c:numCache>
                <c:formatCode>General</c:formatCode>
                <c:ptCount val="1"/>
                <c:pt idx="0">
                  <c:v>1.1383647798742138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27C-456B-B5B4-2924C6083DF2}"/>
            </c:ext>
          </c:extLst>
        </c:ser>
        <c:ser>
          <c:idx val="4"/>
          <c:order val="4"/>
          <c:tx>
            <c:strRef>
              <c:f>[1]Hoja1!$Y$27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[1]Hoja1!$AE$27</c:f>
              <c:numCache>
                <c:formatCode>General</c:formatCode>
                <c:ptCount val="1"/>
                <c:pt idx="0">
                  <c:v>0.39655172413793099</c:v>
                </c:pt>
              </c:numCache>
            </c:numRef>
          </c:xVal>
          <c:yVal>
            <c:numRef>
              <c:f>[1]Hoja1!$AF$27</c:f>
              <c:numCache>
                <c:formatCode>General</c:formatCode>
                <c:ptCount val="1"/>
                <c:pt idx="0">
                  <c:v>1.786764705882353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27C-456B-B5B4-2924C6083DF2}"/>
            </c:ext>
          </c:extLst>
        </c:ser>
        <c:ser>
          <c:idx val="5"/>
          <c:order val="5"/>
          <c:tx>
            <c:strRef>
              <c:f>[1]Hoja1!$Y$28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[1]Hoja1!$AE$28</c:f>
              <c:numCache>
                <c:formatCode>General</c:formatCode>
                <c:ptCount val="1"/>
                <c:pt idx="0">
                  <c:v>0.26785714285714285</c:v>
                </c:pt>
              </c:numCache>
            </c:numRef>
          </c:xVal>
          <c:yVal>
            <c:numRef>
              <c:f>[1]Hoja1!$AF$28</c:f>
              <c:numCache>
                <c:formatCode>General</c:formatCode>
                <c:ptCount val="1"/>
                <c:pt idx="0">
                  <c:v>2.1428571428571428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327C-456B-B5B4-2924C6083DF2}"/>
            </c:ext>
          </c:extLst>
        </c:ser>
        <c:ser>
          <c:idx val="6"/>
          <c:order val="6"/>
          <c:tx>
            <c:strRef>
              <c:f>[1]Hoja1!$Y$29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[1]Hoja1!$AE$29</c:f>
              <c:numCache>
                <c:formatCode>General</c:formatCode>
                <c:ptCount val="1"/>
                <c:pt idx="0">
                  <c:v>0.5</c:v>
                </c:pt>
              </c:numCache>
            </c:numRef>
          </c:xVal>
          <c:yVal>
            <c:numRef>
              <c:f>[1]Hoja1!$AF$29</c:f>
              <c:numCache>
                <c:formatCode>General</c:formatCode>
                <c:ptCount val="1"/>
                <c:pt idx="0">
                  <c:v>1.1359773371104818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327C-456B-B5B4-2924C6083DF2}"/>
            </c:ext>
          </c:extLst>
        </c:ser>
        <c:ser>
          <c:idx val="7"/>
          <c:order val="7"/>
          <c:tx>
            <c:strRef>
              <c:f>[1]Hoja1!$Y$30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[1]Hoja1!$AE$30</c:f>
              <c:numCache>
                <c:formatCode>General</c:formatCode>
                <c:ptCount val="1"/>
                <c:pt idx="0">
                  <c:v>0.25396825396825401</c:v>
                </c:pt>
              </c:numCache>
            </c:numRef>
          </c:xVal>
          <c:yVal>
            <c:numRef>
              <c:f>[1]Hoja1!$AF$30</c:f>
              <c:numCache>
                <c:formatCode>General</c:formatCode>
                <c:ptCount val="1"/>
                <c:pt idx="0">
                  <c:v>2.2938388625592414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327C-456B-B5B4-2924C6083DF2}"/>
            </c:ext>
          </c:extLst>
        </c:ser>
        <c:ser>
          <c:idx val="8"/>
          <c:order val="8"/>
          <c:tx>
            <c:strRef>
              <c:f>[1]Hoja1!$Y$31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[1]Hoja1!$AE$31</c:f>
              <c:numCache>
                <c:formatCode>General</c:formatCode>
                <c:ptCount val="1"/>
                <c:pt idx="0">
                  <c:v>5.6603773584905662E-2</c:v>
                </c:pt>
              </c:numCache>
            </c:numRef>
          </c:xVal>
          <c:yVal>
            <c:numRef>
              <c:f>[1]Hoja1!$AF$31</c:f>
              <c:numCache>
                <c:formatCode>General</c:formatCode>
                <c:ptCount val="1"/>
                <c:pt idx="0">
                  <c:v>1.6747967479674797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327C-456B-B5B4-2924C6083DF2}"/>
            </c:ext>
          </c:extLst>
        </c:ser>
        <c:ser>
          <c:idx val="9"/>
          <c:order val="9"/>
          <c:tx>
            <c:strRef>
              <c:f>[1]Hoja1!$Y$32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[1]Hoja1!$AE$32</c:f>
              <c:numCache>
                <c:formatCode>General</c:formatCode>
                <c:ptCount val="1"/>
                <c:pt idx="0">
                  <c:v>0.48101265822784806</c:v>
                </c:pt>
              </c:numCache>
            </c:numRef>
          </c:xVal>
          <c:yVal>
            <c:numRef>
              <c:f>[1]Hoja1!$AF$32</c:f>
              <c:numCache>
                <c:formatCode>General</c:formatCode>
                <c:ptCount val="1"/>
                <c:pt idx="0">
                  <c:v>1.1157894736842104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327C-456B-B5B4-2924C6083DF2}"/>
            </c:ext>
          </c:extLst>
        </c:ser>
        <c:ser>
          <c:idx val="10"/>
          <c:order val="10"/>
          <c:tx>
            <c:strRef>
              <c:f>[1]Hoja1!$Y$33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[1]Hoja1!$AE$33</c:f>
              <c:numCache>
                <c:formatCode>General</c:formatCode>
                <c:ptCount val="1"/>
                <c:pt idx="0">
                  <c:v>0.41095890410958907</c:v>
                </c:pt>
              </c:numCache>
            </c:numRef>
          </c:xVal>
          <c:yVal>
            <c:numRef>
              <c:f>[1]Hoja1!$AF$33</c:f>
              <c:numCache>
                <c:formatCode>General</c:formatCode>
                <c:ptCount val="1"/>
                <c:pt idx="0">
                  <c:v>1.8091286307053942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327C-456B-B5B4-2924C6083DF2}"/>
            </c:ext>
          </c:extLst>
        </c:ser>
        <c:ser>
          <c:idx val="11"/>
          <c:order val="11"/>
          <c:tx>
            <c:strRef>
              <c:f>[1]Hoja1!$Y$34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[1]Hoja1!$AE$34</c:f>
              <c:numCache>
                <c:formatCode>General</c:formatCode>
                <c:ptCount val="1"/>
                <c:pt idx="0">
                  <c:v>0.29729729729729731</c:v>
                </c:pt>
              </c:numCache>
            </c:numRef>
          </c:xVal>
          <c:yVal>
            <c:numRef>
              <c:f>[1]Hoja1!$AF$34</c:f>
              <c:numCache>
                <c:formatCode>General</c:formatCode>
                <c:ptCount val="1"/>
                <c:pt idx="0">
                  <c:v>2.4124293785310735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327C-456B-B5B4-2924C6083DF2}"/>
            </c:ext>
          </c:extLst>
        </c:ser>
        <c:ser>
          <c:idx val="12"/>
          <c:order val="12"/>
          <c:tx>
            <c:strRef>
              <c:f>[1]Hoja1!$Y$35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[1]Hoja1!$AE$35</c:f>
              <c:numCache>
                <c:formatCode>General</c:formatCode>
                <c:ptCount val="1"/>
                <c:pt idx="0">
                  <c:v>0.14285714285714288</c:v>
                </c:pt>
              </c:numCache>
            </c:numRef>
          </c:xVal>
          <c:yVal>
            <c:numRef>
              <c:f>[1]Hoja1!$AF$35</c:f>
              <c:numCache>
                <c:formatCode>General</c:formatCode>
                <c:ptCount val="1"/>
                <c:pt idx="0">
                  <c:v>3.2302158273381294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327C-456B-B5B4-2924C6083DF2}"/>
            </c:ext>
          </c:extLst>
        </c:ser>
        <c:ser>
          <c:idx val="13"/>
          <c:order val="13"/>
          <c:tx>
            <c:strRef>
              <c:f>[1]Hoja1!$Y$36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[1]Hoja1!$AE$36</c:f>
              <c:numCache>
                <c:formatCode>General</c:formatCode>
                <c:ptCount val="1"/>
                <c:pt idx="0">
                  <c:v>0.4</c:v>
                </c:pt>
              </c:numCache>
            </c:numRef>
          </c:xVal>
          <c:yVal>
            <c:numRef>
              <c:f>[1]Hoja1!$AF$36</c:f>
              <c:numCache>
                <c:formatCode>General</c:formatCode>
                <c:ptCount val="1"/>
                <c:pt idx="0">
                  <c:v>2.5192307692307692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327C-456B-B5B4-2924C6083DF2}"/>
            </c:ext>
          </c:extLst>
        </c:ser>
        <c:ser>
          <c:idx val="14"/>
          <c:order val="14"/>
          <c:tx>
            <c:strRef>
              <c:f>[1]Hoja1!$Y$37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[1]Hoja1!$AE$37</c:f>
              <c:numCache>
                <c:formatCode>General</c:formatCode>
                <c:ptCount val="1"/>
                <c:pt idx="0">
                  <c:v>1.6</c:v>
                </c:pt>
              </c:numCache>
            </c:numRef>
          </c:xVal>
          <c:yVal>
            <c:numRef>
              <c:f>[1]Hoja1!$AF$37</c:f>
              <c:numCache>
                <c:formatCode>General</c:formatCode>
                <c:ptCount val="1"/>
                <c:pt idx="0">
                  <c:v>4.6710526315789478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327C-456B-B5B4-2924C6083DF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21517624"/>
        <c:axId val="421517952"/>
      </c:scatterChart>
      <c:valAx>
        <c:axId val="421517624"/>
        <c:scaling>
          <c:orientation val="minMax"/>
          <c:max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Asfaltenos/Resinas (A/R)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517952"/>
        <c:crosses val="autoZero"/>
        <c:crossBetween val="midCat"/>
        <c:majorUnit val="0.1"/>
      </c:valAx>
      <c:valAx>
        <c:axId val="421517952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Saturados/Aromaticos(S/Ar)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517624"/>
        <c:crosses val="autoZero"/>
        <c:crossBetween val="midCat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baseline="0">
                <a:effectLst/>
              </a:rPr>
              <a:t>R/A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[1]Hoja1!$AZ$23:$AZ$37</c:f>
              <c:numCache>
                <c:formatCode>General</c:formatCode>
                <c:ptCount val="15"/>
                <c:pt idx="0">
                  <c:v>0.9859154929577465</c:v>
                </c:pt>
                <c:pt idx="1">
                  <c:v>6.9999999999999991</c:v>
                </c:pt>
                <c:pt idx="2">
                  <c:v>7.6111111111111107</c:v>
                </c:pt>
                <c:pt idx="3">
                  <c:v>7</c:v>
                </c:pt>
                <c:pt idx="4">
                  <c:v>2.5217391304347827</c:v>
                </c:pt>
                <c:pt idx="5">
                  <c:v>3.7333333333333329</c:v>
                </c:pt>
                <c:pt idx="6">
                  <c:v>2</c:v>
                </c:pt>
                <c:pt idx="7">
                  <c:v>3.9374999999999996</c:v>
                </c:pt>
                <c:pt idx="8">
                  <c:v>17.666666666666668</c:v>
                </c:pt>
                <c:pt idx="9">
                  <c:v>2.0789473684210527</c:v>
                </c:pt>
                <c:pt idx="10">
                  <c:v>2.4333333333333331</c:v>
                </c:pt>
                <c:pt idx="11">
                  <c:v>3.3636363636363633</c:v>
                </c:pt>
                <c:pt idx="12">
                  <c:v>6.9999999999999991</c:v>
                </c:pt>
                <c:pt idx="13">
                  <c:v>2.5</c:v>
                </c:pt>
                <c:pt idx="14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EA-43BA-A6A3-BBDB79A92AA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baseline="0">
                <a:effectLst/>
              </a:rPr>
              <a:t>S/A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[1]Hoja1!$BA$23:$BA$37</c:f>
              <c:numCache>
                <c:formatCode>General</c:formatCode>
                <c:ptCount val="15"/>
                <c:pt idx="0">
                  <c:v>1.5563380281690142</c:v>
                </c:pt>
                <c:pt idx="1">
                  <c:v>18.857142857142858</c:v>
                </c:pt>
                <c:pt idx="2">
                  <c:v>24.166666666666664</c:v>
                </c:pt>
                <c:pt idx="3">
                  <c:v>24.133333333333336</c:v>
                </c:pt>
                <c:pt idx="4">
                  <c:v>21.130434782608699</c:v>
                </c:pt>
                <c:pt idx="5">
                  <c:v>36</c:v>
                </c:pt>
                <c:pt idx="6">
                  <c:v>17.434782608695656</c:v>
                </c:pt>
                <c:pt idx="7">
                  <c:v>30.249999999999996</c:v>
                </c:pt>
                <c:pt idx="8">
                  <c:v>137.33333333333334</c:v>
                </c:pt>
                <c:pt idx="9">
                  <c:v>8.3684210526315788</c:v>
                </c:pt>
                <c:pt idx="10">
                  <c:v>14.533333333333333</c:v>
                </c:pt>
                <c:pt idx="11">
                  <c:v>38.81818181818182</c:v>
                </c:pt>
                <c:pt idx="12">
                  <c:v>224.49999999999997</c:v>
                </c:pt>
                <c:pt idx="13">
                  <c:v>98.249999999999986</c:v>
                </c:pt>
                <c:pt idx="14">
                  <c:v>44.375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67-49A2-90D9-6381ACE221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baseline="0">
                <a:effectLst/>
              </a:rPr>
              <a:t>Ar/A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[1]Hoja1!$BB$23:$BB$37</c:f>
              <c:numCache>
                <c:formatCode>General</c:formatCode>
                <c:ptCount val="15"/>
                <c:pt idx="0">
                  <c:v>2.063380281690141</c:v>
                </c:pt>
                <c:pt idx="1">
                  <c:v>14.047619047619047</c:v>
                </c:pt>
                <c:pt idx="2">
                  <c:v>14.777777777777779</c:v>
                </c:pt>
                <c:pt idx="3">
                  <c:v>21.2</c:v>
                </c:pt>
                <c:pt idx="4">
                  <c:v>11.82608695652174</c:v>
                </c:pt>
                <c:pt idx="5">
                  <c:v>16.8</c:v>
                </c:pt>
                <c:pt idx="6">
                  <c:v>15.347826086956522</c:v>
                </c:pt>
                <c:pt idx="7">
                  <c:v>13.1875</c:v>
                </c:pt>
                <c:pt idx="8">
                  <c:v>82.000000000000014</c:v>
                </c:pt>
                <c:pt idx="9">
                  <c:v>7.5</c:v>
                </c:pt>
                <c:pt idx="10">
                  <c:v>8.0333333333333332</c:v>
                </c:pt>
                <c:pt idx="11">
                  <c:v>16.09090909090909</c:v>
                </c:pt>
                <c:pt idx="12">
                  <c:v>69.5</c:v>
                </c:pt>
                <c:pt idx="13">
                  <c:v>39</c:v>
                </c:pt>
                <c:pt idx="14">
                  <c:v>9.4999999999999982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29-4BE5-9AC4-5D97943EDF3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baseline="0">
                <a:effectLst/>
              </a:rPr>
              <a:t>(R*Ar)/(S*A)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[1]Hoja1!$BC$23:$BC$37</c:f>
              <c:numCache>
                <c:formatCode>General</c:formatCode>
                <c:ptCount val="15"/>
                <c:pt idx="0">
                  <c:v>1.3071187304824421</c:v>
                </c:pt>
                <c:pt idx="1">
                  <c:v>5.2146464646464636</c:v>
                </c:pt>
                <c:pt idx="2">
                  <c:v>4.6541507024265645</c:v>
                </c:pt>
                <c:pt idx="3">
                  <c:v>6.1491712707182318</c:v>
                </c:pt>
                <c:pt idx="4">
                  <c:v>1.411343710860619</c:v>
                </c:pt>
                <c:pt idx="5">
                  <c:v>1.7422222222222219</c:v>
                </c:pt>
                <c:pt idx="6">
                  <c:v>1.7605985037406482</c:v>
                </c:pt>
                <c:pt idx="7">
                  <c:v>1.7165547520661157</c:v>
                </c:pt>
                <c:pt idx="8">
                  <c:v>10.548543689320386</c:v>
                </c:pt>
                <c:pt idx="9">
                  <c:v>1.8632075471698113</c:v>
                </c:pt>
                <c:pt idx="10">
                  <c:v>1.3450305810397554</c:v>
                </c:pt>
                <c:pt idx="11">
                  <c:v>1.3942942303598038</c:v>
                </c:pt>
                <c:pt idx="12">
                  <c:v>2.1670378619153676</c:v>
                </c:pt>
                <c:pt idx="13">
                  <c:v>0.99236641221374056</c:v>
                </c:pt>
                <c:pt idx="14">
                  <c:v>0.13380281690140844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BC-4E06-8F7E-0A8DFDDE331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(R*Ar)/(S*A)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u="none" strike="noStrike" baseline="0">
                <a:effectLst/>
              </a:rPr>
              <a:t>(S*Ar)/(A) 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[1]Hoja1!$BD$23:$BD$37</c:f>
              <c:numCache>
                <c:formatCode>General</c:formatCode>
                <c:ptCount val="15"/>
                <c:pt idx="0">
                  <c:v>45.600704225352118</c:v>
                </c:pt>
                <c:pt idx="1">
                  <c:v>556.28571428571433</c:v>
                </c:pt>
                <c:pt idx="2">
                  <c:v>642.83333333333337</c:v>
                </c:pt>
                <c:pt idx="3">
                  <c:v>767.44</c:v>
                </c:pt>
                <c:pt idx="4">
                  <c:v>574.74782608695659</c:v>
                </c:pt>
                <c:pt idx="5">
                  <c:v>907.19999999999993</c:v>
                </c:pt>
                <c:pt idx="6">
                  <c:v>615.44782608695652</c:v>
                </c:pt>
                <c:pt idx="7">
                  <c:v>638.27499999999998</c:v>
                </c:pt>
                <c:pt idx="8">
                  <c:v>3378.4000000000005</c:v>
                </c:pt>
                <c:pt idx="9">
                  <c:v>238.50000000000003</c:v>
                </c:pt>
                <c:pt idx="10">
                  <c:v>350.25333333333333</c:v>
                </c:pt>
                <c:pt idx="11">
                  <c:v>687.08181818181811</c:v>
                </c:pt>
                <c:pt idx="12">
                  <c:v>3120.5499999999997</c:v>
                </c:pt>
                <c:pt idx="13">
                  <c:v>1532.6999999999998</c:v>
                </c:pt>
                <c:pt idx="14">
                  <c:v>337.25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F1-47D7-98B7-86E2B4EF16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(S*Ar)/(A) 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(Ar)/(S*A)</a:t>
            </a:r>
            <a:r>
              <a:rPr lang="es-CO" sz="1400" b="0" i="0" u="none" strike="noStrike" baseline="0">
                <a:effectLst/>
              </a:rPr>
              <a:t> 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[1]Hoja1!$BE$23:$BE$37</c:f>
              <c:numCache>
                <c:formatCode>General</c:formatCode>
                <c:ptCount val="15"/>
                <c:pt idx="0">
                  <c:v>9.3365623605888737E-2</c:v>
                </c:pt>
                <c:pt idx="1">
                  <c:v>0.35473785473785469</c:v>
                </c:pt>
                <c:pt idx="2">
                  <c:v>0.33971902937420184</c:v>
                </c:pt>
                <c:pt idx="3">
                  <c:v>0.58563535911602205</c:v>
                </c:pt>
                <c:pt idx="4">
                  <c:v>0.24333512256217568</c:v>
                </c:pt>
                <c:pt idx="5">
                  <c:v>0.31111111111111112</c:v>
                </c:pt>
                <c:pt idx="6">
                  <c:v>0.38273880516101055</c:v>
                </c:pt>
                <c:pt idx="7">
                  <c:v>0.27246900826446285</c:v>
                </c:pt>
                <c:pt idx="8">
                  <c:v>1.9902912621359223</c:v>
                </c:pt>
                <c:pt idx="9">
                  <c:v>0.23584905660377359</c:v>
                </c:pt>
                <c:pt idx="10">
                  <c:v>0.18425076452599387</c:v>
                </c:pt>
                <c:pt idx="11">
                  <c:v>0.37683627847562268</c:v>
                </c:pt>
                <c:pt idx="12">
                  <c:v>1.5478841870824054</c:v>
                </c:pt>
                <c:pt idx="13">
                  <c:v>0.99236641221374056</c:v>
                </c:pt>
                <c:pt idx="14">
                  <c:v>0.26760563380281688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05-4368-B1F5-552BAAA2919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(Ar)/(S*A)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9707451341309608"/>
          <c:y val="0.42768582118724519"/>
          <c:w val="8.993847359989092E-2"/>
          <c:h val="5.9840844362539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baseline="0">
                <a:effectLst/>
              </a:rPr>
              <a:t>S/A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[1]Hoja1!$BA$23:$BA$37</c:f>
              <c:numCache>
                <c:formatCode>General</c:formatCode>
                <c:ptCount val="15"/>
                <c:pt idx="0">
                  <c:v>1.5563380281690142</c:v>
                </c:pt>
                <c:pt idx="1">
                  <c:v>18.857142857142858</c:v>
                </c:pt>
                <c:pt idx="2">
                  <c:v>24.166666666666664</c:v>
                </c:pt>
                <c:pt idx="3">
                  <c:v>24.133333333333336</c:v>
                </c:pt>
                <c:pt idx="4">
                  <c:v>21.130434782608699</c:v>
                </c:pt>
                <c:pt idx="5">
                  <c:v>36</c:v>
                </c:pt>
                <c:pt idx="6">
                  <c:v>17.434782608695656</c:v>
                </c:pt>
                <c:pt idx="7">
                  <c:v>30.249999999999996</c:v>
                </c:pt>
                <c:pt idx="8">
                  <c:v>137.33333333333334</c:v>
                </c:pt>
                <c:pt idx="9">
                  <c:v>8.3684210526315788</c:v>
                </c:pt>
                <c:pt idx="10">
                  <c:v>14.533333333333333</c:v>
                </c:pt>
                <c:pt idx="11">
                  <c:v>38.81818181818182</c:v>
                </c:pt>
                <c:pt idx="12">
                  <c:v>224.49999999999997</c:v>
                </c:pt>
                <c:pt idx="13">
                  <c:v>98.249999999999986</c:v>
                </c:pt>
                <c:pt idx="14">
                  <c:v>44.375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C0-475B-A49C-6CBEC8E95D4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[1]Hoja1!$CD$24</c:f>
              <c:numCache>
                <c:formatCode>General</c:formatCode>
                <c:ptCount val="1"/>
                <c:pt idx="0">
                  <c:v>2.063380281690141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CFE-4BCF-A4EF-12B688637776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[1]Hoja1!$CD$25</c:f>
              <c:numCache>
                <c:formatCode>General</c:formatCode>
                <c:ptCount val="1"/>
                <c:pt idx="0">
                  <c:v>14.047619047619047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CFE-4BCF-A4EF-12B688637776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[1]Hoja1!$CD$26</c:f>
              <c:numCache>
                <c:formatCode>General</c:formatCode>
                <c:ptCount val="1"/>
                <c:pt idx="0">
                  <c:v>14.777777777777779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CFE-4BCF-A4EF-12B688637776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[1]Hoja1!$CD$27</c:f>
              <c:numCache>
                <c:formatCode>General</c:formatCode>
                <c:ptCount val="1"/>
                <c:pt idx="0">
                  <c:v>21.2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CFE-4BCF-A4EF-12B688637776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[1]Hoja1!$CD$28</c:f>
              <c:numCache>
                <c:formatCode>General</c:formatCode>
                <c:ptCount val="1"/>
                <c:pt idx="0">
                  <c:v>11.82608695652174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CFE-4BCF-A4EF-12B688637776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[1]Hoja1!$CD$29</c:f>
              <c:numCache>
                <c:formatCode>General</c:formatCode>
                <c:ptCount val="1"/>
                <c:pt idx="0">
                  <c:v>16.8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CFE-4BCF-A4EF-12B688637776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[1]Hoja1!$CD$30</c:f>
              <c:numCache>
                <c:formatCode>General</c:formatCode>
                <c:ptCount val="1"/>
                <c:pt idx="0">
                  <c:v>15.347826086956522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CFE-4BCF-A4EF-12B688637776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[1]Hoja1!$CD$31</c:f>
              <c:numCache>
                <c:formatCode>General</c:formatCode>
                <c:ptCount val="1"/>
                <c:pt idx="0">
                  <c:v>13.1875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CFE-4BCF-A4EF-12B688637776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[1]Hoja1!$CD$32</c:f>
              <c:numCache>
                <c:formatCode>General</c:formatCode>
                <c:ptCount val="1"/>
                <c:pt idx="0">
                  <c:v>82.000000000000014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CFE-4BCF-A4EF-12B688637776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[1]Hoja1!$CD$33</c:f>
              <c:numCache>
                <c:formatCode>General</c:formatCode>
                <c:ptCount val="1"/>
                <c:pt idx="0">
                  <c:v>7.5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4CFE-4BCF-A4EF-12B688637776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[1]Hoja1!$CD$34</c:f>
              <c:numCache>
                <c:formatCode>General</c:formatCode>
                <c:ptCount val="1"/>
                <c:pt idx="0">
                  <c:v>8.0333333333333332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4CFE-4BCF-A4EF-12B688637776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[1]Hoja1!$CD$35</c:f>
              <c:numCache>
                <c:formatCode>General</c:formatCode>
                <c:ptCount val="1"/>
                <c:pt idx="0">
                  <c:v>16.09090909090909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4CFE-4BCF-A4EF-12B688637776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[1]Hoja1!$CD$36</c:f>
              <c:numCache>
                <c:formatCode>General</c:formatCode>
                <c:ptCount val="1"/>
                <c:pt idx="0">
                  <c:v>69.5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4CFE-4BCF-A4EF-12B688637776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[1]Hoja1!$CD$37</c:f>
              <c:numCache>
                <c:formatCode>General</c:formatCode>
                <c:ptCount val="1"/>
                <c:pt idx="0">
                  <c:v>39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4CFE-4BCF-A4EF-12B688637776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[1]Hoja1!$CD$38</c:f>
              <c:numCache>
                <c:formatCode>General</c:formatCode>
                <c:ptCount val="1"/>
                <c:pt idx="0">
                  <c:v>9.4999999999999982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4CFE-4BCF-A4EF-12B68863777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(R/A)/(S/Ar)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2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[1]Hoja1!$CF$24</c:f>
              <c:numCache>
                <c:formatCode>General</c:formatCode>
                <c:ptCount val="1"/>
                <c:pt idx="0">
                  <c:v>0.9859154929577465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BA-44A4-A9E3-BE6D5D321CF8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[1]Hoja1!$CF$25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4BA-44A4-A9E3-BE6D5D321CF8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[1]Hoja1!$CF$26</c:f>
              <c:numCache>
                <c:formatCode>General</c:formatCode>
                <c:ptCount val="1"/>
                <c:pt idx="0">
                  <c:v>7.6111111111111107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4BA-44A4-A9E3-BE6D5D321CF8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[1]Hoja1!$CF$27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4BA-44A4-A9E3-BE6D5D321CF8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[1]Hoja1!$CF$28</c:f>
              <c:numCache>
                <c:formatCode>General</c:formatCode>
                <c:ptCount val="1"/>
                <c:pt idx="0">
                  <c:v>2.5217391304347827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4BA-44A4-A9E3-BE6D5D321CF8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[1]Hoja1!$CF$29</c:f>
              <c:numCache>
                <c:formatCode>General</c:formatCode>
                <c:ptCount val="1"/>
                <c:pt idx="0">
                  <c:v>3.7333333333333329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24BA-44A4-A9E3-BE6D5D321CF8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[1]Hoja1!$CF$30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24BA-44A4-A9E3-BE6D5D321CF8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[1]Hoja1!$CF$31</c:f>
              <c:numCache>
                <c:formatCode>General</c:formatCode>
                <c:ptCount val="1"/>
                <c:pt idx="0">
                  <c:v>3.9374999999999996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24BA-44A4-A9E3-BE6D5D321CF8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[1]Hoja1!$CF$32</c:f>
              <c:numCache>
                <c:formatCode>General</c:formatCode>
                <c:ptCount val="1"/>
                <c:pt idx="0">
                  <c:v>17.666666666666668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24BA-44A4-A9E3-BE6D5D321CF8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[1]Hoja1!$CF$33</c:f>
              <c:numCache>
                <c:formatCode>General</c:formatCode>
                <c:ptCount val="1"/>
                <c:pt idx="0">
                  <c:v>2.0789473684210527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24BA-44A4-A9E3-BE6D5D321CF8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[1]Hoja1!$CF$34</c:f>
              <c:numCache>
                <c:formatCode>General</c:formatCode>
                <c:ptCount val="1"/>
                <c:pt idx="0">
                  <c:v>2.4333333333333331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24BA-44A4-A9E3-BE6D5D321CF8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[1]Hoja1!$CF$35</c:f>
              <c:numCache>
                <c:formatCode>General</c:formatCode>
                <c:ptCount val="1"/>
                <c:pt idx="0">
                  <c:v>3.3636363636363633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24BA-44A4-A9E3-BE6D5D321CF8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[1]Hoja1!$CF$36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24BA-44A4-A9E3-BE6D5D321CF8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[1]Hoja1!$CF$37</c:f>
              <c:numCache>
                <c:formatCode>General</c:formatCode>
                <c:ptCount val="1"/>
                <c:pt idx="0">
                  <c:v>2.5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24BA-44A4-A9E3-BE6D5D321CF8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[1]Hoja1!$CF$38</c:f>
              <c:numCache>
                <c:formatCode>General</c:formatCode>
                <c:ptCount val="1"/>
                <c:pt idx="0">
                  <c:v>0.625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24BA-44A4-A9E3-BE6D5D321CF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(R/A)/(S/Ar)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[1]Hoja1!$CF$24</c:f>
              <c:numCache>
                <c:formatCode>General</c:formatCode>
                <c:ptCount val="1"/>
                <c:pt idx="0">
                  <c:v>0.9859154929577465</c:v>
                </c:pt>
              </c:numCache>
            </c:numRef>
          </c:xVal>
          <c:yVal>
            <c:numRef>
              <c:f>[1]Hoja1!$CG$24</c:f>
              <c:numCache>
                <c:formatCode>General</c:formatCode>
                <c:ptCount val="1"/>
                <c:pt idx="0">
                  <c:v>0.75426621160409557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CE-4F8A-ACD5-32FF1986C0A5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[1]Hoja1!$CF$25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[1]Hoja1!$CG$25</c:f>
              <c:numCache>
                <c:formatCode>General</c:formatCode>
                <c:ptCount val="1"/>
                <c:pt idx="0">
                  <c:v>1.3423728813559324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7CE-4F8A-ACD5-32FF1986C0A5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[1]Hoja1!$CF$26</c:f>
              <c:numCache>
                <c:formatCode>General</c:formatCode>
                <c:ptCount val="1"/>
                <c:pt idx="0">
                  <c:v>7.6111111111111107</c:v>
                </c:pt>
              </c:numCache>
            </c:numRef>
          </c:xVal>
          <c:yVal>
            <c:numRef>
              <c:f>[1]Hoja1!$CG$26</c:f>
              <c:numCache>
                <c:formatCode>General</c:formatCode>
                <c:ptCount val="1"/>
                <c:pt idx="0">
                  <c:v>1.6353383458646615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7CE-4F8A-ACD5-32FF1986C0A5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[1]Hoja1!$CF$27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[1]Hoja1!$CG$27</c:f>
              <c:numCache>
                <c:formatCode>General</c:formatCode>
                <c:ptCount val="1"/>
                <c:pt idx="0">
                  <c:v>1.1383647798742138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7CE-4F8A-ACD5-32FF1986C0A5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[1]Hoja1!$CF$28</c:f>
              <c:numCache>
                <c:formatCode>General</c:formatCode>
                <c:ptCount val="1"/>
                <c:pt idx="0">
                  <c:v>2.5217391304347827</c:v>
                </c:pt>
              </c:numCache>
            </c:numRef>
          </c:xVal>
          <c:yVal>
            <c:numRef>
              <c:f>[1]Hoja1!$CG$28</c:f>
              <c:numCache>
                <c:formatCode>General</c:formatCode>
                <c:ptCount val="1"/>
                <c:pt idx="0">
                  <c:v>1.786764705882353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7CE-4F8A-ACD5-32FF1986C0A5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[1]Hoja1!$CF$29</c:f>
              <c:numCache>
                <c:formatCode>General</c:formatCode>
                <c:ptCount val="1"/>
                <c:pt idx="0">
                  <c:v>3.7333333333333329</c:v>
                </c:pt>
              </c:numCache>
            </c:numRef>
          </c:xVal>
          <c:yVal>
            <c:numRef>
              <c:f>[1]Hoja1!$CG$29</c:f>
              <c:numCache>
                <c:formatCode>General</c:formatCode>
                <c:ptCount val="1"/>
                <c:pt idx="0">
                  <c:v>2.1428571428571428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7CE-4F8A-ACD5-32FF1986C0A5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[1]Hoja1!$CF$30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[1]Hoja1!$CG$30</c:f>
              <c:numCache>
                <c:formatCode>General</c:formatCode>
                <c:ptCount val="1"/>
                <c:pt idx="0">
                  <c:v>1.1359773371104818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7CE-4F8A-ACD5-32FF1986C0A5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[1]Hoja1!$CF$31</c:f>
              <c:numCache>
                <c:formatCode>General</c:formatCode>
                <c:ptCount val="1"/>
                <c:pt idx="0">
                  <c:v>3.9374999999999996</c:v>
                </c:pt>
              </c:numCache>
            </c:numRef>
          </c:xVal>
          <c:yVal>
            <c:numRef>
              <c:f>[1]Hoja1!$CG$31</c:f>
              <c:numCache>
                <c:formatCode>General</c:formatCode>
                <c:ptCount val="1"/>
                <c:pt idx="0">
                  <c:v>2.2938388625592414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7CE-4F8A-ACD5-32FF1986C0A5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[1]Hoja1!$CF$32</c:f>
              <c:numCache>
                <c:formatCode>General</c:formatCode>
                <c:ptCount val="1"/>
                <c:pt idx="0">
                  <c:v>17.666666666666668</c:v>
                </c:pt>
              </c:numCache>
            </c:numRef>
          </c:xVal>
          <c:yVal>
            <c:numRef>
              <c:f>[1]Hoja1!$CG$32</c:f>
              <c:numCache>
                <c:formatCode>General</c:formatCode>
                <c:ptCount val="1"/>
                <c:pt idx="0">
                  <c:v>1.6747967479674797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7CE-4F8A-ACD5-32FF1986C0A5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[1]Hoja1!$CF$33</c:f>
              <c:numCache>
                <c:formatCode>General</c:formatCode>
                <c:ptCount val="1"/>
                <c:pt idx="0">
                  <c:v>2.0789473684210527</c:v>
                </c:pt>
              </c:numCache>
            </c:numRef>
          </c:xVal>
          <c:yVal>
            <c:numRef>
              <c:f>[1]Hoja1!$CG$33</c:f>
              <c:numCache>
                <c:formatCode>General</c:formatCode>
                <c:ptCount val="1"/>
                <c:pt idx="0">
                  <c:v>1.1157894736842104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7CE-4F8A-ACD5-32FF1986C0A5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[1]Hoja1!$CF$34</c:f>
              <c:numCache>
                <c:formatCode>General</c:formatCode>
                <c:ptCount val="1"/>
                <c:pt idx="0">
                  <c:v>2.4333333333333331</c:v>
                </c:pt>
              </c:numCache>
            </c:numRef>
          </c:xVal>
          <c:yVal>
            <c:numRef>
              <c:f>[1]Hoja1!$CG$34</c:f>
              <c:numCache>
                <c:formatCode>General</c:formatCode>
                <c:ptCount val="1"/>
                <c:pt idx="0">
                  <c:v>1.8091286307053942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17CE-4F8A-ACD5-32FF1986C0A5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[1]Hoja1!$CF$35</c:f>
              <c:numCache>
                <c:formatCode>General</c:formatCode>
                <c:ptCount val="1"/>
                <c:pt idx="0">
                  <c:v>3.3636363636363633</c:v>
                </c:pt>
              </c:numCache>
            </c:numRef>
          </c:xVal>
          <c:yVal>
            <c:numRef>
              <c:f>[1]Hoja1!$CG$35</c:f>
              <c:numCache>
                <c:formatCode>General</c:formatCode>
                <c:ptCount val="1"/>
                <c:pt idx="0">
                  <c:v>2.4124293785310735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17CE-4F8A-ACD5-32FF1986C0A5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[1]Hoja1!$CF$36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[1]Hoja1!$CG$36</c:f>
              <c:numCache>
                <c:formatCode>General</c:formatCode>
                <c:ptCount val="1"/>
                <c:pt idx="0">
                  <c:v>3.2302158273381294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17CE-4F8A-ACD5-32FF1986C0A5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[1]Hoja1!$CF$37</c:f>
              <c:numCache>
                <c:formatCode>General</c:formatCode>
                <c:ptCount val="1"/>
                <c:pt idx="0">
                  <c:v>2.5</c:v>
                </c:pt>
              </c:numCache>
            </c:numRef>
          </c:xVal>
          <c:yVal>
            <c:numRef>
              <c:f>[1]Hoja1!$CG$37</c:f>
              <c:numCache>
                <c:formatCode>General</c:formatCode>
                <c:ptCount val="1"/>
                <c:pt idx="0">
                  <c:v>2.5192307692307692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17CE-4F8A-ACD5-32FF1986C0A5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[1]Hoja1!$CF$38</c:f>
              <c:numCache>
                <c:formatCode>General</c:formatCode>
                <c:ptCount val="1"/>
                <c:pt idx="0">
                  <c:v>0.625</c:v>
                </c:pt>
              </c:numCache>
            </c:numRef>
          </c:xVal>
          <c:yVal>
            <c:numRef>
              <c:f>[1]Hoja1!$CG$38</c:f>
              <c:numCache>
                <c:formatCode>General</c:formatCode>
                <c:ptCount val="1"/>
                <c:pt idx="0">
                  <c:v>4.6710526315789478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17CE-4F8A-ACD5-32FF1986C0A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S/Ar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[1]Hoja1!$CH$24</c:f>
              <c:numCache>
                <c:formatCode>General</c:formatCode>
                <c:ptCount val="1"/>
                <c:pt idx="0">
                  <c:v>18.8262443438914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9D-4FFE-B66D-CD9827811A32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[1]Hoja1!$CH$25</c:f>
              <c:numCache>
                <c:formatCode>General</c:formatCode>
                <c:ptCount val="1"/>
                <c:pt idx="0">
                  <c:v>1.5643939393939394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9D-4FFE-B66D-CD9827811A32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[1]Hoja1!$CH$26</c:f>
              <c:numCache>
                <c:formatCode>General</c:formatCode>
                <c:ptCount val="1"/>
                <c:pt idx="0">
                  <c:v>1.1006896551724139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29D-4FFE-B66D-CD9827811A32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[1]Hoja1!$CH$27</c:f>
              <c:numCache>
                <c:formatCode>General</c:formatCode>
                <c:ptCount val="1"/>
                <c:pt idx="0">
                  <c:v>1.3176795580110496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29D-4FFE-B66D-CD9827811A32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[1]Hoja1!$CH$28</c:f>
              <c:numCache>
                <c:formatCode>General</c:formatCode>
                <c:ptCount val="1"/>
                <c:pt idx="0">
                  <c:v>1.2872427983539092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29D-4FFE-B66D-CD9827811A32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[1]Hoja1!$CH$29</c:f>
              <c:numCache>
                <c:formatCode>General</c:formatCode>
                <c:ptCount val="1"/>
                <c:pt idx="0">
                  <c:v>0.7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29D-4FFE-B66D-CD9827811A32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[1]Hoja1!$CH$30</c:f>
              <c:numCache>
                <c:formatCode>General</c:formatCode>
                <c:ptCount val="1"/>
                <c:pt idx="0">
                  <c:v>2.0246882793017451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29D-4FFE-B66D-CD9827811A32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[1]Hoja1!$CH$31</c:f>
              <c:numCache>
                <c:formatCode>General</c:formatCode>
                <c:ptCount val="1"/>
                <c:pt idx="0">
                  <c:v>0.69752066115702493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29D-4FFE-B66D-CD9827811A32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[1]Hoja1!$CH$32</c:f>
              <c:numCache>
                <c:formatCode>General</c:formatCode>
                <c:ptCount val="1"/>
                <c:pt idx="0">
                  <c:v>0.17912621359223302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29D-4FFE-B66D-CD9827811A32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[1]Hoja1!$CH$33</c:f>
              <c:numCache>
                <c:formatCode>General</c:formatCode>
                <c:ptCount val="1"/>
                <c:pt idx="0">
                  <c:v>3.4056603773584908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29D-4FFE-B66D-CD9827811A32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[1]Hoja1!$CH$34</c:f>
              <c:numCache>
                <c:formatCode>General</c:formatCode>
                <c:ptCount val="1"/>
                <c:pt idx="0">
                  <c:v>1.6582568807339451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29D-4FFE-B66D-CD9827811A32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[1]Hoja1!$CH$35</c:f>
              <c:numCache>
                <c:formatCode>General</c:formatCode>
                <c:ptCount val="1"/>
                <c:pt idx="0">
                  <c:v>0.4559718969555035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F29D-4FFE-B66D-CD9827811A32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[1]Hoja1!$CH$36</c:f>
              <c:numCache>
                <c:formatCode>General</c:formatCode>
                <c:ptCount val="1"/>
                <c:pt idx="0">
                  <c:v>6.1915367483296221E-2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F29D-4FFE-B66D-CD9827811A32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[1]Hoja1!$CH$37</c:f>
              <c:numCache>
                <c:formatCode>General</c:formatCode>
                <c:ptCount val="1"/>
                <c:pt idx="0">
                  <c:v>0.1587786259541985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F29D-4FFE-B66D-CD9827811A32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[1]Hoja1!$CH$38</c:f>
              <c:numCache>
                <c:formatCode>General</c:formatCode>
                <c:ptCount val="1"/>
                <c:pt idx="0">
                  <c:v>0.17126760563380281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F29D-4FFE-B66D-CD9827811A3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(Ar)/(S/A)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baseline="0">
                    <a:effectLst/>
                  </a:rPr>
                  <a:t>(R/A)/(S/Ar)</a:t>
                </a:r>
                <a:endParaRPr lang="es-CO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Gráfico de estabilidad de Stankiewicz (SP)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[1]Hoja1!$Y$23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[1]Hoja1!$AE$23</c:f>
              <c:numCache>
                <c:formatCode>General</c:formatCode>
                <c:ptCount val="1"/>
                <c:pt idx="0">
                  <c:v>1.0142857142857142</c:v>
                </c:pt>
              </c:numCache>
            </c:numRef>
          </c:xVal>
          <c:yVal>
            <c:numRef>
              <c:f>[1]Hoja1!$AF$23</c:f>
              <c:numCache>
                <c:formatCode>General</c:formatCode>
                <c:ptCount val="1"/>
                <c:pt idx="0">
                  <c:v>0.75426621160409557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BFF-4FB1-8CBC-D77C29F46CDD}"/>
            </c:ext>
          </c:extLst>
        </c:ser>
        <c:ser>
          <c:idx val="1"/>
          <c:order val="1"/>
          <c:tx>
            <c:strRef>
              <c:f>[1]Hoja1!$Y$24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[1]Hoja1!$AE$24</c:f>
              <c:numCache>
                <c:formatCode>General</c:formatCode>
                <c:ptCount val="1"/>
                <c:pt idx="0">
                  <c:v>0.14285714285714288</c:v>
                </c:pt>
              </c:numCache>
            </c:numRef>
          </c:xVal>
          <c:yVal>
            <c:numRef>
              <c:f>[1]Hoja1!$AF$24</c:f>
              <c:numCache>
                <c:formatCode>General</c:formatCode>
                <c:ptCount val="1"/>
                <c:pt idx="0">
                  <c:v>1.3423728813559324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BFF-4FB1-8CBC-D77C29F46CDD}"/>
            </c:ext>
          </c:extLst>
        </c:ser>
        <c:ser>
          <c:idx val="2"/>
          <c:order val="2"/>
          <c:tx>
            <c:strRef>
              <c:f>[1]Hoja1!$Y$25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[1]Hoja1!$AE$25</c:f>
              <c:numCache>
                <c:formatCode>General</c:formatCode>
                <c:ptCount val="1"/>
                <c:pt idx="0">
                  <c:v>0.13138686131386862</c:v>
                </c:pt>
              </c:numCache>
            </c:numRef>
          </c:xVal>
          <c:yVal>
            <c:numRef>
              <c:f>[1]Hoja1!$AF$25</c:f>
              <c:numCache>
                <c:formatCode>General</c:formatCode>
                <c:ptCount val="1"/>
                <c:pt idx="0">
                  <c:v>1.6353383458646615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BFF-4FB1-8CBC-D77C29F46CDD}"/>
            </c:ext>
          </c:extLst>
        </c:ser>
        <c:ser>
          <c:idx val="3"/>
          <c:order val="3"/>
          <c:tx>
            <c:strRef>
              <c:f>[1]Hoja1!$Y$26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[1]Hoja1!$AE$26</c:f>
              <c:numCache>
                <c:formatCode>General</c:formatCode>
                <c:ptCount val="1"/>
                <c:pt idx="0">
                  <c:v>0.14285714285714285</c:v>
                </c:pt>
              </c:numCache>
            </c:numRef>
          </c:xVal>
          <c:yVal>
            <c:numRef>
              <c:f>[1]Hoja1!$AF$26</c:f>
              <c:numCache>
                <c:formatCode>General</c:formatCode>
                <c:ptCount val="1"/>
                <c:pt idx="0">
                  <c:v>1.1383647798742138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BFF-4FB1-8CBC-D77C29F46CDD}"/>
            </c:ext>
          </c:extLst>
        </c:ser>
        <c:ser>
          <c:idx val="4"/>
          <c:order val="4"/>
          <c:tx>
            <c:strRef>
              <c:f>[1]Hoja1!$Y$27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[1]Hoja1!$AE$27</c:f>
              <c:numCache>
                <c:formatCode>General</c:formatCode>
                <c:ptCount val="1"/>
                <c:pt idx="0">
                  <c:v>0.39655172413793099</c:v>
                </c:pt>
              </c:numCache>
            </c:numRef>
          </c:xVal>
          <c:yVal>
            <c:numRef>
              <c:f>[1]Hoja1!$AF$27</c:f>
              <c:numCache>
                <c:formatCode>General</c:formatCode>
                <c:ptCount val="1"/>
                <c:pt idx="0">
                  <c:v>1.786764705882353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BFF-4FB1-8CBC-D77C29F46CDD}"/>
            </c:ext>
          </c:extLst>
        </c:ser>
        <c:ser>
          <c:idx val="5"/>
          <c:order val="5"/>
          <c:tx>
            <c:strRef>
              <c:f>[1]Hoja1!$Y$28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[1]Hoja1!$AE$28</c:f>
              <c:numCache>
                <c:formatCode>General</c:formatCode>
                <c:ptCount val="1"/>
                <c:pt idx="0">
                  <c:v>0.26785714285714285</c:v>
                </c:pt>
              </c:numCache>
            </c:numRef>
          </c:xVal>
          <c:yVal>
            <c:numRef>
              <c:f>[1]Hoja1!$AF$28</c:f>
              <c:numCache>
                <c:formatCode>General</c:formatCode>
                <c:ptCount val="1"/>
                <c:pt idx="0">
                  <c:v>2.1428571428571428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8BFF-4FB1-8CBC-D77C29F46CDD}"/>
            </c:ext>
          </c:extLst>
        </c:ser>
        <c:ser>
          <c:idx val="6"/>
          <c:order val="6"/>
          <c:tx>
            <c:strRef>
              <c:f>[1]Hoja1!$Y$29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[1]Hoja1!$AE$29</c:f>
              <c:numCache>
                <c:formatCode>General</c:formatCode>
                <c:ptCount val="1"/>
                <c:pt idx="0">
                  <c:v>0.5</c:v>
                </c:pt>
              </c:numCache>
            </c:numRef>
          </c:xVal>
          <c:yVal>
            <c:numRef>
              <c:f>[1]Hoja1!$AF$29</c:f>
              <c:numCache>
                <c:formatCode>General</c:formatCode>
                <c:ptCount val="1"/>
                <c:pt idx="0">
                  <c:v>1.1359773371104818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8BFF-4FB1-8CBC-D77C29F46CDD}"/>
            </c:ext>
          </c:extLst>
        </c:ser>
        <c:ser>
          <c:idx val="7"/>
          <c:order val="7"/>
          <c:tx>
            <c:strRef>
              <c:f>[1]Hoja1!$Y$30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[1]Hoja1!$AE$30</c:f>
              <c:numCache>
                <c:formatCode>General</c:formatCode>
                <c:ptCount val="1"/>
                <c:pt idx="0">
                  <c:v>0.25396825396825401</c:v>
                </c:pt>
              </c:numCache>
            </c:numRef>
          </c:xVal>
          <c:yVal>
            <c:numRef>
              <c:f>[1]Hoja1!$AF$30</c:f>
              <c:numCache>
                <c:formatCode>General</c:formatCode>
                <c:ptCount val="1"/>
                <c:pt idx="0">
                  <c:v>2.2938388625592414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8BFF-4FB1-8CBC-D77C29F46CDD}"/>
            </c:ext>
          </c:extLst>
        </c:ser>
        <c:ser>
          <c:idx val="8"/>
          <c:order val="8"/>
          <c:tx>
            <c:strRef>
              <c:f>[1]Hoja1!$Y$31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[1]Hoja1!$AE$31</c:f>
              <c:numCache>
                <c:formatCode>General</c:formatCode>
                <c:ptCount val="1"/>
                <c:pt idx="0">
                  <c:v>5.6603773584905662E-2</c:v>
                </c:pt>
              </c:numCache>
            </c:numRef>
          </c:xVal>
          <c:yVal>
            <c:numRef>
              <c:f>[1]Hoja1!$AF$31</c:f>
              <c:numCache>
                <c:formatCode>General</c:formatCode>
                <c:ptCount val="1"/>
                <c:pt idx="0">
                  <c:v>1.6747967479674797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8BFF-4FB1-8CBC-D77C29F46CDD}"/>
            </c:ext>
          </c:extLst>
        </c:ser>
        <c:ser>
          <c:idx val="9"/>
          <c:order val="9"/>
          <c:tx>
            <c:strRef>
              <c:f>[1]Hoja1!$Y$32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[1]Hoja1!$AE$32</c:f>
              <c:numCache>
                <c:formatCode>General</c:formatCode>
                <c:ptCount val="1"/>
                <c:pt idx="0">
                  <c:v>0.48101265822784806</c:v>
                </c:pt>
              </c:numCache>
            </c:numRef>
          </c:xVal>
          <c:yVal>
            <c:numRef>
              <c:f>[1]Hoja1!$AF$32</c:f>
              <c:numCache>
                <c:formatCode>General</c:formatCode>
                <c:ptCount val="1"/>
                <c:pt idx="0">
                  <c:v>1.1157894736842104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8BFF-4FB1-8CBC-D77C29F46CDD}"/>
            </c:ext>
          </c:extLst>
        </c:ser>
        <c:ser>
          <c:idx val="10"/>
          <c:order val="10"/>
          <c:tx>
            <c:strRef>
              <c:f>[1]Hoja1!$Y$33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[1]Hoja1!$AE$33</c:f>
              <c:numCache>
                <c:formatCode>General</c:formatCode>
                <c:ptCount val="1"/>
                <c:pt idx="0">
                  <c:v>0.41095890410958907</c:v>
                </c:pt>
              </c:numCache>
            </c:numRef>
          </c:xVal>
          <c:yVal>
            <c:numRef>
              <c:f>[1]Hoja1!$AF$33</c:f>
              <c:numCache>
                <c:formatCode>General</c:formatCode>
                <c:ptCount val="1"/>
                <c:pt idx="0">
                  <c:v>1.8091286307053942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8BFF-4FB1-8CBC-D77C29F46CDD}"/>
            </c:ext>
          </c:extLst>
        </c:ser>
        <c:ser>
          <c:idx val="11"/>
          <c:order val="11"/>
          <c:tx>
            <c:strRef>
              <c:f>[1]Hoja1!$Y$34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[1]Hoja1!$AE$34</c:f>
              <c:numCache>
                <c:formatCode>General</c:formatCode>
                <c:ptCount val="1"/>
                <c:pt idx="0">
                  <c:v>0.29729729729729731</c:v>
                </c:pt>
              </c:numCache>
            </c:numRef>
          </c:xVal>
          <c:yVal>
            <c:numRef>
              <c:f>[1]Hoja1!$AF$34</c:f>
              <c:numCache>
                <c:formatCode>General</c:formatCode>
                <c:ptCount val="1"/>
                <c:pt idx="0">
                  <c:v>2.4124293785310735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8BFF-4FB1-8CBC-D77C29F46CDD}"/>
            </c:ext>
          </c:extLst>
        </c:ser>
        <c:ser>
          <c:idx val="12"/>
          <c:order val="12"/>
          <c:tx>
            <c:strRef>
              <c:f>[1]Hoja1!$Y$35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[1]Hoja1!$AE$35</c:f>
              <c:numCache>
                <c:formatCode>General</c:formatCode>
                <c:ptCount val="1"/>
                <c:pt idx="0">
                  <c:v>0.14285714285714288</c:v>
                </c:pt>
              </c:numCache>
            </c:numRef>
          </c:xVal>
          <c:yVal>
            <c:numRef>
              <c:f>[1]Hoja1!$AF$35</c:f>
              <c:numCache>
                <c:formatCode>General</c:formatCode>
                <c:ptCount val="1"/>
                <c:pt idx="0">
                  <c:v>3.2302158273381294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8BFF-4FB1-8CBC-D77C29F46CDD}"/>
            </c:ext>
          </c:extLst>
        </c:ser>
        <c:ser>
          <c:idx val="13"/>
          <c:order val="13"/>
          <c:tx>
            <c:strRef>
              <c:f>[1]Hoja1!$Y$36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[1]Hoja1!$AE$36</c:f>
              <c:numCache>
                <c:formatCode>General</c:formatCode>
                <c:ptCount val="1"/>
                <c:pt idx="0">
                  <c:v>0.4</c:v>
                </c:pt>
              </c:numCache>
            </c:numRef>
          </c:xVal>
          <c:yVal>
            <c:numRef>
              <c:f>[1]Hoja1!$AF$36</c:f>
              <c:numCache>
                <c:formatCode>General</c:formatCode>
                <c:ptCount val="1"/>
                <c:pt idx="0">
                  <c:v>2.5192307692307692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8BFF-4FB1-8CBC-D77C29F46CDD}"/>
            </c:ext>
          </c:extLst>
        </c:ser>
        <c:ser>
          <c:idx val="14"/>
          <c:order val="14"/>
          <c:tx>
            <c:strRef>
              <c:f>[1]Hoja1!$Y$37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[1]Hoja1!$AE$37</c:f>
              <c:numCache>
                <c:formatCode>General</c:formatCode>
                <c:ptCount val="1"/>
                <c:pt idx="0">
                  <c:v>1.6</c:v>
                </c:pt>
              </c:numCache>
            </c:numRef>
          </c:xVal>
          <c:yVal>
            <c:numRef>
              <c:f>[1]Hoja1!$AF$37</c:f>
              <c:numCache>
                <c:formatCode>General</c:formatCode>
                <c:ptCount val="1"/>
                <c:pt idx="0">
                  <c:v>4.6710526315789478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8BFF-4FB1-8CBC-D77C29F46CD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21517624"/>
        <c:axId val="421517952"/>
      </c:scatterChart>
      <c:valAx>
        <c:axId val="421517624"/>
        <c:scaling>
          <c:orientation val="minMax"/>
          <c:max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Asfaltenos/Resinas (A/R)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517952"/>
        <c:crosses val="autoZero"/>
        <c:crossBetween val="midCat"/>
        <c:majorUnit val="0.1"/>
      </c:valAx>
      <c:valAx>
        <c:axId val="421517952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Saturados/Aromaticos(S/Ar)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517624"/>
        <c:crosses val="autoZero"/>
        <c:crossBetween val="midCat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</a:t>
            </a:r>
            <a:r>
              <a:rPr lang="es-CO" sz="1400"/>
              <a:t>-</a:t>
            </a:r>
            <a:r>
              <a:rPr lang="es-CO" sz="1400" b="0" i="0" u="none" strike="noStrike" baseline="0">
                <a:effectLst/>
              </a:rPr>
              <a:t>cualitativo</a:t>
            </a:r>
            <a:r>
              <a:rPr lang="es-CO" sz="1400"/>
              <a:t> </a:t>
            </a:r>
            <a:r>
              <a:rPr lang="es-CO" sz="1400" b="0" i="0" baseline="0">
                <a:effectLst/>
              </a:rPr>
              <a:t>R/A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[1]Hoja1!$AZ$23:$AZ$37</c:f>
              <c:numCache>
                <c:formatCode>General</c:formatCode>
                <c:ptCount val="15"/>
                <c:pt idx="0">
                  <c:v>0.9859154929577465</c:v>
                </c:pt>
                <c:pt idx="1">
                  <c:v>6.9999999999999991</c:v>
                </c:pt>
                <c:pt idx="2">
                  <c:v>7.6111111111111107</c:v>
                </c:pt>
                <c:pt idx="3">
                  <c:v>7</c:v>
                </c:pt>
                <c:pt idx="4">
                  <c:v>2.5217391304347827</c:v>
                </c:pt>
                <c:pt idx="5">
                  <c:v>3.7333333333333329</c:v>
                </c:pt>
                <c:pt idx="6">
                  <c:v>2</c:v>
                </c:pt>
                <c:pt idx="7">
                  <c:v>3.9374999999999996</c:v>
                </c:pt>
                <c:pt idx="8">
                  <c:v>17.666666666666668</c:v>
                </c:pt>
                <c:pt idx="9">
                  <c:v>2.0789473684210527</c:v>
                </c:pt>
                <c:pt idx="10">
                  <c:v>2.4333333333333331</c:v>
                </c:pt>
                <c:pt idx="11">
                  <c:v>3.3636363636363633</c:v>
                </c:pt>
                <c:pt idx="12">
                  <c:v>6.9999999999999991</c:v>
                </c:pt>
                <c:pt idx="13">
                  <c:v>2.5</c:v>
                </c:pt>
                <c:pt idx="14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D7-4EBD-8F7E-29BDC9AB32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</a:t>
            </a:r>
            <a:r>
              <a:rPr lang="es-CO" sz="1400" b="0" i="0" baseline="0">
                <a:effectLst/>
              </a:rPr>
              <a:t>S/A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[1]Hoja1!$BA$23:$BA$37</c:f>
              <c:numCache>
                <c:formatCode>General</c:formatCode>
                <c:ptCount val="15"/>
                <c:pt idx="0">
                  <c:v>1.5563380281690142</c:v>
                </c:pt>
                <c:pt idx="1">
                  <c:v>18.857142857142858</c:v>
                </c:pt>
                <c:pt idx="2">
                  <c:v>24.166666666666664</c:v>
                </c:pt>
                <c:pt idx="3">
                  <c:v>24.133333333333336</c:v>
                </c:pt>
                <c:pt idx="4">
                  <c:v>21.130434782608699</c:v>
                </c:pt>
                <c:pt idx="5">
                  <c:v>36</c:v>
                </c:pt>
                <c:pt idx="6">
                  <c:v>17.434782608695656</c:v>
                </c:pt>
                <c:pt idx="7">
                  <c:v>30.249999999999996</c:v>
                </c:pt>
                <c:pt idx="8">
                  <c:v>137.33333333333334</c:v>
                </c:pt>
                <c:pt idx="9">
                  <c:v>8.3684210526315788</c:v>
                </c:pt>
                <c:pt idx="10">
                  <c:v>14.533333333333333</c:v>
                </c:pt>
                <c:pt idx="11">
                  <c:v>38.81818181818182</c:v>
                </c:pt>
                <c:pt idx="12">
                  <c:v>224.49999999999997</c:v>
                </c:pt>
                <c:pt idx="13">
                  <c:v>98.249999999999986</c:v>
                </c:pt>
                <c:pt idx="14">
                  <c:v>44.375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C8-4469-971C-A882CC905FD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</a:t>
            </a:r>
            <a:r>
              <a:rPr lang="es-CO" sz="1400" b="0" i="0" baseline="0">
                <a:effectLst/>
              </a:rPr>
              <a:t>Ar/A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[1]Hoja1!$BB$23:$BB$37</c:f>
              <c:numCache>
                <c:formatCode>General</c:formatCode>
                <c:ptCount val="15"/>
                <c:pt idx="0">
                  <c:v>2.063380281690141</c:v>
                </c:pt>
                <c:pt idx="1">
                  <c:v>14.047619047619047</c:v>
                </c:pt>
                <c:pt idx="2">
                  <c:v>14.777777777777779</c:v>
                </c:pt>
                <c:pt idx="3">
                  <c:v>21.2</c:v>
                </c:pt>
                <c:pt idx="4">
                  <c:v>11.82608695652174</c:v>
                </c:pt>
                <c:pt idx="5">
                  <c:v>16.8</c:v>
                </c:pt>
                <c:pt idx="6">
                  <c:v>15.347826086956522</c:v>
                </c:pt>
                <c:pt idx="7">
                  <c:v>13.1875</c:v>
                </c:pt>
                <c:pt idx="8">
                  <c:v>82.000000000000014</c:v>
                </c:pt>
                <c:pt idx="9">
                  <c:v>7.5</c:v>
                </c:pt>
                <c:pt idx="10">
                  <c:v>8.0333333333333332</c:v>
                </c:pt>
                <c:pt idx="11">
                  <c:v>16.09090909090909</c:v>
                </c:pt>
                <c:pt idx="12">
                  <c:v>69.5</c:v>
                </c:pt>
                <c:pt idx="13">
                  <c:v>39</c:v>
                </c:pt>
                <c:pt idx="14">
                  <c:v>9.4999999999999982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D3-4223-B1FC-5C13FE4298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</a:t>
            </a:r>
            <a:r>
              <a:rPr lang="es-CO" sz="1400" b="0" i="0" baseline="0">
                <a:effectLst/>
              </a:rPr>
              <a:t>(R*Ar)/(S*A)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[1]Hoja1!$BC$23:$BC$37</c:f>
              <c:numCache>
                <c:formatCode>General</c:formatCode>
                <c:ptCount val="15"/>
                <c:pt idx="0">
                  <c:v>1.3071187304824421</c:v>
                </c:pt>
                <c:pt idx="1">
                  <c:v>5.2146464646464636</c:v>
                </c:pt>
                <c:pt idx="2">
                  <c:v>4.6541507024265645</c:v>
                </c:pt>
                <c:pt idx="3">
                  <c:v>6.1491712707182318</c:v>
                </c:pt>
                <c:pt idx="4">
                  <c:v>1.411343710860619</c:v>
                </c:pt>
                <c:pt idx="5">
                  <c:v>1.7422222222222219</c:v>
                </c:pt>
                <c:pt idx="6">
                  <c:v>1.7605985037406482</c:v>
                </c:pt>
                <c:pt idx="7">
                  <c:v>1.7165547520661157</c:v>
                </c:pt>
                <c:pt idx="8">
                  <c:v>10.548543689320386</c:v>
                </c:pt>
                <c:pt idx="9">
                  <c:v>1.8632075471698113</c:v>
                </c:pt>
                <c:pt idx="10">
                  <c:v>1.3450305810397554</c:v>
                </c:pt>
                <c:pt idx="11">
                  <c:v>1.3942942303598038</c:v>
                </c:pt>
                <c:pt idx="12">
                  <c:v>2.1670378619153676</c:v>
                </c:pt>
                <c:pt idx="13">
                  <c:v>0.99236641221374056</c:v>
                </c:pt>
                <c:pt idx="14">
                  <c:v>0.13380281690140844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06-4F44-B6FF-52D388DE89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(R*Ar)/(S*A)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</a:t>
            </a:r>
            <a:r>
              <a:rPr lang="es-CO" sz="1400" b="0" i="0" u="none" strike="noStrike" baseline="0">
                <a:effectLst/>
              </a:rPr>
              <a:t>(S*Ar)/(A) 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[1]Hoja1!$BD$23:$BD$37</c:f>
              <c:numCache>
                <c:formatCode>General</c:formatCode>
                <c:ptCount val="15"/>
                <c:pt idx="0">
                  <c:v>45.600704225352118</c:v>
                </c:pt>
                <c:pt idx="1">
                  <c:v>556.28571428571433</c:v>
                </c:pt>
                <c:pt idx="2">
                  <c:v>642.83333333333337</c:v>
                </c:pt>
                <c:pt idx="3">
                  <c:v>767.44</c:v>
                </c:pt>
                <c:pt idx="4">
                  <c:v>574.74782608695659</c:v>
                </c:pt>
                <c:pt idx="5">
                  <c:v>907.19999999999993</c:v>
                </c:pt>
                <c:pt idx="6">
                  <c:v>615.44782608695652</c:v>
                </c:pt>
                <c:pt idx="7">
                  <c:v>638.27499999999998</c:v>
                </c:pt>
                <c:pt idx="8">
                  <c:v>3378.4000000000005</c:v>
                </c:pt>
                <c:pt idx="9">
                  <c:v>238.50000000000003</c:v>
                </c:pt>
                <c:pt idx="10">
                  <c:v>350.25333333333333</c:v>
                </c:pt>
                <c:pt idx="11">
                  <c:v>687.08181818181811</c:v>
                </c:pt>
                <c:pt idx="12">
                  <c:v>3120.5499999999997</c:v>
                </c:pt>
                <c:pt idx="13">
                  <c:v>1532.6999999999998</c:v>
                </c:pt>
                <c:pt idx="14">
                  <c:v>337.25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C-4041-BF5F-F10D2C8B3B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(S*Ar)/(A) 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baseline="0">
                <a:effectLst/>
              </a:rPr>
              <a:t>Ar/A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[1]Hoja1!$BB$23:$BB$37</c:f>
              <c:numCache>
                <c:formatCode>General</c:formatCode>
                <c:ptCount val="15"/>
                <c:pt idx="0">
                  <c:v>2.063380281690141</c:v>
                </c:pt>
                <c:pt idx="1">
                  <c:v>14.047619047619047</c:v>
                </c:pt>
                <c:pt idx="2">
                  <c:v>14.777777777777779</c:v>
                </c:pt>
                <c:pt idx="3">
                  <c:v>21.2</c:v>
                </c:pt>
                <c:pt idx="4">
                  <c:v>11.82608695652174</c:v>
                </c:pt>
                <c:pt idx="5">
                  <c:v>16.8</c:v>
                </c:pt>
                <c:pt idx="6">
                  <c:v>15.347826086956522</c:v>
                </c:pt>
                <c:pt idx="7">
                  <c:v>13.1875</c:v>
                </c:pt>
                <c:pt idx="8">
                  <c:v>82.000000000000014</c:v>
                </c:pt>
                <c:pt idx="9">
                  <c:v>7.5</c:v>
                </c:pt>
                <c:pt idx="10">
                  <c:v>8.0333333333333332</c:v>
                </c:pt>
                <c:pt idx="11">
                  <c:v>16.09090909090909</c:v>
                </c:pt>
                <c:pt idx="12">
                  <c:v>69.5</c:v>
                </c:pt>
                <c:pt idx="13">
                  <c:v>39</c:v>
                </c:pt>
                <c:pt idx="14">
                  <c:v>9.4999999999999982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87-400C-B634-DB8821A322B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(Ar)/(S*A)</a:t>
            </a:r>
            <a:r>
              <a:rPr lang="es-CO" sz="1400" b="0" i="0" u="none" strike="noStrike" baseline="0">
                <a:effectLst/>
              </a:rPr>
              <a:t> 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[1]Hoja1!$BE$23:$BE$37</c:f>
              <c:numCache>
                <c:formatCode>General</c:formatCode>
                <c:ptCount val="15"/>
                <c:pt idx="0">
                  <c:v>9.3365623605888737E-2</c:v>
                </c:pt>
                <c:pt idx="1">
                  <c:v>0.35473785473785469</c:v>
                </c:pt>
                <c:pt idx="2">
                  <c:v>0.33971902937420184</c:v>
                </c:pt>
                <c:pt idx="3">
                  <c:v>0.58563535911602205</c:v>
                </c:pt>
                <c:pt idx="4">
                  <c:v>0.24333512256217568</c:v>
                </c:pt>
                <c:pt idx="5">
                  <c:v>0.31111111111111112</c:v>
                </c:pt>
                <c:pt idx="6">
                  <c:v>0.38273880516101055</c:v>
                </c:pt>
                <c:pt idx="7">
                  <c:v>0.27246900826446285</c:v>
                </c:pt>
                <c:pt idx="8">
                  <c:v>1.9902912621359223</c:v>
                </c:pt>
                <c:pt idx="9">
                  <c:v>0.23584905660377359</c:v>
                </c:pt>
                <c:pt idx="10">
                  <c:v>0.18425076452599387</c:v>
                </c:pt>
                <c:pt idx="11">
                  <c:v>0.37683627847562268</c:v>
                </c:pt>
                <c:pt idx="12">
                  <c:v>1.5478841870824054</c:v>
                </c:pt>
                <c:pt idx="13">
                  <c:v>0.99236641221374056</c:v>
                </c:pt>
                <c:pt idx="14">
                  <c:v>0.26760563380281688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E5-492A-965D-7AED1D16EA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(Ar)/(S*A)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9707451341309608"/>
          <c:y val="0.42768582118724519"/>
          <c:w val="8.993847359989092E-2"/>
          <c:h val="5.9840844362539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[1]Hoja1!$CD$24</c:f>
              <c:numCache>
                <c:formatCode>General</c:formatCode>
                <c:ptCount val="1"/>
                <c:pt idx="0">
                  <c:v>2.063380281690141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1DB-4F9C-BEA6-92D76F934759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[1]Hoja1!$CD$25</c:f>
              <c:numCache>
                <c:formatCode>General</c:formatCode>
                <c:ptCount val="1"/>
                <c:pt idx="0">
                  <c:v>14.047619047619047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1DB-4F9C-BEA6-92D76F934759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[1]Hoja1!$CD$26</c:f>
              <c:numCache>
                <c:formatCode>General</c:formatCode>
                <c:ptCount val="1"/>
                <c:pt idx="0">
                  <c:v>14.777777777777779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1DB-4F9C-BEA6-92D76F934759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[1]Hoja1!$CD$27</c:f>
              <c:numCache>
                <c:formatCode>General</c:formatCode>
                <c:ptCount val="1"/>
                <c:pt idx="0">
                  <c:v>21.2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1DB-4F9C-BEA6-92D76F934759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[1]Hoja1!$CD$28</c:f>
              <c:numCache>
                <c:formatCode>General</c:formatCode>
                <c:ptCount val="1"/>
                <c:pt idx="0">
                  <c:v>11.82608695652174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1DB-4F9C-BEA6-92D76F934759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[1]Hoja1!$CD$29</c:f>
              <c:numCache>
                <c:formatCode>General</c:formatCode>
                <c:ptCount val="1"/>
                <c:pt idx="0">
                  <c:v>16.8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11DB-4F9C-BEA6-92D76F934759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[1]Hoja1!$CD$30</c:f>
              <c:numCache>
                <c:formatCode>General</c:formatCode>
                <c:ptCount val="1"/>
                <c:pt idx="0">
                  <c:v>15.347826086956522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11DB-4F9C-BEA6-92D76F934759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[1]Hoja1!$CD$31</c:f>
              <c:numCache>
                <c:formatCode>General</c:formatCode>
                <c:ptCount val="1"/>
                <c:pt idx="0">
                  <c:v>13.1875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11DB-4F9C-BEA6-92D76F934759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[1]Hoja1!$CD$32</c:f>
              <c:numCache>
                <c:formatCode>General</c:formatCode>
                <c:ptCount val="1"/>
                <c:pt idx="0">
                  <c:v>82.000000000000014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11DB-4F9C-BEA6-92D76F934759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[1]Hoja1!$CD$33</c:f>
              <c:numCache>
                <c:formatCode>General</c:formatCode>
                <c:ptCount val="1"/>
                <c:pt idx="0">
                  <c:v>7.5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11DB-4F9C-BEA6-92D76F934759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[1]Hoja1!$CD$34</c:f>
              <c:numCache>
                <c:formatCode>General</c:formatCode>
                <c:ptCount val="1"/>
                <c:pt idx="0">
                  <c:v>8.0333333333333332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11DB-4F9C-BEA6-92D76F934759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[1]Hoja1!$CD$35</c:f>
              <c:numCache>
                <c:formatCode>General</c:formatCode>
                <c:ptCount val="1"/>
                <c:pt idx="0">
                  <c:v>16.09090909090909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11DB-4F9C-BEA6-92D76F934759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[1]Hoja1!$CD$36</c:f>
              <c:numCache>
                <c:formatCode>General</c:formatCode>
                <c:ptCount val="1"/>
                <c:pt idx="0">
                  <c:v>69.5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11DB-4F9C-BEA6-92D76F934759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[1]Hoja1!$CD$37</c:f>
              <c:numCache>
                <c:formatCode>General</c:formatCode>
                <c:ptCount val="1"/>
                <c:pt idx="0">
                  <c:v>39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11DB-4F9C-BEA6-92D76F934759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[1]Hoja1!$CD$38</c:f>
              <c:numCache>
                <c:formatCode>General</c:formatCode>
                <c:ptCount val="1"/>
                <c:pt idx="0">
                  <c:v>9.4999999999999982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11DB-4F9C-BEA6-92D76F93475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(R/A)/(S/Ar)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2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[1]Hoja1!$CF$24</c:f>
              <c:numCache>
                <c:formatCode>General</c:formatCode>
                <c:ptCount val="1"/>
                <c:pt idx="0">
                  <c:v>0.9859154929577465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98-4618-915B-12E76788E677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[1]Hoja1!$CF$25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F98-4618-915B-12E76788E677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[1]Hoja1!$CF$26</c:f>
              <c:numCache>
                <c:formatCode>General</c:formatCode>
                <c:ptCount val="1"/>
                <c:pt idx="0">
                  <c:v>7.6111111111111107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F98-4618-915B-12E76788E677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[1]Hoja1!$CF$27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F98-4618-915B-12E76788E677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[1]Hoja1!$CF$28</c:f>
              <c:numCache>
                <c:formatCode>General</c:formatCode>
                <c:ptCount val="1"/>
                <c:pt idx="0">
                  <c:v>2.5217391304347827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F98-4618-915B-12E76788E677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[1]Hoja1!$CF$29</c:f>
              <c:numCache>
                <c:formatCode>General</c:formatCode>
                <c:ptCount val="1"/>
                <c:pt idx="0">
                  <c:v>3.7333333333333329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F98-4618-915B-12E76788E677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[1]Hoja1!$CF$30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F98-4618-915B-12E76788E677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[1]Hoja1!$CF$31</c:f>
              <c:numCache>
                <c:formatCode>General</c:formatCode>
                <c:ptCount val="1"/>
                <c:pt idx="0">
                  <c:v>3.9374999999999996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F98-4618-915B-12E76788E677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[1]Hoja1!$CF$32</c:f>
              <c:numCache>
                <c:formatCode>General</c:formatCode>
                <c:ptCount val="1"/>
                <c:pt idx="0">
                  <c:v>17.666666666666668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F98-4618-915B-12E76788E677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[1]Hoja1!$CF$33</c:f>
              <c:numCache>
                <c:formatCode>General</c:formatCode>
                <c:ptCount val="1"/>
                <c:pt idx="0">
                  <c:v>2.0789473684210527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6F98-4618-915B-12E76788E677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[1]Hoja1!$CF$34</c:f>
              <c:numCache>
                <c:formatCode>General</c:formatCode>
                <c:ptCount val="1"/>
                <c:pt idx="0">
                  <c:v>2.4333333333333331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6F98-4618-915B-12E76788E677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[1]Hoja1!$CF$35</c:f>
              <c:numCache>
                <c:formatCode>General</c:formatCode>
                <c:ptCount val="1"/>
                <c:pt idx="0">
                  <c:v>3.3636363636363633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6F98-4618-915B-12E76788E677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[1]Hoja1!$CF$36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6F98-4618-915B-12E76788E677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[1]Hoja1!$CF$37</c:f>
              <c:numCache>
                <c:formatCode>General</c:formatCode>
                <c:ptCount val="1"/>
                <c:pt idx="0">
                  <c:v>2.5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6F98-4618-915B-12E76788E677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[1]Hoja1!$CF$38</c:f>
              <c:numCache>
                <c:formatCode>General</c:formatCode>
                <c:ptCount val="1"/>
                <c:pt idx="0">
                  <c:v>0.625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6F98-4618-915B-12E76788E67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(R/A)/(S/Ar)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[1]Hoja1!$CF$24</c:f>
              <c:numCache>
                <c:formatCode>General</c:formatCode>
                <c:ptCount val="1"/>
                <c:pt idx="0">
                  <c:v>0.9859154929577465</c:v>
                </c:pt>
              </c:numCache>
            </c:numRef>
          </c:xVal>
          <c:yVal>
            <c:numRef>
              <c:f>[1]Hoja1!$CG$24</c:f>
              <c:numCache>
                <c:formatCode>General</c:formatCode>
                <c:ptCount val="1"/>
                <c:pt idx="0">
                  <c:v>0.75426621160409557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0F-43BA-ACC2-CFB095779398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[1]Hoja1!$CF$25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[1]Hoja1!$CG$25</c:f>
              <c:numCache>
                <c:formatCode>General</c:formatCode>
                <c:ptCount val="1"/>
                <c:pt idx="0">
                  <c:v>1.3423728813559324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B0F-43BA-ACC2-CFB095779398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[1]Hoja1!$CF$26</c:f>
              <c:numCache>
                <c:formatCode>General</c:formatCode>
                <c:ptCount val="1"/>
                <c:pt idx="0">
                  <c:v>7.6111111111111107</c:v>
                </c:pt>
              </c:numCache>
            </c:numRef>
          </c:xVal>
          <c:yVal>
            <c:numRef>
              <c:f>[1]Hoja1!$CG$26</c:f>
              <c:numCache>
                <c:formatCode>General</c:formatCode>
                <c:ptCount val="1"/>
                <c:pt idx="0">
                  <c:v>1.6353383458646615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B0F-43BA-ACC2-CFB095779398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[1]Hoja1!$CF$27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[1]Hoja1!$CG$27</c:f>
              <c:numCache>
                <c:formatCode>General</c:formatCode>
                <c:ptCount val="1"/>
                <c:pt idx="0">
                  <c:v>1.1383647798742138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B0F-43BA-ACC2-CFB095779398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[1]Hoja1!$CF$28</c:f>
              <c:numCache>
                <c:formatCode>General</c:formatCode>
                <c:ptCount val="1"/>
                <c:pt idx="0">
                  <c:v>2.5217391304347827</c:v>
                </c:pt>
              </c:numCache>
            </c:numRef>
          </c:xVal>
          <c:yVal>
            <c:numRef>
              <c:f>[1]Hoja1!$CG$28</c:f>
              <c:numCache>
                <c:formatCode>General</c:formatCode>
                <c:ptCount val="1"/>
                <c:pt idx="0">
                  <c:v>1.786764705882353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B0F-43BA-ACC2-CFB095779398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[1]Hoja1!$CF$29</c:f>
              <c:numCache>
                <c:formatCode>General</c:formatCode>
                <c:ptCount val="1"/>
                <c:pt idx="0">
                  <c:v>3.7333333333333329</c:v>
                </c:pt>
              </c:numCache>
            </c:numRef>
          </c:xVal>
          <c:yVal>
            <c:numRef>
              <c:f>[1]Hoja1!$CG$29</c:f>
              <c:numCache>
                <c:formatCode>General</c:formatCode>
                <c:ptCount val="1"/>
                <c:pt idx="0">
                  <c:v>2.1428571428571428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B0F-43BA-ACC2-CFB095779398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[1]Hoja1!$CF$30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[1]Hoja1!$CG$30</c:f>
              <c:numCache>
                <c:formatCode>General</c:formatCode>
                <c:ptCount val="1"/>
                <c:pt idx="0">
                  <c:v>1.1359773371104818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B0F-43BA-ACC2-CFB095779398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[1]Hoja1!$CF$31</c:f>
              <c:numCache>
                <c:formatCode>General</c:formatCode>
                <c:ptCount val="1"/>
                <c:pt idx="0">
                  <c:v>3.9374999999999996</c:v>
                </c:pt>
              </c:numCache>
            </c:numRef>
          </c:xVal>
          <c:yVal>
            <c:numRef>
              <c:f>[1]Hoja1!$CG$31</c:f>
              <c:numCache>
                <c:formatCode>General</c:formatCode>
                <c:ptCount val="1"/>
                <c:pt idx="0">
                  <c:v>2.2938388625592414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B0F-43BA-ACC2-CFB095779398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[1]Hoja1!$CF$32</c:f>
              <c:numCache>
                <c:formatCode>General</c:formatCode>
                <c:ptCount val="1"/>
                <c:pt idx="0">
                  <c:v>17.666666666666668</c:v>
                </c:pt>
              </c:numCache>
            </c:numRef>
          </c:xVal>
          <c:yVal>
            <c:numRef>
              <c:f>[1]Hoja1!$CG$32</c:f>
              <c:numCache>
                <c:formatCode>General</c:formatCode>
                <c:ptCount val="1"/>
                <c:pt idx="0">
                  <c:v>1.6747967479674797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B0F-43BA-ACC2-CFB095779398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[1]Hoja1!$CF$33</c:f>
              <c:numCache>
                <c:formatCode>General</c:formatCode>
                <c:ptCount val="1"/>
                <c:pt idx="0">
                  <c:v>2.0789473684210527</c:v>
                </c:pt>
              </c:numCache>
            </c:numRef>
          </c:xVal>
          <c:yVal>
            <c:numRef>
              <c:f>[1]Hoja1!$CG$33</c:f>
              <c:numCache>
                <c:formatCode>General</c:formatCode>
                <c:ptCount val="1"/>
                <c:pt idx="0">
                  <c:v>1.1157894736842104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B0F-43BA-ACC2-CFB095779398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[1]Hoja1!$CF$34</c:f>
              <c:numCache>
                <c:formatCode>General</c:formatCode>
                <c:ptCount val="1"/>
                <c:pt idx="0">
                  <c:v>2.4333333333333331</c:v>
                </c:pt>
              </c:numCache>
            </c:numRef>
          </c:xVal>
          <c:yVal>
            <c:numRef>
              <c:f>[1]Hoja1!$CG$34</c:f>
              <c:numCache>
                <c:formatCode>General</c:formatCode>
                <c:ptCount val="1"/>
                <c:pt idx="0">
                  <c:v>1.8091286307053942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B0F-43BA-ACC2-CFB095779398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[1]Hoja1!$CF$35</c:f>
              <c:numCache>
                <c:formatCode>General</c:formatCode>
                <c:ptCount val="1"/>
                <c:pt idx="0">
                  <c:v>3.3636363636363633</c:v>
                </c:pt>
              </c:numCache>
            </c:numRef>
          </c:xVal>
          <c:yVal>
            <c:numRef>
              <c:f>[1]Hoja1!$CG$35</c:f>
              <c:numCache>
                <c:formatCode>General</c:formatCode>
                <c:ptCount val="1"/>
                <c:pt idx="0">
                  <c:v>2.4124293785310735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B0F-43BA-ACC2-CFB095779398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[1]Hoja1!$CF$36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[1]Hoja1!$CG$36</c:f>
              <c:numCache>
                <c:formatCode>General</c:formatCode>
                <c:ptCount val="1"/>
                <c:pt idx="0">
                  <c:v>3.2302158273381294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B0F-43BA-ACC2-CFB095779398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[1]Hoja1!$CF$37</c:f>
              <c:numCache>
                <c:formatCode>General</c:formatCode>
                <c:ptCount val="1"/>
                <c:pt idx="0">
                  <c:v>2.5</c:v>
                </c:pt>
              </c:numCache>
            </c:numRef>
          </c:xVal>
          <c:yVal>
            <c:numRef>
              <c:f>[1]Hoja1!$CG$37</c:f>
              <c:numCache>
                <c:formatCode>General</c:formatCode>
                <c:ptCount val="1"/>
                <c:pt idx="0">
                  <c:v>2.5192307692307692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B0F-43BA-ACC2-CFB095779398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[1]Hoja1!$CF$38</c:f>
              <c:numCache>
                <c:formatCode>General</c:formatCode>
                <c:ptCount val="1"/>
                <c:pt idx="0">
                  <c:v>0.625</c:v>
                </c:pt>
              </c:numCache>
            </c:numRef>
          </c:xVal>
          <c:yVal>
            <c:numRef>
              <c:f>[1]Hoja1!$CG$38</c:f>
              <c:numCache>
                <c:formatCode>General</c:formatCode>
                <c:ptCount val="1"/>
                <c:pt idx="0">
                  <c:v>4.6710526315789478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B0F-43BA-ACC2-CFB09577939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S/Ar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[1]Hoja1!$CH$24</c:f>
              <c:numCache>
                <c:formatCode>General</c:formatCode>
                <c:ptCount val="1"/>
                <c:pt idx="0">
                  <c:v>18.8262443438914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FB-4FDF-8964-82BD6BDB23BC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[1]Hoja1!$CH$25</c:f>
              <c:numCache>
                <c:formatCode>General</c:formatCode>
                <c:ptCount val="1"/>
                <c:pt idx="0">
                  <c:v>1.5643939393939394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5FB-4FDF-8964-82BD6BDB23BC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[1]Hoja1!$CH$26</c:f>
              <c:numCache>
                <c:formatCode>General</c:formatCode>
                <c:ptCount val="1"/>
                <c:pt idx="0">
                  <c:v>1.1006896551724139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5FB-4FDF-8964-82BD6BDB23BC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[1]Hoja1!$CH$27</c:f>
              <c:numCache>
                <c:formatCode>General</c:formatCode>
                <c:ptCount val="1"/>
                <c:pt idx="0">
                  <c:v>1.3176795580110496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5FB-4FDF-8964-82BD6BDB23BC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[1]Hoja1!$CH$28</c:f>
              <c:numCache>
                <c:formatCode>General</c:formatCode>
                <c:ptCount val="1"/>
                <c:pt idx="0">
                  <c:v>1.2872427983539092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5FB-4FDF-8964-82BD6BDB23BC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[1]Hoja1!$CH$29</c:f>
              <c:numCache>
                <c:formatCode>General</c:formatCode>
                <c:ptCount val="1"/>
                <c:pt idx="0">
                  <c:v>0.7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5FB-4FDF-8964-82BD6BDB23BC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[1]Hoja1!$CH$30</c:f>
              <c:numCache>
                <c:formatCode>General</c:formatCode>
                <c:ptCount val="1"/>
                <c:pt idx="0">
                  <c:v>2.0246882793017451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5FB-4FDF-8964-82BD6BDB23BC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[1]Hoja1!$CH$31</c:f>
              <c:numCache>
                <c:formatCode>General</c:formatCode>
                <c:ptCount val="1"/>
                <c:pt idx="0">
                  <c:v>0.69752066115702493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5FB-4FDF-8964-82BD6BDB23BC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[1]Hoja1!$CH$32</c:f>
              <c:numCache>
                <c:formatCode>General</c:formatCode>
                <c:ptCount val="1"/>
                <c:pt idx="0">
                  <c:v>0.17912621359223302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5FB-4FDF-8964-82BD6BDB23BC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[1]Hoja1!$CH$33</c:f>
              <c:numCache>
                <c:formatCode>General</c:formatCode>
                <c:ptCount val="1"/>
                <c:pt idx="0">
                  <c:v>3.4056603773584908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15FB-4FDF-8964-82BD6BDB23BC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[1]Hoja1!$CH$34</c:f>
              <c:numCache>
                <c:formatCode>General</c:formatCode>
                <c:ptCount val="1"/>
                <c:pt idx="0">
                  <c:v>1.6582568807339451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15FB-4FDF-8964-82BD6BDB23BC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[1]Hoja1!$CH$35</c:f>
              <c:numCache>
                <c:formatCode>General</c:formatCode>
                <c:ptCount val="1"/>
                <c:pt idx="0">
                  <c:v>0.4559718969555035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15FB-4FDF-8964-82BD6BDB23BC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[1]Hoja1!$CH$36</c:f>
              <c:numCache>
                <c:formatCode>General</c:formatCode>
                <c:ptCount val="1"/>
                <c:pt idx="0">
                  <c:v>6.1915367483296221E-2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15FB-4FDF-8964-82BD6BDB23BC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[1]Hoja1!$CH$37</c:f>
              <c:numCache>
                <c:formatCode>General</c:formatCode>
                <c:ptCount val="1"/>
                <c:pt idx="0">
                  <c:v>0.1587786259541985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15FB-4FDF-8964-82BD6BDB23BC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[1]Hoja1!$CH$38</c:f>
              <c:numCache>
                <c:formatCode>General</c:formatCode>
                <c:ptCount val="1"/>
                <c:pt idx="0">
                  <c:v>0.17126760563380281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15FB-4FDF-8964-82BD6BDB23B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(Ar)/(S/A)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baseline="0">
                    <a:effectLst/>
                  </a:rPr>
                  <a:t>(R/A)/(S/Ar)</a:t>
                </a:r>
                <a:endParaRPr lang="es-CO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Gráfico de estabilidad de Stankiewicz (SP)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[1]Hoja1!$Y$23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[1]Hoja1!$AE$23</c:f>
              <c:numCache>
                <c:formatCode>General</c:formatCode>
                <c:ptCount val="1"/>
                <c:pt idx="0">
                  <c:v>1.0142857142857142</c:v>
                </c:pt>
              </c:numCache>
            </c:numRef>
          </c:xVal>
          <c:yVal>
            <c:numRef>
              <c:f>[1]Hoja1!$AF$23</c:f>
              <c:numCache>
                <c:formatCode>General</c:formatCode>
                <c:ptCount val="1"/>
                <c:pt idx="0">
                  <c:v>0.75426621160409557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8C-4312-957E-1C010E4D2DE4}"/>
            </c:ext>
          </c:extLst>
        </c:ser>
        <c:ser>
          <c:idx val="1"/>
          <c:order val="1"/>
          <c:tx>
            <c:strRef>
              <c:f>[1]Hoja1!$Y$24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[1]Hoja1!$AE$24</c:f>
              <c:numCache>
                <c:formatCode>General</c:formatCode>
                <c:ptCount val="1"/>
                <c:pt idx="0">
                  <c:v>0.14285714285714288</c:v>
                </c:pt>
              </c:numCache>
            </c:numRef>
          </c:xVal>
          <c:yVal>
            <c:numRef>
              <c:f>[1]Hoja1!$AF$24</c:f>
              <c:numCache>
                <c:formatCode>General</c:formatCode>
                <c:ptCount val="1"/>
                <c:pt idx="0">
                  <c:v>1.3423728813559324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78C-4312-957E-1C010E4D2DE4}"/>
            </c:ext>
          </c:extLst>
        </c:ser>
        <c:ser>
          <c:idx val="2"/>
          <c:order val="2"/>
          <c:tx>
            <c:strRef>
              <c:f>[1]Hoja1!$Y$25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[1]Hoja1!$AE$25</c:f>
              <c:numCache>
                <c:formatCode>General</c:formatCode>
                <c:ptCount val="1"/>
                <c:pt idx="0">
                  <c:v>0.13138686131386862</c:v>
                </c:pt>
              </c:numCache>
            </c:numRef>
          </c:xVal>
          <c:yVal>
            <c:numRef>
              <c:f>[1]Hoja1!$AF$25</c:f>
              <c:numCache>
                <c:formatCode>General</c:formatCode>
                <c:ptCount val="1"/>
                <c:pt idx="0">
                  <c:v>1.6353383458646615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78C-4312-957E-1C010E4D2DE4}"/>
            </c:ext>
          </c:extLst>
        </c:ser>
        <c:ser>
          <c:idx val="3"/>
          <c:order val="3"/>
          <c:tx>
            <c:strRef>
              <c:f>[1]Hoja1!$Y$26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[1]Hoja1!$AE$26</c:f>
              <c:numCache>
                <c:formatCode>General</c:formatCode>
                <c:ptCount val="1"/>
                <c:pt idx="0">
                  <c:v>0.14285714285714285</c:v>
                </c:pt>
              </c:numCache>
            </c:numRef>
          </c:xVal>
          <c:yVal>
            <c:numRef>
              <c:f>[1]Hoja1!$AF$26</c:f>
              <c:numCache>
                <c:formatCode>General</c:formatCode>
                <c:ptCount val="1"/>
                <c:pt idx="0">
                  <c:v>1.1383647798742138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78C-4312-957E-1C010E4D2DE4}"/>
            </c:ext>
          </c:extLst>
        </c:ser>
        <c:ser>
          <c:idx val="4"/>
          <c:order val="4"/>
          <c:tx>
            <c:strRef>
              <c:f>[1]Hoja1!$Y$27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[1]Hoja1!$AE$27</c:f>
              <c:numCache>
                <c:formatCode>General</c:formatCode>
                <c:ptCount val="1"/>
                <c:pt idx="0">
                  <c:v>0.39655172413793099</c:v>
                </c:pt>
              </c:numCache>
            </c:numRef>
          </c:xVal>
          <c:yVal>
            <c:numRef>
              <c:f>[1]Hoja1!$AF$27</c:f>
              <c:numCache>
                <c:formatCode>General</c:formatCode>
                <c:ptCount val="1"/>
                <c:pt idx="0">
                  <c:v>1.786764705882353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78C-4312-957E-1C010E4D2DE4}"/>
            </c:ext>
          </c:extLst>
        </c:ser>
        <c:ser>
          <c:idx val="5"/>
          <c:order val="5"/>
          <c:tx>
            <c:strRef>
              <c:f>[1]Hoja1!$Y$28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[1]Hoja1!$AE$28</c:f>
              <c:numCache>
                <c:formatCode>General</c:formatCode>
                <c:ptCount val="1"/>
                <c:pt idx="0">
                  <c:v>0.26785714285714285</c:v>
                </c:pt>
              </c:numCache>
            </c:numRef>
          </c:xVal>
          <c:yVal>
            <c:numRef>
              <c:f>[1]Hoja1!$AF$28</c:f>
              <c:numCache>
                <c:formatCode>General</c:formatCode>
                <c:ptCount val="1"/>
                <c:pt idx="0">
                  <c:v>2.1428571428571428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78C-4312-957E-1C010E4D2DE4}"/>
            </c:ext>
          </c:extLst>
        </c:ser>
        <c:ser>
          <c:idx val="6"/>
          <c:order val="6"/>
          <c:tx>
            <c:strRef>
              <c:f>[1]Hoja1!$Y$29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[1]Hoja1!$AE$29</c:f>
              <c:numCache>
                <c:formatCode>General</c:formatCode>
                <c:ptCount val="1"/>
                <c:pt idx="0">
                  <c:v>0.5</c:v>
                </c:pt>
              </c:numCache>
            </c:numRef>
          </c:xVal>
          <c:yVal>
            <c:numRef>
              <c:f>[1]Hoja1!$AF$29</c:f>
              <c:numCache>
                <c:formatCode>General</c:formatCode>
                <c:ptCount val="1"/>
                <c:pt idx="0">
                  <c:v>1.1359773371104818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78C-4312-957E-1C010E4D2DE4}"/>
            </c:ext>
          </c:extLst>
        </c:ser>
        <c:ser>
          <c:idx val="7"/>
          <c:order val="7"/>
          <c:tx>
            <c:strRef>
              <c:f>[1]Hoja1!$Y$30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[1]Hoja1!$AE$30</c:f>
              <c:numCache>
                <c:formatCode>General</c:formatCode>
                <c:ptCount val="1"/>
                <c:pt idx="0">
                  <c:v>0.25396825396825401</c:v>
                </c:pt>
              </c:numCache>
            </c:numRef>
          </c:xVal>
          <c:yVal>
            <c:numRef>
              <c:f>[1]Hoja1!$AF$30</c:f>
              <c:numCache>
                <c:formatCode>General</c:formatCode>
                <c:ptCount val="1"/>
                <c:pt idx="0">
                  <c:v>2.2938388625592414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478C-4312-957E-1C010E4D2DE4}"/>
            </c:ext>
          </c:extLst>
        </c:ser>
        <c:ser>
          <c:idx val="8"/>
          <c:order val="8"/>
          <c:tx>
            <c:strRef>
              <c:f>[1]Hoja1!$Y$31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[1]Hoja1!$AE$31</c:f>
              <c:numCache>
                <c:formatCode>General</c:formatCode>
                <c:ptCount val="1"/>
                <c:pt idx="0">
                  <c:v>5.6603773584905662E-2</c:v>
                </c:pt>
              </c:numCache>
            </c:numRef>
          </c:xVal>
          <c:yVal>
            <c:numRef>
              <c:f>[1]Hoja1!$AF$31</c:f>
              <c:numCache>
                <c:formatCode>General</c:formatCode>
                <c:ptCount val="1"/>
                <c:pt idx="0">
                  <c:v>1.6747967479674797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478C-4312-957E-1C010E4D2DE4}"/>
            </c:ext>
          </c:extLst>
        </c:ser>
        <c:ser>
          <c:idx val="9"/>
          <c:order val="9"/>
          <c:tx>
            <c:strRef>
              <c:f>[1]Hoja1!$Y$32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[1]Hoja1!$AE$32</c:f>
              <c:numCache>
                <c:formatCode>General</c:formatCode>
                <c:ptCount val="1"/>
                <c:pt idx="0">
                  <c:v>0.48101265822784806</c:v>
                </c:pt>
              </c:numCache>
            </c:numRef>
          </c:xVal>
          <c:yVal>
            <c:numRef>
              <c:f>[1]Hoja1!$AF$32</c:f>
              <c:numCache>
                <c:formatCode>General</c:formatCode>
                <c:ptCount val="1"/>
                <c:pt idx="0">
                  <c:v>1.1157894736842104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478C-4312-957E-1C010E4D2DE4}"/>
            </c:ext>
          </c:extLst>
        </c:ser>
        <c:ser>
          <c:idx val="10"/>
          <c:order val="10"/>
          <c:tx>
            <c:strRef>
              <c:f>[1]Hoja1!$Y$33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[1]Hoja1!$AE$33</c:f>
              <c:numCache>
                <c:formatCode>General</c:formatCode>
                <c:ptCount val="1"/>
                <c:pt idx="0">
                  <c:v>0.41095890410958907</c:v>
                </c:pt>
              </c:numCache>
            </c:numRef>
          </c:xVal>
          <c:yVal>
            <c:numRef>
              <c:f>[1]Hoja1!$AF$33</c:f>
              <c:numCache>
                <c:formatCode>General</c:formatCode>
                <c:ptCount val="1"/>
                <c:pt idx="0">
                  <c:v>1.8091286307053942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478C-4312-957E-1C010E4D2DE4}"/>
            </c:ext>
          </c:extLst>
        </c:ser>
        <c:ser>
          <c:idx val="11"/>
          <c:order val="11"/>
          <c:tx>
            <c:strRef>
              <c:f>[1]Hoja1!$Y$34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[1]Hoja1!$AE$34</c:f>
              <c:numCache>
                <c:formatCode>General</c:formatCode>
                <c:ptCount val="1"/>
                <c:pt idx="0">
                  <c:v>0.29729729729729731</c:v>
                </c:pt>
              </c:numCache>
            </c:numRef>
          </c:xVal>
          <c:yVal>
            <c:numRef>
              <c:f>[1]Hoja1!$AF$34</c:f>
              <c:numCache>
                <c:formatCode>General</c:formatCode>
                <c:ptCount val="1"/>
                <c:pt idx="0">
                  <c:v>2.4124293785310735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478C-4312-957E-1C010E4D2DE4}"/>
            </c:ext>
          </c:extLst>
        </c:ser>
        <c:ser>
          <c:idx val="12"/>
          <c:order val="12"/>
          <c:tx>
            <c:strRef>
              <c:f>[1]Hoja1!$Y$35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[1]Hoja1!$AE$35</c:f>
              <c:numCache>
                <c:formatCode>General</c:formatCode>
                <c:ptCount val="1"/>
                <c:pt idx="0">
                  <c:v>0.14285714285714288</c:v>
                </c:pt>
              </c:numCache>
            </c:numRef>
          </c:xVal>
          <c:yVal>
            <c:numRef>
              <c:f>[1]Hoja1!$AF$35</c:f>
              <c:numCache>
                <c:formatCode>General</c:formatCode>
                <c:ptCount val="1"/>
                <c:pt idx="0">
                  <c:v>3.2302158273381294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478C-4312-957E-1C010E4D2DE4}"/>
            </c:ext>
          </c:extLst>
        </c:ser>
        <c:ser>
          <c:idx val="13"/>
          <c:order val="13"/>
          <c:tx>
            <c:strRef>
              <c:f>[1]Hoja1!$Y$36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[1]Hoja1!$AE$36</c:f>
              <c:numCache>
                <c:formatCode>General</c:formatCode>
                <c:ptCount val="1"/>
                <c:pt idx="0">
                  <c:v>0.4</c:v>
                </c:pt>
              </c:numCache>
            </c:numRef>
          </c:xVal>
          <c:yVal>
            <c:numRef>
              <c:f>[1]Hoja1!$AF$36</c:f>
              <c:numCache>
                <c:formatCode>General</c:formatCode>
                <c:ptCount val="1"/>
                <c:pt idx="0">
                  <c:v>2.5192307692307692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478C-4312-957E-1C010E4D2DE4}"/>
            </c:ext>
          </c:extLst>
        </c:ser>
        <c:ser>
          <c:idx val="14"/>
          <c:order val="14"/>
          <c:tx>
            <c:strRef>
              <c:f>[1]Hoja1!$Y$37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[1]Hoja1!$AE$37</c:f>
              <c:numCache>
                <c:formatCode>General</c:formatCode>
                <c:ptCount val="1"/>
                <c:pt idx="0">
                  <c:v>1.6</c:v>
                </c:pt>
              </c:numCache>
            </c:numRef>
          </c:xVal>
          <c:yVal>
            <c:numRef>
              <c:f>[1]Hoja1!$AF$37</c:f>
              <c:numCache>
                <c:formatCode>General</c:formatCode>
                <c:ptCount val="1"/>
                <c:pt idx="0">
                  <c:v>4.6710526315789478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478C-4312-957E-1C010E4D2DE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21517624"/>
        <c:axId val="421517952"/>
      </c:scatterChart>
      <c:valAx>
        <c:axId val="421517624"/>
        <c:scaling>
          <c:orientation val="minMax"/>
          <c:max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Asfaltenos/Resinas (A/R)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517952"/>
        <c:crosses val="autoZero"/>
        <c:crossBetween val="midCat"/>
        <c:majorUnit val="0.1"/>
      </c:valAx>
      <c:valAx>
        <c:axId val="421517952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Saturados/Aromaticos(S/Ar)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517624"/>
        <c:crosses val="autoZero"/>
        <c:crossBetween val="midCat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</a:t>
            </a:r>
            <a:r>
              <a:rPr lang="es-CO" sz="1400"/>
              <a:t>-</a:t>
            </a:r>
            <a:r>
              <a:rPr lang="es-CO" sz="1400" b="0" i="0" u="none" strike="noStrike" baseline="0">
                <a:effectLst/>
              </a:rPr>
              <a:t>cualitativo</a:t>
            </a:r>
            <a:r>
              <a:rPr lang="es-CO" sz="1400"/>
              <a:t> </a:t>
            </a:r>
            <a:r>
              <a:rPr lang="es-CO" sz="1400" b="0" i="0" baseline="0">
                <a:effectLst/>
              </a:rPr>
              <a:t>R/A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[1]Hoja1!$AZ$23:$AZ$37</c:f>
              <c:numCache>
                <c:formatCode>General</c:formatCode>
                <c:ptCount val="15"/>
                <c:pt idx="0">
                  <c:v>0.9859154929577465</c:v>
                </c:pt>
                <c:pt idx="1">
                  <c:v>6.9999999999999991</c:v>
                </c:pt>
                <c:pt idx="2">
                  <c:v>7.6111111111111107</c:v>
                </c:pt>
                <c:pt idx="3">
                  <c:v>7</c:v>
                </c:pt>
                <c:pt idx="4">
                  <c:v>2.5217391304347827</c:v>
                </c:pt>
                <c:pt idx="5">
                  <c:v>3.7333333333333329</c:v>
                </c:pt>
                <c:pt idx="6">
                  <c:v>2</c:v>
                </c:pt>
                <c:pt idx="7">
                  <c:v>3.9374999999999996</c:v>
                </c:pt>
                <c:pt idx="8">
                  <c:v>17.666666666666668</c:v>
                </c:pt>
                <c:pt idx="9">
                  <c:v>2.0789473684210527</c:v>
                </c:pt>
                <c:pt idx="10">
                  <c:v>2.4333333333333331</c:v>
                </c:pt>
                <c:pt idx="11">
                  <c:v>3.3636363636363633</c:v>
                </c:pt>
                <c:pt idx="12">
                  <c:v>6.9999999999999991</c:v>
                </c:pt>
                <c:pt idx="13">
                  <c:v>2.5</c:v>
                </c:pt>
                <c:pt idx="14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86-4C0E-9E66-6D3A2E91852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</a:t>
            </a:r>
            <a:r>
              <a:rPr lang="es-CO" sz="1400" b="0" i="0" baseline="0">
                <a:effectLst/>
              </a:rPr>
              <a:t>S/A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[1]Hoja1!$BA$23:$BA$37</c:f>
              <c:numCache>
                <c:formatCode>General</c:formatCode>
                <c:ptCount val="15"/>
                <c:pt idx="0">
                  <c:v>1.5563380281690142</c:v>
                </c:pt>
                <c:pt idx="1">
                  <c:v>18.857142857142858</c:v>
                </c:pt>
                <c:pt idx="2">
                  <c:v>24.166666666666664</c:v>
                </c:pt>
                <c:pt idx="3">
                  <c:v>24.133333333333336</c:v>
                </c:pt>
                <c:pt idx="4">
                  <c:v>21.130434782608699</c:v>
                </c:pt>
                <c:pt idx="5">
                  <c:v>36</c:v>
                </c:pt>
                <c:pt idx="6">
                  <c:v>17.434782608695656</c:v>
                </c:pt>
                <c:pt idx="7">
                  <c:v>30.249999999999996</c:v>
                </c:pt>
                <c:pt idx="8">
                  <c:v>137.33333333333334</c:v>
                </c:pt>
                <c:pt idx="9">
                  <c:v>8.3684210526315788</c:v>
                </c:pt>
                <c:pt idx="10">
                  <c:v>14.533333333333333</c:v>
                </c:pt>
                <c:pt idx="11">
                  <c:v>38.81818181818182</c:v>
                </c:pt>
                <c:pt idx="12">
                  <c:v>224.49999999999997</c:v>
                </c:pt>
                <c:pt idx="13">
                  <c:v>98.249999999999986</c:v>
                </c:pt>
                <c:pt idx="14">
                  <c:v>44.375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DA-4292-B044-62E6D16CF52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</a:t>
            </a:r>
            <a:r>
              <a:rPr lang="es-CO" sz="1400" b="0" i="0" baseline="0">
                <a:effectLst/>
              </a:rPr>
              <a:t>Ar/A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[1]Hoja1!$BB$23:$BB$37</c:f>
              <c:numCache>
                <c:formatCode>General</c:formatCode>
                <c:ptCount val="15"/>
                <c:pt idx="0">
                  <c:v>2.063380281690141</c:v>
                </c:pt>
                <c:pt idx="1">
                  <c:v>14.047619047619047</c:v>
                </c:pt>
                <c:pt idx="2">
                  <c:v>14.777777777777779</c:v>
                </c:pt>
                <c:pt idx="3">
                  <c:v>21.2</c:v>
                </c:pt>
                <c:pt idx="4">
                  <c:v>11.82608695652174</c:v>
                </c:pt>
                <c:pt idx="5">
                  <c:v>16.8</c:v>
                </c:pt>
                <c:pt idx="6">
                  <c:v>15.347826086956522</c:v>
                </c:pt>
                <c:pt idx="7">
                  <c:v>13.1875</c:v>
                </c:pt>
                <c:pt idx="8">
                  <c:v>82.000000000000014</c:v>
                </c:pt>
                <c:pt idx="9">
                  <c:v>7.5</c:v>
                </c:pt>
                <c:pt idx="10">
                  <c:v>8.0333333333333332</c:v>
                </c:pt>
                <c:pt idx="11">
                  <c:v>16.09090909090909</c:v>
                </c:pt>
                <c:pt idx="12">
                  <c:v>69.5</c:v>
                </c:pt>
                <c:pt idx="13">
                  <c:v>39</c:v>
                </c:pt>
                <c:pt idx="14">
                  <c:v>9.4999999999999982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4-48BB-A542-93F9F8204DC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</a:t>
            </a:r>
            <a:r>
              <a:rPr lang="es-CO" sz="1400" b="0" i="0" baseline="0">
                <a:effectLst/>
              </a:rPr>
              <a:t>(R*Ar)/(S*A)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[1]Hoja1!$BC$23:$BC$37</c:f>
              <c:numCache>
                <c:formatCode>General</c:formatCode>
                <c:ptCount val="15"/>
                <c:pt idx="0">
                  <c:v>1.3071187304824421</c:v>
                </c:pt>
                <c:pt idx="1">
                  <c:v>5.2146464646464636</c:v>
                </c:pt>
                <c:pt idx="2">
                  <c:v>4.6541507024265645</c:v>
                </c:pt>
                <c:pt idx="3">
                  <c:v>6.1491712707182318</c:v>
                </c:pt>
                <c:pt idx="4">
                  <c:v>1.411343710860619</c:v>
                </c:pt>
                <c:pt idx="5">
                  <c:v>1.7422222222222219</c:v>
                </c:pt>
                <c:pt idx="6">
                  <c:v>1.7605985037406482</c:v>
                </c:pt>
                <c:pt idx="7">
                  <c:v>1.7165547520661157</c:v>
                </c:pt>
                <c:pt idx="8">
                  <c:v>10.548543689320386</c:v>
                </c:pt>
                <c:pt idx="9">
                  <c:v>1.8632075471698113</c:v>
                </c:pt>
                <c:pt idx="10">
                  <c:v>1.3450305810397554</c:v>
                </c:pt>
                <c:pt idx="11">
                  <c:v>1.3942942303598038</c:v>
                </c:pt>
                <c:pt idx="12">
                  <c:v>2.1670378619153676</c:v>
                </c:pt>
                <c:pt idx="13">
                  <c:v>0.99236641221374056</c:v>
                </c:pt>
                <c:pt idx="14">
                  <c:v>0.13380281690140844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93-4BB5-A929-94DF459738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(R*Ar)/(S*A)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baseline="0">
                <a:effectLst/>
              </a:rPr>
              <a:t>(R*Ar)/(S*A)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[1]Hoja1!$BC$23:$BC$37</c:f>
              <c:numCache>
                <c:formatCode>General</c:formatCode>
                <c:ptCount val="15"/>
                <c:pt idx="0">
                  <c:v>1.3071187304824421</c:v>
                </c:pt>
                <c:pt idx="1">
                  <c:v>5.2146464646464636</c:v>
                </c:pt>
                <c:pt idx="2">
                  <c:v>4.6541507024265645</c:v>
                </c:pt>
                <c:pt idx="3">
                  <c:v>6.1491712707182318</c:v>
                </c:pt>
                <c:pt idx="4">
                  <c:v>1.411343710860619</c:v>
                </c:pt>
                <c:pt idx="5">
                  <c:v>1.7422222222222219</c:v>
                </c:pt>
                <c:pt idx="6">
                  <c:v>1.7605985037406482</c:v>
                </c:pt>
                <c:pt idx="7">
                  <c:v>1.7165547520661157</c:v>
                </c:pt>
                <c:pt idx="8">
                  <c:v>10.548543689320386</c:v>
                </c:pt>
                <c:pt idx="9">
                  <c:v>1.8632075471698113</c:v>
                </c:pt>
                <c:pt idx="10">
                  <c:v>1.3450305810397554</c:v>
                </c:pt>
                <c:pt idx="11">
                  <c:v>1.3942942303598038</c:v>
                </c:pt>
                <c:pt idx="12">
                  <c:v>2.1670378619153676</c:v>
                </c:pt>
                <c:pt idx="13">
                  <c:v>0.99236641221374056</c:v>
                </c:pt>
                <c:pt idx="14">
                  <c:v>0.13380281690140844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19-44E8-9A07-5527501718C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(R*Ar)/(S*A)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</a:t>
            </a:r>
            <a:r>
              <a:rPr lang="es-CO" sz="1400" b="0" i="0" u="none" strike="noStrike" baseline="0">
                <a:effectLst/>
              </a:rPr>
              <a:t>(S*Ar)/(A) 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[1]Hoja1!$BD$23:$BD$37</c:f>
              <c:numCache>
                <c:formatCode>General</c:formatCode>
                <c:ptCount val="15"/>
                <c:pt idx="0">
                  <c:v>45.600704225352118</c:v>
                </c:pt>
                <c:pt idx="1">
                  <c:v>556.28571428571433</c:v>
                </c:pt>
                <c:pt idx="2">
                  <c:v>642.83333333333337</c:v>
                </c:pt>
                <c:pt idx="3">
                  <c:v>767.44</c:v>
                </c:pt>
                <c:pt idx="4">
                  <c:v>574.74782608695659</c:v>
                </c:pt>
                <c:pt idx="5">
                  <c:v>907.19999999999993</c:v>
                </c:pt>
                <c:pt idx="6">
                  <c:v>615.44782608695652</c:v>
                </c:pt>
                <c:pt idx="7">
                  <c:v>638.27499999999998</c:v>
                </c:pt>
                <c:pt idx="8">
                  <c:v>3378.4000000000005</c:v>
                </c:pt>
                <c:pt idx="9">
                  <c:v>238.50000000000003</c:v>
                </c:pt>
                <c:pt idx="10">
                  <c:v>350.25333333333333</c:v>
                </c:pt>
                <c:pt idx="11">
                  <c:v>687.08181818181811</c:v>
                </c:pt>
                <c:pt idx="12">
                  <c:v>3120.5499999999997</c:v>
                </c:pt>
                <c:pt idx="13">
                  <c:v>1532.6999999999998</c:v>
                </c:pt>
                <c:pt idx="14">
                  <c:v>337.25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6-48BA-BE0A-FBCD98BE6C0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(S*Ar)/(A) 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(Ar)/(S*A)</a:t>
            </a:r>
            <a:r>
              <a:rPr lang="es-CO" sz="1400" b="0" i="0" u="none" strike="noStrike" baseline="0">
                <a:effectLst/>
              </a:rPr>
              <a:t> 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[1]Hoja1!$BE$23:$BE$37</c:f>
              <c:numCache>
                <c:formatCode>General</c:formatCode>
                <c:ptCount val="15"/>
                <c:pt idx="0">
                  <c:v>9.3365623605888737E-2</c:v>
                </c:pt>
                <c:pt idx="1">
                  <c:v>0.35473785473785469</c:v>
                </c:pt>
                <c:pt idx="2">
                  <c:v>0.33971902937420184</c:v>
                </c:pt>
                <c:pt idx="3">
                  <c:v>0.58563535911602205</c:v>
                </c:pt>
                <c:pt idx="4">
                  <c:v>0.24333512256217568</c:v>
                </c:pt>
                <c:pt idx="5">
                  <c:v>0.31111111111111112</c:v>
                </c:pt>
                <c:pt idx="6">
                  <c:v>0.38273880516101055</c:v>
                </c:pt>
                <c:pt idx="7">
                  <c:v>0.27246900826446285</c:v>
                </c:pt>
                <c:pt idx="8">
                  <c:v>1.9902912621359223</c:v>
                </c:pt>
                <c:pt idx="9">
                  <c:v>0.23584905660377359</c:v>
                </c:pt>
                <c:pt idx="10">
                  <c:v>0.18425076452599387</c:v>
                </c:pt>
                <c:pt idx="11">
                  <c:v>0.37683627847562268</c:v>
                </c:pt>
                <c:pt idx="12">
                  <c:v>1.5478841870824054</c:v>
                </c:pt>
                <c:pt idx="13">
                  <c:v>0.99236641221374056</c:v>
                </c:pt>
                <c:pt idx="14">
                  <c:v>0.26760563380281688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89-419E-A9FA-51A56A6112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(Ar)/(S*A)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9707451341309608"/>
          <c:y val="0.42768582118724519"/>
          <c:w val="8.993847359989092E-2"/>
          <c:h val="5.9840844362539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[1]Hoja1!$CD$24</c:f>
              <c:numCache>
                <c:formatCode>General</c:formatCode>
                <c:ptCount val="1"/>
                <c:pt idx="0">
                  <c:v>2.063380281690141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35-401C-B8E7-EE13853B6471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[1]Hoja1!$CD$25</c:f>
              <c:numCache>
                <c:formatCode>General</c:formatCode>
                <c:ptCount val="1"/>
                <c:pt idx="0">
                  <c:v>14.047619047619047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F35-401C-B8E7-EE13853B6471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[1]Hoja1!$CD$26</c:f>
              <c:numCache>
                <c:formatCode>General</c:formatCode>
                <c:ptCount val="1"/>
                <c:pt idx="0">
                  <c:v>14.777777777777779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F35-401C-B8E7-EE13853B6471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[1]Hoja1!$CD$27</c:f>
              <c:numCache>
                <c:formatCode>General</c:formatCode>
                <c:ptCount val="1"/>
                <c:pt idx="0">
                  <c:v>21.2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F35-401C-B8E7-EE13853B6471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[1]Hoja1!$CD$28</c:f>
              <c:numCache>
                <c:formatCode>General</c:formatCode>
                <c:ptCount val="1"/>
                <c:pt idx="0">
                  <c:v>11.82608695652174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F35-401C-B8E7-EE13853B6471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[1]Hoja1!$CD$29</c:f>
              <c:numCache>
                <c:formatCode>General</c:formatCode>
                <c:ptCount val="1"/>
                <c:pt idx="0">
                  <c:v>16.8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2F35-401C-B8E7-EE13853B6471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[1]Hoja1!$CD$30</c:f>
              <c:numCache>
                <c:formatCode>General</c:formatCode>
                <c:ptCount val="1"/>
                <c:pt idx="0">
                  <c:v>15.347826086956522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2F35-401C-B8E7-EE13853B6471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[1]Hoja1!$CD$31</c:f>
              <c:numCache>
                <c:formatCode>General</c:formatCode>
                <c:ptCount val="1"/>
                <c:pt idx="0">
                  <c:v>13.1875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2F35-401C-B8E7-EE13853B6471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[1]Hoja1!$CD$32</c:f>
              <c:numCache>
                <c:formatCode>General</c:formatCode>
                <c:ptCount val="1"/>
                <c:pt idx="0">
                  <c:v>82.000000000000014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2F35-401C-B8E7-EE13853B6471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[1]Hoja1!$CD$33</c:f>
              <c:numCache>
                <c:formatCode>General</c:formatCode>
                <c:ptCount val="1"/>
                <c:pt idx="0">
                  <c:v>7.5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2F35-401C-B8E7-EE13853B6471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[1]Hoja1!$CD$34</c:f>
              <c:numCache>
                <c:formatCode>General</c:formatCode>
                <c:ptCount val="1"/>
                <c:pt idx="0">
                  <c:v>8.0333333333333332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2F35-401C-B8E7-EE13853B6471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[1]Hoja1!$CD$35</c:f>
              <c:numCache>
                <c:formatCode>General</c:formatCode>
                <c:ptCount val="1"/>
                <c:pt idx="0">
                  <c:v>16.09090909090909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2F35-401C-B8E7-EE13853B6471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[1]Hoja1!$CD$36</c:f>
              <c:numCache>
                <c:formatCode>General</c:formatCode>
                <c:ptCount val="1"/>
                <c:pt idx="0">
                  <c:v>69.5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2F35-401C-B8E7-EE13853B6471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[1]Hoja1!$CD$37</c:f>
              <c:numCache>
                <c:formatCode>General</c:formatCode>
                <c:ptCount val="1"/>
                <c:pt idx="0">
                  <c:v>39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2F35-401C-B8E7-EE13853B6471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[1]Hoja1!$CD$38</c:f>
              <c:numCache>
                <c:formatCode>General</c:formatCode>
                <c:ptCount val="1"/>
                <c:pt idx="0">
                  <c:v>9.4999999999999982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2F35-401C-B8E7-EE13853B647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(R/A)/(S/Ar)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2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[1]Hoja1!$CF$24</c:f>
              <c:numCache>
                <c:formatCode>General</c:formatCode>
                <c:ptCount val="1"/>
                <c:pt idx="0">
                  <c:v>0.9859154929577465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AA7-4739-95B1-37DBCA3162B2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[1]Hoja1!$CF$25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AA7-4739-95B1-37DBCA3162B2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[1]Hoja1!$CF$26</c:f>
              <c:numCache>
                <c:formatCode>General</c:formatCode>
                <c:ptCount val="1"/>
                <c:pt idx="0">
                  <c:v>7.6111111111111107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AA7-4739-95B1-37DBCA3162B2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[1]Hoja1!$CF$27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AA7-4739-95B1-37DBCA3162B2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[1]Hoja1!$CF$28</c:f>
              <c:numCache>
                <c:formatCode>General</c:formatCode>
                <c:ptCount val="1"/>
                <c:pt idx="0">
                  <c:v>2.5217391304347827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AA7-4739-95B1-37DBCA3162B2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[1]Hoja1!$CF$29</c:f>
              <c:numCache>
                <c:formatCode>General</c:formatCode>
                <c:ptCount val="1"/>
                <c:pt idx="0">
                  <c:v>3.7333333333333329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AA7-4739-95B1-37DBCA3162B2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[1]Hoja1!$CF$30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AA7-4739-95B1-37DBCA3162B2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[1]Hoja1!$CF$31</c:f>
              <c:numCache>
                <c:formatCode>General</c:formatCode>
                <c:ptCount val="1"/>
                <c:pt idx="0">
                  <c:v>3.9374999999999996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AA7-4739-95B1-37DBCA3162B2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[1]Hoja1!$CF$32</c:f>
              <c:numCache>
                <c:formatCode>General</c:formatCode>
                <c:ptCount val="1"/>
                <c:pt idx="0">
                  <c:v>17.666666666666668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AA7-4739-95B1-37DBCA3162B2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[1]Hoja1!$CF$33</c:f>
              <c:numCache>
                <c:formatCode>General</c:formatCode>
                <c:ptCount val="1"/>
                <c:pt idx="0">
                  <c:v>2.0789473684210527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4AA7-4739-95B1-37DBCA3162B2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[1]Hoja1!$CF$34</c:f>
              <c:numCache>
                <c:formatCode>General</c:formatCode>
                <c:ptCount val="1"/>
                <c:pt idx="0">
                  <c:v>2.4333333333333331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4AA7-4739-95B1-37DBCA3162B2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[1]Hoja1!$CF$35</c:f>
              <c:numCache>
                <c:formatCode>General</c:formatCode>
                <c:ptCount val="1"/>
                <c:pt idx="0">
                  <c:v>3.3636363636363633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4AA7-4739-95B1-37DBCA3162B2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[1]Hoja1!$CF$36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4AA7-4739-95B1-37DBCA3162B2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[1]Hoja1!$CF$37</c:f>
              <c:numCache>
                <c:formatCode>General</c:formatCode>
                <c:ptCount val="1"/>
                <c:pt idx="0">
                  <c:v>2.5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4AA7-4739-95B1-37DBCA3162B2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[1]Hoja1!$CF$38</c:f>
              <c:numCache>
                <c:formatCode>General</c:formatCode>
                <c:ptCount val="1"/>
                <c:pt idx="0">
                  <c:v>0.625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4AA7-4739-95B1-37DBCA3162B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(R/A)/(S/Ar)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[1]Hoja1!$CF$24</c:f>
              <c:numCache>
                <c:formatCode>General</c:formatCode>
                <c:ptCount val="1"/>
                <c:pt idx="0">
                  <c:v>0.9859154929577465</c:v>
                </c:pt>
              </c:numCache>
            </c:numRef>
          </c:xVal>
          <c:yVal>
            <c:numRef>
              <c:f>[1]Hoja1!$CG$24</c:f>
              <c:numCache>
                <c:formatCode>General</c:formatCode>
                <c:ptCount val="1"/>
                <c:pt idx="0">
                  <c:v>0.75426621160409557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98-40E6-80F8-FCD9EB56431F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[1]Hoja1!$CF$25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[1]Hoja1!$CG$25</c:f>
              <c:numCache>
                <c:formatCode>General</c:formatCode>
                <c:ptCount val="1"/>
                <c:pt idx="0">
                  <c:v>1.3423728813559324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798-40E6-80F8-FCD9EB56431F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[1]Hoja1!$CF$26</c:f>
              <c:numCache>
                <c:formatCode>General</c:formatCode>
                <c:ptCount val="1"/>
                <c:pt idx="0">
                  <c:v>7.6111111111111107</c:v>
                </c:pt>
              </c:numCache>
            </c:numRef>
          </c:xVal>
          <c:yVal>
            <c:numRef>
              <c:f>[1]Hoja1!$CG$26</c:f>
              <c:numCache>
                <c:formatCode>General</c:formatCode>
                <c:ptCount val="1"/>
                <c:pt idx="0">
                  <c:v>1.6353383458646615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798-40E6-80F8-FCD9EB56431F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[1]Hoja1!$CF$27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[1]Hoja1!$CG$27</c:f>
              <c:numCache>
                <c:formatCode>General</c:formatCode>
                <c:ptCount val="1"/>
                <c:pt idx="0">
                  <c:v>1.1383647798742138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798-40E6-80F8-FCD9EB56431F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[1]Hoja1!$CF$28</c:f>
              <c:numCache>
                <c:formatCode>General</c:formatCode>
                <c:ptCount val="1"/>
                <c:pt idx="0">
                  <c:v>2.5217391304347827</c:v>
                </c:pt>
              </c:numCache>
            </c:numRef>
          </c:xVal>
          <c:yVal>
            <c:numRef>
              <c:f>[1]Hoja1!$CG$28</c:f>
              <c:numCache>
                <c:formatCode>General</c:formatCode>
                <c:ptCount val="1"/>
                <c:pt idx="0">
                  <c:v>1.786764705882353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798-40E6-80F8-FCD9EB56431F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[1]Hoja1!$CF$29</c:f>
              <c:numCache>
                <c:formatCode>General</c:formatCode>
                <c:ptCount val="1"/>
                <c:pt idx="0">
                  <c:v>3.7333333333333329</c:v>
                </c:pt>
              </c:numCache>
            </c:numRef>
          </c:xVal>
          <c:yVal>
            <c:numRef>
              <c:f>[1]Hoja1!$CG$29</c:f>
              <c:numCache>
                <c:formatCode>General</c:formatCode>
                <c:ptCount val="1"/>
                <c:pt idx="0">
                  <c:v>2.1428571428571428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798-40E6-80F8-FCD9EB56431F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[1]Hoja1!$CF$30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[1]Hoja1!$CG$30</c:f>
              <c:numCache>
                <c:formatCode>General</c:formatCode>
                <c:ptCount val="1"/>
                <c:pt idx="0">
                  <c:v>1.1359773371104818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798-40E6-80F8-FCD9EB56431F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[1]Hoja1!$CF$31</c:f>
              <c:numCache>
                <c:formatCode>General</c:formatCode>
                <c:ptCount val="1"/>
                <c:pt idx="0">
                  <c:v>3.9374999999999996</c:v>
                </c:pt>
              </c:numCache>
            </c:numRef>
          </c:xVal>
          <c:yVal>
            <c:numRef>
              <c:f>[1]Hoja1!$CG$31</c:f>
              <c:numCache>
                <c:formatCode>General</c:formatCode>
                <c:ptCount val="1"/>
                <c:pt idx="0">
                  <c:v>2.2938388625592414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798-40E6-80F8-FCD9EB56431F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[1]Hoja1!$CF$32</c:f>
              <c:numCache>
                <c:formatCode>General</c:formatCode>
                <c:ptCount val="1"/>
                <c:pt idx="0">
                  <c:v>17.666666666666668</c:v>
                </c:pt>
              </c:numCache>
            </c:numRef>
          </c:xVal>
          <c:yVal>
            <c:numRef>
              <c:f>[1]Hoja1!$CG$32</c:f>
              <c:numCache>
                <c:formatCode>General</c:formatCode>
                <c:ptCount val="1"/>
                <c:pt idx="0">
                  <c:v>1.6747967479674797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798-40E6-80F8-FCD9EB56431F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[1]Hoja1!$CF$33</c:f>
              <c:numCache>
                <c:formatCode>General</c:formatCode>
                <c:ptCount val="1"/>
                <c:pt idx="0">
                  <c:v>2.0789473684210527</c:v>
                </c:pt>
              </c:numCache>
            </c:numRef>
          </c:xVal>
          <c:yVal>
            <c:numRef>
              <c:f>[1]Hoja1!$CG$33</c:f>
              <c:numCache>
                <c:formatCode>General</c:formatCode>
                <c:ptCount val="1"/>
                <c:pt idx="0">
                  <c:v>1.1157894736842104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798-40E6-80F8-FCD9EB56431F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[1]Hoja1!$CF$34</c:f>
              <c:numCache>
                <c:formatCode>General</c:formatCode>
                <c:ptCount val="1"/>
                <c:pt idx="0">
                  <c:v>2.4333333333333331</c:v>
                </c:pt>
              </c:numCache>
            </c:numRef>
          </c:xVal>
          <c:yVal>
            <c:numRef>
              <c:f>[1]Hoja1!$CG$34</c:f>
              <c:numCache>
                <c:formatCode>General</c:formatCode>
                <c:ptCount val="1"/>
                <c:pt idx="0">
                  <c:v>1.8091286307053942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798-40E6-80F8-FCD9EB56431F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[1]Hoja1!$CF$35</c:f>
              <c:numCache>
                <c:formatCode>General</c:formatCode>
                <c:ptCount val="1"/>
                <c:pt idx="0">
                  <c:v>3.3636363636363633</c:v>
                </c:pt>
              </c:numCache>
            </c:numRef>
          </c:xVal>
          <c:yVal>
            <c:numRef>
              <c:f>[1]Hoja1!$CG$35</c:f>
              <c:numCache>
                <c:formatCode>General</c:formatCode>
                <c:ptCount val="1"/>
                <c:pt idx="0">
                  <c:v>2.4124293785310735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798-40E6-80F8-FCD9EB56431F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[1]Hoja1!$CF$36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[1]Hoja1!$CG$36</c:f>
              <c:numCache>
                <c:formatCode>General</c:formatCode>
                <c:ptCount val="1"/>
                <c:pt idx="0">
                  <c:v>3.2302158273381294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C798-40E6-80F8-FCD9EB56431F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[1]Hoja1!$CF$37</c:f>
              <c:numCache>
                <c:formatCode>General</c:formatCode>
                <c:ptCount val="1"/>
                <c:pt idx="0">
                  <c:v>2.5</c:v>
                </c:pt>
              </c:numCache>
            </c:numRef>
          </c:xVal>
          <c:yVal>
            <c:numRef>
              <c:f>[1]Hoja1!$CG$37</c:f>
              <c:numCache>
                <c:formatCode>General</c:formatCode>
                <c:ptCount val="1"/>
                <c:pt idx="0">
                  <c:v>2.5192307692307692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798-40E6-80F8-FCD9EB56431F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[1]Hoja1!$CF$38</c:f>
              <c:numCache>
                <c:formatCode>General</c:formatCode>
                <c:ptCount val="1"/>
                <c:pt idx="0">
                  <c:v>0.625</c:v>
                </c:pt>
              </c:numCache>
            </c:numRef>
          </c:xVal>
          <c:yVal>
            <c:numRef>
              <c:f>[1]Hoja1!$CG$38</c:f>
              <c:numCache>
                <c:formatCode>General</c:formatCode>
                <c:ptCount val="1"/>
                <c:pt idx="0">
                  <c:v>4.6710526315789478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C798-40E6-80F8-FCD9EB56431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S/Ar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[1]Hoja1!$CH$24</c:f>
              <c:numCache>
                <c:formatCode>General</c:formatCode>
                <c:ptCount val="1"/>
                <c:pt idx="0">
                  <c:v>18.8262443438914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6F-477A-A576-84B3781296F2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[1]Hoja1!$CH$25</c:f>
              <c:numCache>
                <c:formatCode>General</c:formatCode>
                <c:ptCount val="1"/>
                <c:pt idx="0">
                  <c:v>1.5643939393939394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D6F-477A-A576-84B3781296F2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[1]Hoja1!$CH$26</c:f>
              <c:numCache>
                <c:formatCode>General</c:formatCode>
                <c:ptCount val="1"/>
                <c:pt idx="0">
                  <c:v>1.1006896551724139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D6F-477A-A576-84B3781296F2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[1]Hoja1!$CH$27</c:f>
              <c:numCache>
                <c:formatCode>General</c:formatCode>
                <c:ptCount val="1"/>
                <c:pt idx="0">
                  <c:v>1.3176795580110496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D6F-477A-A576-84B3781296F2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[1]Hoja1!$CH$28</c:f>
              <c:numCache>
                <c:formatCode>General</c:formatCode>
                <c:ptCount val="1"/>
                <c:pt idx="0">
                  <c:v>1.2872427983539092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D6F-477A-A576-84B3781296F2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[1]Hoja1!$CH$29</c:f>
              <c:numCache>
                <c:formatCode>General</c:formatCode>
                <c:ptCount val="1"/>
                <c:pt idx="0">
                  <c:v>0.7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D6F-477A-A576-84B3781296F2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[1]Hoja1!$CH$30</c:f>
              <c:numCache>
                <c:formatCode>General</c:formatCode>
                <c:ptCount val="1"/>
                <c:pt idx="0">
                  <c:v>2.0246882793017451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D6F-477A-A576-84B3781296F2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[1]Hoja1!$CH$31</c:f>
              <c:numCache>
                <c:formatCode>General</c:formatCode>
                <c:ptCount val="1"/>
                <c:pt idx="0">
                  <c:v>0.69752066115702493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D6F-477A-A576-84B3781296F2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[1]Hoja1!$CH$32</c:f>
              <c:numCache>
                <c:formatCode>General</c:formatCode>
                <c:ptCount val="1"/>
                <c:pt idx="0">
                  <c:v>0.17912621359223302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D6F-477A-A576-84B3781296F2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[1]Hoja1!$CH$33</c:f>
              <c:numCache>
                <c:formatCode>General</c:formatCode>
                <c:ptCount val="1"/>
                <c:pt idx="0">
                  <c:v>3.4056603773584908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D6F-477A-A576-84B3781296F2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[1]Hoja1!$CH$34</c:f>
              <c:numCache>
                <c:formatCode>General</c:formatCode>
                <c:ptCount val="1"/>
                <c:pt idx="0">
                  <c:v>1.6582568807339451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D6F-477A-A576-84B3781296F2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[1]Hoja1!$CH$35</c:f>
              <c:numCache>
                <c:formatCode>General</c:formatCode>
                <c:ptCount val="1"/>
                <c:pt idx="0">
                  <c:v>0.4559718969555035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D6F-477A-A576-84B3781296F2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[1]Hoja1!$CH$36</c:f>
              <c:numCache>
                <c:formatCode>General</c:formatCode>
                <c:ptCount val="1"/>
                <c:pt idx="0">
                  <c:v>6.1915367483296221E-2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D6F-477A-A576-84B3781296F2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[1]Hoja1!$CH$37</c:f>
              <c:numCache>
                <c:formatCode>General</c:formatCode>
                <c:ptCount val="1"/>
                <c:pt idx="0">
                  <c:v>0.1587786259541985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D6F-477A-A576-84B3781296F2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[1]Hoja1!$CH$38</c:f>
              <c:numCache>
                <c:formatCode>General</c:formatCode>
                <c:ptCount val="1"/>
                <c:pt idx="0">
                  <c:v>0.17126760563380281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9D6F-477A-A576-84B3781296F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(Ar)/(S/A)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baseline="0">
                    <a:effectLst/>
                  </a:rPr>
                  <a:t>(R/A)/(S/Ar)</a:t>
                </a:r>
                <a:endParaRPr lang="es-CO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Gráfico de estabilidad de Stankiewicz (SP)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[1]Hoja1!$Y$23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[1]Hoja1!$AE$23</c:f>
              <c:numCache>
                <c:formatCode>General</c:formatCode>
                <c:ptCount val="1"/>
                <c:pt idx="0">
                  <c:v>1.0142857142857142</c:v>
                </c:pt>
              </c:numCache>
            </c:numRef>
          </c:xVal>
          <c:yVal>
            <c:numRef>
              <c:f>[1]Hoja1!$AF$23</c:f>
              <c:numCache>
                <c:formatCode>General</c:formatCode>
                <c:ptCount val="1"/>
                <c:pt idx="0">
                  <c:v>0.75426621160409557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F34-4563-A1AC-E76693270882}"/>
            </c:ext>
          </c:extLst>
        </c:ser>
        <c:ser>
          <c:idx val="1"/>
          <c:order val="1"/>
          <c:tx>
            <c:strRef>
              <c:f>[1]Hoja1!$Y$24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[1]Hoja1!$AE$24</c:f>
              <c:numCache>
                <c:formatCode>General</c:formatCode>
                <c:ptCount val="1"/>
                <c:pt idx="0">
                  <c:v>0.14285714285714288</c:v>
                </c:pt>
              </c:numCache>
            </c:numRef>
          </c:xVal>
          <c:yVal>
            <c:numRef>
              <c:f>[1]Hoja1!$AF$24</c:f>
              <c:numCache>
                <c:formatCode>General</c:formatCode>
                <c:ptCount val="1"/>
                <c:pt idx="0">
                  <c:v>1.3423728813559324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F34-4563-A1AC-E76693270882}"/>
            </c:ext>
          </c:extLst>
        </c:ser>
        <c:ser>
          <c:idx val="2"/>
          <c:order val="2"/>
          <c:tx>
            <c:strRef>
              <c:f>[1]Hoja1!$Y$25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[1]Hoja1!$AE$25</c:f>
              <c:numCache>
                <c:formatCode>General</c:formatCode>
                <c:ptCount val="1"/>
                <c:pt idx="0">
                  <c:v>0.13138686131386862</c:v>
                </c:pt>
              </c:numCache>
            </c:numRef>
          </c:xVal>
          <c:yVal>
            <c:numRef>
              <c:f>[1]Hoja1!$AF$25</c:f>
              <c:numCache>
                <c:formatCode>General</c:formatCode>
                <c:ptCount val="1"/>
                <c:pt idx="0">
                  <c:v>1.6353383458646615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F34-4563-A1AC-E76693270882}"/>
            </c:ext>
          </c:extLst>
        </c:ser>
        <c:ser>
          <c:idx val="3"/>
          <c:order val="3"/>
          <c:tx>
            <c:strRef>
              <c:f>[1]Hoja1!$Y$26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[1]Hoja1!$AE$26</c:f>
              <c:numCache>
                <c:formatCode>General</c:formatCode>
                <c:ptCount val="1"/>
                <c:pt idx="0">
                  <c:v>0.14285714285714285</c:v>
                </c:pt>
              </c:numCache>
            </c:numRef>
          </c:xVal>
          <c:yVal>
            <c:numRef>
              <c:f>[1]Hoja1!$AF$26</c:f>
              <c:numCache>
                <c:formatCode>General</c:formatCode>
                <c:ptCount val="1"/>
                <c:pt idx="0">
                  <c:v>1.1383647798742138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F34-4563-A1AC-E76693270882}"/>
            </c:ext>
          </c:extLst>
        </c:ser>
        <c:ser>
          <c:idx val="4"/>
          <c:order val="4"/>
          <c:tx>
            <c:strRef>
              <c:f>[1]Hoja1!$Y$27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[1]Hoja1!$AE$27</c:f>
              <c:numCache>
                <c:formatCode>General</c:formatCode>
                <c:ptCount val="1"/>
                <c:pt idx="0">
                  <c:v>0.39655172413793099</c:v>
                </c:pt>
              </c:numCache>
            </c:numRef>
          </c:xVal>
          <c:yVal>
            <c:numRef>
              <c:f>[1]Hoja1!$AF$27</c:f>
              <c:numCache>
                <c:formatCode>General</c:formatCode>
                <c:ptCount val="1"/>
                <c:pt idx="0">
                  <c:v>1.786764705882353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F34-4563-A1AC-E76693270882}"/>
            </c:ext>
          </c:extLst>
        </c:ser>
        <c:ser>
          <c:idx val="5"/>
          <c:order val="5"/>
          <c:tx>
            <c:strRef>
              <c:f>[1]Hoja1!$Y$28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[1]Hoja1!$AE$28</c:f>
              <c:numCache>
                <c:formatCode>General</c:formatCode>
                <c:ptCount val="1"/>
                <c:pt idx="0">
                  <c:v>0.26785714285714285</c:v>
                </c:pt>
              </c:numCache>
            </c:numRef>
          </c:xVal>
          <c:yVal>
            <c:numRef>
              <c:f>[1]Hoja1!$AF$28</c:f>
              <c:numCache>
                <c:formatCode>General</c:formatCode>
                <c:ptCount val="1"/>
                <c:pt idx="0">
                  <c:v>2.1428571428571428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F34-4563-A1AC-E76693270882}"/>
            </c:ext>
          </c:extLst>
        </c:ser>
        <c:ser>
          <c:idx val="6"/>
          <c:order val="6"/>
          <c:tx>
            <c:strRef>
              <c:f>[1]Hoja1!$Y$29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[1]Hoja1!$AE$29</c:f>
              <c:numCache>
                <c:formatCode>General</c:formatCode>
                <c:ptCount val="1"/>
                <c:pt idx="0">
                  <c:v>0.5</c:v>
                </c:pt>
              </c:numCache>
            </c:numRef>
          </c:xVal>
          <c:yVal>
            <c:numRef>
              <c:f>[1]Hoja1!$AF$29</c:f>
              <c:numCache>
                <c:formatCode>General</c:formatCode>
                <c:ptCount val="1"/>
                <c:pt idx="0">
                  <c:v>1.1359773371104818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F34-4563-A1AC-E76693270882}"/>
            </c:ext>
          </c:extLst>
        </c:ser>
        <c:ser>
          <c:idx val="7"/>
          <c:order val="7"/>
          <c:tx>
            <c:strRef>
              <c:f>[1]Hoja1!$Y$30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[1]Hoja1!$AE$30</c:f>
              <c:numCache>
                <c:formatCode>General</c:formatCode>
                <c:ptCount val="1"/>
                <c:pt idx="0">
                  <c:v>0.25396825396825401</c:v>
                </c:pt>
              </c:numCache>
            </c:numRef>
          </c:xVal>
          <c:yVal>
            <c:numRef>
              <c:f>[1]Hoja1!$AF$30</c:f>
              <c:numCache>
                <c:formatCode>General</c:formatCode>
                <c:ptCount val="1"/>
                <c:pt idx="0">
                  <c:v>2.2938388625592414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CF34-4563-A1AC-E76693270882}"/>
            </c:ext>
          </c:extLst>
        </c:ser>
        <c:ser>
          <c:idx val="8"/>
          <c:order val="8"/>
          <c:tx>
            <c:strRef>
              <c:f>[1]Hoja1!$Y$31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[1]Hoja1!$AE$31</c:f>
              <c:numCache>
                <c:formatCode>General</c:formatCode>
                <c:ptCount val="1"/>
                <c:pt idx="0">
                  <c:v>5.6603773584905662E-2</c:v>
                </c:pt>
              </c:numCache>
            </c:numRef>
          </c:xVal>
          <c:yVal>
            <c:numRef>
              <c:f>[1]Hoja1!$AF$31</c:f>
              <c:numCache>
                <c:formatCode>General</c:formatCode>
                <c:ptCount val="1"/>
                <c:pt idx="0">
                  <c:v>1.6747967479674797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CF34-4563-A1AC-E76693270882}"/>
            </c:ext>
          </c:extLst>
        </c:ser>
        <c:ser>
          <c:idx val="9"/>
          <c:order val="9"/>
          <c:tx>
            <c:strRef>
              <c:f>[1]Hoja1!$Y$32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[1]Hoja1!$AE$32</c:f>
              <c:numCache>
                <c:formatCode>General</c:formatCode>
                <c:ptCount val="1"/>
                <c:pt idx="0">
                  <c:v>0.48101265822784806</c:v>
                </c:pt>
              </c:numCache>
            </c:numRef>
          </c:xVal>
          <c:yVal>
            <c:numRef>
              <c:f>[1]Hoja1!$AF$32</c:f>
              <c:numCache>
                <c:formatCode>General</c:formatCode>
                <c:ptCount val="1"/>
                <c:pt idx="0">
                  <c:v>1.1157894736842104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CF34-4563-A1AC-E76693270882}"/>
            </c:ext>
          </c:extLst>
        </c:ser>
        <c:ser>
          <c:idx val="10"/>
          <c:order val="10"/>
          <c:tx>
            <c:strRef>
              <c:f>[1]Hoja1!$Y$33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[1]Hoja1!$AE$33</c:f>
              <c:numCache>
                <c:formatCode>General</c:formatCode>
                <c:ptCount val="1"/>
                <c:pt idx="0">
                  <c:v>0.41095890410958907</c:v>
                </c:pt>
              </c:numCache>
            </c:numRef>
          </c:xVal>
          <c:yVal>
            <c:numRef>
              <c:f>[1]Hoja1!$AF$33</c:f>
              <c:numCache>
                <c:formatCode>General</c:formatCode>
                <c:ptCount val="1"/>
                <c:pt idx="0">
                  <c:v>1.8091286307053942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CF34-4563-A1AC-E76693270882}"/>
            </c:ext>
          </c:extLst>
        </c:ser>
        <c:ser>
          <c:idx val="11"/>
          <c:order val="11"/>
          <c:tx>
            <c:strRef>
              <c:f>[1]Hoja1!$Y$34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[1]Hoja1!$AE$34</c:f>
              <c:numCache>
                <c:formatCode>General</c:formatCode>
                <c:ptCount val="1"/>
                <c:pt idx="0">
                  <c:v>0.29729729729729731</c:v>
                </c:pt>
              </c:numCache>
            </c:numRef>
          </c:xVal>
          <c:yVal>
            <c:numRef>
              <c:f>[1]Hoja1!$AF$34</c:f>
              <c:numCache>
                <c:formatCode>General</c:formatCode>
                <c:ptCount val="1"/>
                <c:pt idx="0">
                  <c:v>2.4124293785310735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CF34-4563-A1AC-E76693270882}"/>
            </c:ext>
          </c:extLst>
        </c:ser>
        <c:ser>
          <c:idx val="12"/>
          <c:order val="12"/>
          <c:tx>
            <c:strRef>
              <c:f>[1]Hoja1!$Y$35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[1]Hoja1!$AE$35</c:f>
              <c:numCache>
                <c:formatCode>General</c:formatCode>
                <c:ptCount val="1"/>
                <c:pt idx="0">
                  <c:v>0.14285714285714288</c:v>
                </c:pt>
              </c:numCache>
            </c:numRef>
          </c:xVal>
          <c:yVal>
            <c:numRef>
              <c:f>[1]Hoja1!$AF$35</c:f>
              <c:numCache>
                <c:formatCode>General</c:formatCode>
                <c:ptCount val="1"/>
                <c:pt idx="0">
                  <c:v>3.2302158273381294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CF34-4563-A1AC-E76693270882}"/>
            </c:ext>
          </c:extLst>
        </c:ser>
        <c:ser>
          <c:idx val="13"/>
          <c:order val="13"/>
          <c:tx>
            <c:strRef>
              <c:f>[1]Hoja1!$Y$36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[1]Hoja1!$AE$36</c:f>
              <c:numCache>
                <c:formatCode>General</c:formatCode>
                <c:ptCount val="1"/>
                <c:pt idx="0">
                  <c:v>0.4</c:v>
                </c:pt>
              </c:numCache>
            </c:numRef>
          </c:xVal>
          <c:yVal>
            <c:numRef>
              <c:f>[1]Hoja1!$AF$36</c:f>
              <c:numCache>
                <c:formatCode>General</c:formatCode>
                <c:ptCount val="1"/>
                <c:pt idx="0">
                  <c:v>2.5192307692307692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CF34-4563-A1AC-E76693270882}"/>
            </c:ext>
          </c:extLst>
        </c:ser>
        <c:ser>
          <c:idx val="14"/>
          <c:order val="14"/>
          <c:tx>
            <c:strRef>
              <c:f>[1]Hoja1!$Y$37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[1]Hoja1!$AE$37</c:f>
              <c:numCache>
                <c:formatCode>General</c:formatCode>
                <c:ptCount val="1"/>
                <c:pt idx="0">
                  <c:v>1.6</c:v>
                </c:pt>
              </c:numCache>
            </c:numRef>
          </c:xVal>
          <c:yVal>
            <c:numRef>
              <c:f>[1]Hoja1!$AF$37</c:f>
              <c:numCache>
                <c:formatCode>General</c:formatCode>
                <c:ptCount val="1"/>
                <c:pt idx="0">
                  <c:v>4.6710526315789478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CF34-4563-A1AC-E7669327088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21517624"/>
        <c:axId val="421517952"/>
      </c:scatterChart>
      <c:valAx>
        <c:axId val="421517624"/>
        <c:scaling>
          <c:orientation val="minMax"/>
          <c:max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Asfaltenos/Resinas (A/R)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517952"/>
        <c:crosses val="autoZero"/>
        <c:crossBetween val="midCat"/>
        <c:majorUnit val="0.1"/>
      </c:valAx>
      <c:valAx>
        <c:axId val="421517952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Saturados/Aromaticos(S/Ar)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517624"/>
        <c:crosses val="autoZero"/>
        <c:crossBetween val="midCat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</a:t>
            </a:r>
            <a:r>
              <a:rPr lang="es-CO" sz="1400"/>
              <a:t>-</a:t>
            </a:r>
            <a:r>
              <a:rPr lang="es-CO" sz="1400" b="0" i="0" u="none" strike="noStrike" baseline="0">
                <a:effectLst/>
              </a:rPr>
              <a:t>cualitativo</a:t>
            </a:r>
            <a:r>
              <a:rPr lang="es-CO" sz="1400"/>
              <a:t> </a:t>
            </a:r>
            <a:r>
              <a:rPr lang="es-CO" sz="1400" b="0" i="0" baseline="0">
                <a:effectLst/>
              </a:rPr>
              <a:t>R/A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[1]Hoja1!$AZ$23:$AZ$37</c:f>
              <c:numCache>
                <c:formatCode>General</c:formatCode>
                <c:ptCount val="15"/>
                <c:pt idx="0">
                  <c:v>0.9859154929577465</c:v>
                </c:pt>
                <c:pt idx="1">
                  <c:v>6.9999999999999991</c:v>
                </c:pt>
                <c:pt idx="2">
                  <c:v>7.6111111111111107</c:v>
                </c:pt>
                <c:pt idx="3">
                  <c:v>7</c:v>
                </c:pt>
                <c:pt idx="4">
                  <c:v>2.5217391304347827</c:v>
                </c:pt>
                <c:pt idx="5">
                  <c:v>3.7333333333333329</c:v>
                </c:pt>
                <c:pt idx="6">
                  <c:v>2</c:v>
                </c:pt>
                <c:pt idx="7">
                  <c:v>3.9374999999999996</c:v>
                </c:pt>
                <c:pt idx="8">
                  <c:v>17.666666666666668</c:v>
                </c:pt>
                <c:pt idx="9">
                  <c:v>2.0789473684210527</c:v>
                </c:pt>
                <c:pt idx="10">
                  <c:v>2.4333333333333331</c:v>
                </c:pt>
                <c:pt idx="11">
                  <c:v>3.3636363636363633</c:v>
                </c:pt>
                <c:pt idx="12">
                  <c:v>6.9999999999999991</c:v>
                </c:pt>
                <c:pt idx="13">
                  <c:v>2.5</c:v>
                </c:pt>
                <c:pt idx="14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C2-44BC-BA7F-543FA5C557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</a:t>
            </a:r>
            <a:r>
              <a:rPr lang="es-CO" sz="1400" b="0" i="0" baseline="0">
                <a:effectLst/>
              </a:rPr>
              <a:t>S/A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[1]Hoja1!$BA$23:$BA$37</c:f>
              <c:numCache>
                <c:formatCode>General</c:formatCode>
                <c:ptCount val="15"/>
                <c:pt idx="0">
                  <c:v>1.5563380281690142</c:v>
                </c:pt>
                <c:pt idx="1">
                  <c:v>18.857142857142858</c:v>
                </c:pt>
                <c:pt idx="2">
                  <c:v>24.166666666666664</c:v>
                </c:pt>
                <c:pt idx="3">
                  <c:v>24.133333333333336</c:v>
                </c:pt>
                <c:pt idx="4">
                  <c:v>21.130434782608699</c:v>
                </c:pt>
                <c:pt idx="5">
                  <c:v>36</c:v>
                </c:pt>
                <c:pt idx="6">
                  <c:v>17.434782608695656</c:v>
                </c:pt>
                <c:pt idx="7">
                  <c:v>30.249999999999996</c:v>
                </c:pt>
                <c:pt idx="8">
                  <c:v>137.33333333333334</c:v>
                </c:pt>
                <c:pt idx="9">
                  <c:v>8.3684210526315788</c:v>
                </c:pt>
                <c:pt idx="10">
                  <c:v>14.533333333333333</c:v>
                </c:pt>
                <c:pt idx="11">
                  <c:v>38.81818181818182</c:v>
                </c:pt>
                <c:pt idx="12">
                  <c:v>224.49999999999997</c:v>
                </c:pt>
                <c:pt idx="13">
                  <c:v>98.249999999999986</c:v>
                </c:pt>
                <c:pt idx="14">
                  <c:v>44.375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4E-47D6-86DF-BC6874DD79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</a:t>
            </a:r>
            <a:r>
              <a:rPr lang="es-CO" sz="1400" b="0" i="0" baseline="0">
                <a:effectLst/>
              </a:rPr>
              <a:t>Ar/A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[1]Hoja1!$BB$23:$BB$37</c:f>
              <c:numCache>
                <c:formatCode>General</c:formatCode>
                <c:ptCount val="15"/>
                <c:pt idx="0">
                  <c:v>2.063380281690141</c:v>
                </c:pt>
                <c:pt idx="1">
                  <c:v>14.047619047619047</c:v>
                </c:pt>
                <c:pt idx="2">
                  <c:v>14.777777777777779</c:v>
                </c:pt>
                <c:pt idx="3">
                  <c:v>21.2</c:v>
                </c:pt>
                <c:pt idx="4">
                  <c:v>11.82608695652174</c:v>
                </c:pt>
                <c:pt idx="5">
                  <c:v>16.8</c:v>
                </c:pt>
                <c:pt idx="6">
                  <c:v>15.347826086956522</c:v>
                </c:pt>
                <c:pt idx="7">
                  <c:v>13.1875</c:v>
                </c:pt>
                <c:pt idx="8">
                  <c:v>82.000000000000014</c:v>
                </c:pt>
                <c:pt idx="9">
                  <c:v>7.5</c:v>
                </c:pt>
                <c:pt idx="10">
                  <c:v>8.0333333333333332</c:v>
                </c:pt>
                <c:pt idx="11">
                  <c:v>16.09090909090909</c:v>
                </c:pt>
                <c:pt idx="12">
                  <c:v>69.5</c:v>
                </c:pt>
                <c:pt idx="13">
                  <c:v>39</c:v>
                </c:pt>
                <c:pt idx="14">
                  <c:v>9.4999999999999982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6B-4C2A-9062-49E5B269665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u="none" strike="noStrike" baseline="0">
                <a:effectLst/>
              </a:rPr>
              <a:t>(S*Ar)/(A) 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[1]Hoja1!$BD$23:$BD$37</c:f>
              <c:numCache>
                <c:formatCode>General</c:formatCode>
                <c:ptCount val="15"/>
                <c:pt idx="0">
                  <c:v>45.600704225352118</c:v>
                </c:pt>
                <c:pt idx="1">
                  <c:v>556.28571428571433</c:v>
                </c:pt>
                <c:pt idx="2">
                  <c:v>642.83333333333337</c:v>
                </c:pt>
                <c:pt idx="3">
                  <c:v>767.44</c:v>
                </c:pt>
                <c:pt idx="4">
                  <c:v>574.74782608695659</c:v>
                </c:pt>
                <c:pt idx="5">
                  <c:v>907.19999999999993</c:v>
                </c:pt>
                <c:pt idx="6">
                  <c:v>615.44782608695652</c:v>
                </c:pt>
                <c:pt idx="7">
                  <c:v>638.27499999999998</c:v>
                </c:pt>
                <c:pt idx="8">
                  <c:v>3378.4000000000005</c:v>
                </c:pt>
                <c:pt idx="9">
                  <c:v>238.50000000000003</c:v>
                </c:pt>
                <c:pt idx="10">
                  <c:v>350.25333333333333</c:v>
                </c:pt>
                <c:pt idx="11">
                  <c:v>687.08181818181811</c:v>
                </c:pt>
                <c:pt idx="12">
                  <c:v>3120.5499999999997</c:v>
                </c:pt>
                <c:pt idx="13">
                  <c:v>1532.6999999999998</c:v>
                </c:pt>
                <c:pt idx="14">
                  <c:v>337.25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8-4A71-A6A8-B10C6E478FB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(S*Ar)/(A) 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</a:t>
            </a:r>
            <a:r>
              <a:rPr lang="es-CO" sz="1400" b="0" i="0" baseline="0">
                <a:effectLst/>
              </a:rPr>
              <a:t>(R*Ar)/(S*A)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[1]Hoja1!$BC$23:$BC$37</c:f>
              <c:numCache>
                <c:formatCode>General</c:formatCode>
                <c:ptCount val="15"/>
                <c:pt idx="0">
                  <c:v>1.3071187304824421</c:v>
                </c:pt>
                <c:pt idx="1">
                  <c:v>5.2146464646464636</c:v>
                </c:pt>
                <c:pt idx="2">
                  <c:v>4.6541507024265645</c:v>
                </c:pt>
                <c:pt idx="3">
                  <c:v>6.1491712707182318</c:v>
                </c:pt>
                <c:pt idx="4">
                  <c:v>1.411343710860619</c:v>
                </c:pt>
                <c:pt idx="5">
                  <c:v>1.7422222222222219</c:v>
                </c:pt>
                <c:pt idx="6">
                  <c:v>1.7605985037406482</c:v>
                </c:pt>
                <c:pt idx="7">
                  <c:v>1.7165547520661157</c:v>
                </c:pt>
                <c:pt idx="8">
                  <c:v>10.548543689320386</c:v>
                </c:pt>
                <c:pt idx="9">
                  <c:v>1.8632075471698113</c:v>
                </c:pt>
                <c:pt idx="10">
                  <c:v>1.3450305810397554</c:v>
                </c:pt>
                <c:pt idx="11">
                  <c:v>1.3942942303598038</c:v>
                </c:pt>
                <c:pt idx="12">
                  <c:v>2.1670378619153676</c:v>
                </c:pt>
                <c:pt idx="13">
                  <c:v>0.99236641221374056</c:v>
                </c:pt>
                <c:pt idx="14">
                  <c:v>0.13380281690140844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7-4A2A-ABE0-5C50B30689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(R*Ar)/(S*A)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</a:t>
            </a:r>
            <a:r>
              <a:rPr lang="es-CO" sz="1400" b="0" i="0" u="none" strike="noStrike" baseline="0">
                <a:effectLst/>
              </a:rPr>
              <a:t>(S*Ar)/(A) 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[1]Hoja1!$BD$23:$BD$37</c:f>
              <c:numCache>
                <c:formatCode>General</c:formatCode>
                <c:ptCount val="15"/>
                <c:pt idx="0">
                  <c:v>45.600704225352118</c:v>
                </c:pt>
                <c:pt idx="1">
                  <c:v>556.28571428571433</c:v>
                </c:pt>
                <c:pt idx="2">
                  <c:v>642.83333333333337</c:v>
                </c:pt>
                <c:pt idx="3">
                  <c:v>767.44</c:v>
                </c:pt>
                <c:pt idx="4">
                  <c:v>574.74782608695659</c:v>
                </c:pt>
                <c:pt idx="5">
                  <c:v>907.19999999999993</c:v>
                </c:pt>
                <c:pt idx="6">
                  <c:v>615.44782608695652</c:v>
                </c:pt>
                <c:pt idx="7">
                  <c:v>638.27499999999998</c:v>
                </c:pt>
                <c:pt idx="8">
                  <c:v>3378.4000000000005</c:v>
                </c:pt>
                <c:pt idx="9">
                  <c:v>238.50000000000003</c:v>
                </c:pt>
                <c:pt idx="10">
                  <c:v>350.25333333333333</c:v>
                </c:pt>
                <c:pt idx="11">
                  <c:v>687.08181818181811</c:v>
                </c:pt>
                <c:pt idx="12">
                  <c:v>3120.5499999999997</c:v>
                </c:pt>
                <c:pt idx="13">
                  <c:v>1532.6999999999998</c:v>
                </c:pt>
                <c:pt idx="14">
                  <c:v>337.25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6F-4BD3-A741-17D621099D5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(S*Ar)/(A) 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(Ar)/(S*A)</a:t>
            </a:r>
            <a:r>
              <a:rPr lang="es-CO" sz="1400" b="0" i="0" u="none" strike="noStrike" baseline="0">
                <a:effectLst/>
              </a:rPr>
              <a:t> 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[1]Hoja1!$BE$23:$BE$37</c:f>
              <c:numCache>
                <c:formatCode>General</c:formatCode>
                <c:ptCount val="15"/>
                <c:pt idx="0">
                  <c:v>9.3365623605888737E-2</c:v>
                </c:pt>
                <c:pt idx="1">
                  <c:v>0.35473785473785469</c:v>
                </c:pt>
                <c:pt idx="2">
                  <c:v>0.33971902937420184</c:v>
                </c:pt>
                <c:pt idx="3">
                  <c:v>0.58563535911602205</c:v>
                </c:pt>
                <c:pt idx="4">
                  <c:v>0.24333512256217568</c:v>
                </c:pt>
                <c:pt idx="5">
                  <c:v>0.31111111111111112</c:v>
                </c:pt>
                <c:pt idx="6">
                  <c:v>0.38273880516101055</c:v>
                </c:pt>
                <c:pt idx="7">
                  <c:v>0.27246900826446285</c:v>
                </c:pt>
                <c:pt idx="8">
                  <c:v>1.9902912621359223</c:v>
                </c:pt>
                <c:pt idx="9">
                  <c:v>0.23584905660377359</c:v>
                </c:pt>
                <c:pt idx="10">
                  <c:v>0.18425076452599387</c:v>
                </c:pt>
                <c:pt idx="11">
                  <c:v>0.37683627847562268</c:v>
                </c:pt>
                <c:pt idx="12">
                  <c:v>1.5478841870824054</c:v>
                </c:pt>
                <c:pt idx="13">
                  <c:v>0.99236641221374056</c:v>
                </c:pt>
                <c:pt idx="14">
                  <c:v>0.26760563380281688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A3-4E65-873C-6F60E3D4324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(Ar)/(S*A)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9707451341309608"/>
          <c:y val="0.42768582118724519"/>
          <c:w val="8.993847359989092E-2"/>
          <c:h val="5.9840844362539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[1]Hoja1!$CD$24</c:f>
              <c:numCache>
                <c:formatCode>General</c:formatCode>
                <c:ptCount val="1"/>
                <c:pt idx="0">
                  <c:v>2.063380281690141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A35-4BB6-ADC8-E02A9B9C796B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[1]Hoja1!$CD$25</c:f>
              <c:numCache>
                <c:formatCode>General</c:formatCode>
                <c:ptCount val="1"/>
                <c:pt idx="0">
                  <c:v>14.047619047619047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A35-4BB6-ADC8-E02A9B9C796B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[1]Hoja1!$CD$26</c:f>
              <c:numCache>
                <c:formatCode>General</c:formatCode>
                <c:ptCount val="1"/>
                <c:pt idx="0">
                  <c:v>14.777777777777779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A35-4BB6-ADC8-E02A9B9C796B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[1]Hoja1!$CD$27</c:f>
              <c:numCache>
                <c:formatCode>General</c:formatCode>
                <c:ptCount val="1"/>
                <c:pt idx="0">
                  <c:v>21.2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A35-4BB6-ADC8-E02A9B9C796B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[1]Hoja1!$CD$28</c:f>
              <c:numCache>
                <c:formatCode>General</c:formatCode>
                <c:ptCount val="1"/>
                <c:pt idx="0">
                  <c:v>11.82608695652174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A35-4BB6-ADC8-E02A9B9C796B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[1]Hoja1!$CD$29</c:f>
              <c:numCache>
                <c:formatCode>General</c:formatCode>
                <c:ptCount val="1"/>
                <c:pt idx="0">
                  <c:v>16.8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A35-4BB6-ADC8-E02A9B9C796B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[1]Hoja1!$CD$30</c:f>
              <c:numCache>
                <c:formatCode>General</c:formatCode>
                <c:ptCount val="1"/>
                <c:pt idx="0">
                  <c:v>15.347826086956522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A35-4BB6-ADC8-E02A9B9C796B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[1]Hoja1!$CD$31</c:f>
              <c:numCache>
                <c:formatCode>General</c:formatCode>
                <c:ptCount val="1"/>
                <c:pt idx="0">
                  <c:v>13.1875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0A35-4BB6-ADC8-E02A9B9C796B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[1]Hoja1!$CD$32</c:f>
              <c:numCache>
                <c:formatCode>General</c:formatCode>
                <c:ptCount val="1"/>
                <c:pt idx="0">
                  <c:v>82.000000000000014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0A35-4BB6-ADC8-E02A9B9C796B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[1]Hoja1!$CD$33</c:f>
              <c:numCache>
                <c:formatCode>General</c:formatCode>
                <c:ptCount val="1"/>
                <c:pt idx="0">
                  <c:v>7.5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0A35-4BB6-ADC8-E02A9B9C796B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[1]Hoja1!$CD$34</c:f>
              <c:numCache>
                <c:formatCode>General</c:formatCode>
                <c:ptCount val="1"/>
                <c:pt idx="0">
                  <c:v>8.0333333333333332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0A35-4BB6-ADC8-E02A9B9C796B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[1]Hoja1!$CD$35</c:f>
              <c:numCache>
                <c:formatCode>General</c:formatCode>
                <c:ptCount val="1"/>
                <c:pt idx="0">
                  <c:v>16.09090909090909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0A35-4BB6-ADC8-E02A9B9C796B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[1]Hoja1!$CD$36</c:f>
              <c:numCache>
                <c:formatCode>General</c:formatCode>
                <c:ptCount val="1"/>
                <c:pt idx="0">
                  <c:v>69.5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0A35-4BB6-ADC8-E02A9B9C796B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[1]Hoja1!$CD$37</c:f>
              <c:numCache>
                <c:formatCode>General</c:formatCode>
                <c:ptCount val="1"/>
                <c:pt idx="0">
                  <c:v>39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0A35-4BB6-ADC8-E02A9B9C796B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[1]Hoja1!$CD$38</c:f>
              <c:numCache>
                <c:formatCode>General</c:formatCode>
                <c:ptCount val="1"/>
                <c:pt idx="0">
                  <c:v>9.4999999999999982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0A35-4BB6-ADC8-E02A9B9C796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(R/A)/(S/Ar)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2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[1]Hoja1!$CF$24</c:f>
              <c:numCache>
                <c:formatCode>General</c:formatCode>
                <c:ptCount val="1"/>
                <c:pt idx="0">
                  <c:v>0.9859154929577465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D83-45A0-8FEE-5D846CEA083C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[1]Hoja1!$CF$25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D83-45A0-8FEE-5D846CEA083C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[1]Hoja1!$CF$26</c:f>
              <c:numCache>
                <c:formatCode>General</c:formatCode>
                <c:ptCount val="1"/>
                <c:pt idx="0">
                  <c:v>7.6111111111111107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D83-45A0-8FEE-5D846CEA083C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[1]Hoja1!$CF$27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D83-45A0-8FEE-5D846CEA083C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[1]Hoja1!$CF$28</c:f>
              <c:numCache>
                <c:formatCode>General</c:formatCode>
                <c:ptCount val="1"/>
                <c:pt idx="0">
                  <c:v>2.5217391304347827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D83-45A0-8FEE-5D846CEA083C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[1]Hoja1!$CF$29</c:f>
              <c:numCache>
                <c:formatCode>General</c:formatCode>
                <c:ptCount val="1"/>
                <c:pt idx="0">
                  <c:v>3.7333333333333329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D83-45A0-8FEE-5D846CEA083C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[1]Hoja1!$CF$30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D83-45A0-8FEE-5D846CEA083C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[1]Hoja1!$CF$31</c:f>
              <c:numCache>
                <c:formatCode>General</c:formatCode>
                <c:ptCount val="1"/>
                <c:pt idx="0">
                  <c:v>3.9374999999999996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D83-45A0-8FEE-5D846CEA083C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[1]Hoja1!$CF$32</c:f>
              <c:numCache>
                <c:formatCode>General</c:formatCode>
                <c:ptCount val="1"/>
                <c:pt idx="0">
                  <c:v>17.666666666666668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D83-45A0-8FEE-5D846CEA083C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[1]Hoja1!$CF$33</c:f>
              <c:numCache>
                <c:formatCode>General</c:formatCode>
                <c:ptCount val="1"/>
                <c:pt idx="0">
                  <c:v>2.0789473684210527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6D83-45A0-8FEE-5D846CEA083C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[1]Hoja1!$CF$34</c:f>
              <c:numCache>
                <c:formatCode>General</c:formatCode>
                <c:ptCount val="1"/>
                <c:pt idx="0">
                  <c:v>2.4333333333333331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6D83-45A0-8FEE-5D846CEA083C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[1]Hoja1!$CF$35</c:f>
              <c:numCache>
                <c:formatCode>General</c:formatCode>
                <c:ptCount val="1"/>
                <c:pt idx="0">
                  <c:v>3.3636363636363633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6D83-45A0-8FEE-5D846CEA083C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[1]Hoja1!$CF$36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6D83-45A0-8FEE-5D846CEA083C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[1]Hoja1!$CF$37</c:f>
              <c:numCache>
                <c:formatCode>General</c:formatCode>
                <c:ptCount val="1"/>
                <c:pt idx="0">
                  <c:v>2.5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6D83-45A0-8FEE-5D846CEA083C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[1]Hoja1!$CF$38</c:f>
              <c:numCache>
                <c:formatCode>General</c:formatCode>
                <c:ptCount val="1"/>
                <c:pt idx="0">
                  <c:v>0.625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6D83-45A0-8FEE-5D846CEA083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(R/A)/(S/Ar)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[1]Hoja1!$CF$24</c:f>
              <c:numCache>
                <c:formatCode>General</c:formatCode>
                <c:ptCount val="1"/>
                <c:pt idx="0">
                  <c:v>0.9859154929577465</c:v>
                </c:pt>
              </c:numCache>
            </c:numRef>
          </c:xVal>
          <c:yVal>
            <c:numRef>
              <c:f>[1]Hoja1!$CG$24</c:f>
              <c:numCache>
                <c:formatCode>General</c:formatCode>
                <c:ptCount val="1"/>
                <c:pt idx="0">
                  <c:v>0.75426621160409557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3F-475B-AA61-76AD00EB05D1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[1]Hoja1!$CF$25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[1]Hoja1!$CG$25</c:f>
              <c:numCache>
                <c:formatCode>General</c:formatCode>
                <c:ptCount val="1"/>
                <c:pt idx="0">
                  <c:v>1.3423728813559324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E3F-475B-AA61-76AD00EB05D1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[1]Hoja1!$CF$26</c:f>
              <c:numCache>
                <c:formatCode>General</c:formatCode>
                <c:ptCount val="1"/>
                <c:pt idx="0">
                  <c:v>7.6111111111111107</c:v>
                </c:pt>
              </c:numCache>
            </c:numRef>
          </c:xVal>
          <c:yVal>
            <c:numRef>
              <c:f>[1]Hoja1!$CG$26</c:f>
              <c:numCache>
                <c:formatCode>General</c:formatCode>
                <c:ptCount val="1"/>
                <c:pt idx="0">
                  <c:v>1.6353383458646615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E3F-475B-AA61-76AD00EB05D1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[1]Hoja1!$CF$27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[1]Hoja1!$CG$27</c:f>
              <c:numCache>
                <c:formatCode>General</c:formatCode>
                <c:ptCount val="1"/>
                <c:pt idx="0">
                  <c:v>1.1383647798742138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E3F-475B-AA61-76AD00EB05D1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[1]Hoja1!$CF$28</c:f>
              <c:numCache>
                <c:formatCode>General</c:formatCode>
                <c:ptCount val="1"/>
                <c:pt idx="0">
                  <c:v>2.5217391304347827</c:v>
                </c:pt>
              </c:numCache>
            </c:numRef>
          </c:xVal>
          <c:yVal>
            <c:numRef>
              <c:f>[1]Hoja1!$CG$28</c:f>
              <c:numCache>
                <c:formatCode>General</c:formatCode>
                <c:ptCount val="1"/>
                <c:pt idx="0">
                  <c:v>1.786764705882353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E3F-475B-AA61-76AD00EB05D1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[1]Hoja1!$CF$29</c:f>
              <c:numCache>
                <c:formatCode>General</c:formatCode>
                <c:ptCount val="1"/>
                <c:pt idx="0">
                  <c:v>3.7333333333333329</c:v>
                </c:pt>
              </c:numCache>
            </c:numRef>
          </c:xVal>
          <c:yVal>
            <c:numRef>
              <c:f>[1]Hoja1!$CG$29</c:f>
              <c:numCache>
                <c:formatCode>General</c:formatCode>
                <c:ptCount val="1"/>
                <c:pt idx="0">
                  <c:v>2.1428571428571428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E3F-475B-AA61-76AD00EB05D1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[1]Hoja1!$CF$30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[1]Hoja1!$CG$30</c:f>
              <c:numCache>
                <c:formatCode>General</c:formatCode>
                <c:ptCount val="1"/>
                <c:pt idx="0">
                  <c:v>1.1359773371104818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E3F-475B-AA61-76AD00EB05D1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[1]Hoja1!$CF$31</c:f>
              <c:numCache>
                <c:formatCode>General</c:formatCode>
                <c:ptCount val="1"/>
                <c:pt idx="0">
                  <c:v>3.9374999999999996</c:v>
                </c:pt>
              </c:numCache>
            </c:numRef>
          </c:xVal>
          <c:yVal>
            <c:numRef>
              <c:f>[1]Hoja1!$CG$31</c:f>
              <c:numCache>
                <c:formatCode>General</c:formatCode>
                <c:ptCount val="1"/>
                <c:pt idx="0">
                  <c:v>2.2938388625592414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E3F-475B-AA61-76AD00EB05D1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[1]Hoja1!$CF$32</c:f>
              <c:numCache>
                <c:formatCode>General</c:formatCode>
                <c:ptCount val="1"/>
                <c:pt idx="0">
                  <c:v>17.666666666666668</c:v>
                </c:pt>
              </c:numCache>
            </c:numRef>
          </c:xVal>
          <c:yVal>
            <c:numRef>
              <c:f>[1]Hoja1!$CG$32</c:f>
              <c:numCache>
                <c:formatCode>General</c:formatCode>
                <c:ptCount val="1"/>
                <c:pt idx="0">
                  <c:v>1.6747967479674797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E3F-475B-AA61-76AD00EB05D1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[1]Hoja1!$CF$33</c:f>
              <c:numCache>
                <c:formatCode>General</c:formatCode>
                <c:ptCount val="1"/>
                <c:pt idx="0">
                  <c:v>2.0789473684210527</c:v>
                </c:pt>
              </c:numCache>
            </c:numRef>
          </c:xVal>
          <c:yVal>
            <c:numRef>
              <c:f>[1]Hoja1!$CG$33</c:f>
              <c:numCache>
                <c:formatCode>General</c:formatCode>
                <c:ptCount val="1"/>
                <c:pt idx="0">
                  <c:v>1.1157894736842104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E3F-475B-AA61-76AD00EB05D1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[1]Hoja1!$CF$34</c:f>
              <c:numCache>
                <c:formatCode>General</c:formatCode>
                <c:ptCount val="1"/>
                <c:pt idx="0">
                  <c:v>2.4333333333333331</c:v>
                </c:pt>
              </c:numCache>
            </c:numRef>
          </c:xVal>
          <c:yVal>
            <c:numRef>
              <c:f>[1]Hoja1!$CG$34</c:f>
              <c:numCache>
                <c:formatCode>General</c:formatCode>
                <c:ptCount val="1"/>
                <c:pt idx="0">
                  <c:v>1.8091286307053942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E3F-475B-AA61-76AD00EB05D1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[1]Hoja1!$CF$35</c:f>
              <c:numCache>
                <c:formatCode>General</c:formatCode>
                <c:ptCount val="1"/>
                <c:pt idx="0">
                  <c:v>3.3636363636363633</c:v>
                </c:pt>
              </c:numCache>
            </c:numRef>
          </c:xVal>
          <c:yVal>
            <c:numRef>
              <c:f>[1]Hoja1!$CG$35</c:f>
              <c:numCache>
                <c:formatCode>General</c:formatCode>
                <c:ptCount val="1"/>
                <c:pt idx="0">
                  <c:v>2.4124293785310735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E3F-475B-AA61-76AD00EB05D1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[1]Hoja1!$CF$36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[1]Hoja1!$CG$36</c:f>
              <c:numCache>
                <c:formatCode>General</c:formatCode>
                <c:ptCount val="1"/>
                <c:pt idx="0">
                  <c:v>3.2302158273381294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E3F-475B-AA61-76AD00EB05D1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[1]Hoja1!$CF$37</c:f>
              <c:numCache>
                <c:formatCode>General</c:formatCode>
                <c:ptCount val="1"/>
                <c:pt idx="0">
                  <c:v>2.5</c:v>
                </c:pt>
              </c:numCache>
            </c:numRef>
          </c:xVal>
          <c:yVal>
            <c:numRef>
              <c:f>[1]Hoja1!$CG$37</c:f>
              <c:numCache>
                <c:formatCode>General</c:formatCode>
                <c:ptCount val="1"/>
                <c:pt idx="0">
                  <c:v>2.5192307692307692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E3F-475B-AA61-76AD00EB05D1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[1]Hoja1!$CF$38</c:f>
              <c:numCache>
                <c:formatCode>General</c:formatCode>
                <c:ptCount val="1"/>
                <c:pt idx="0">
                  <c:v>0.625</c:v>
                </c:pt>
              </c:numCache>
            </c:numRef>
          </c:xVal>
          <c:yVal>
            <c:numRef>
              <c:f>[1]Hoja1!$CG$38</c:f>
              <c:numCache>
                <c:formatCode>General</c:formatCode>
                <c:ptCount val="1"/>
                <c:pt idx="0">
                  <c:v>4.6710526315789478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E3F-475B-AA61-76AD00EB05D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S/Ar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[1]Hoja1!$CH$24</c:f>
              <c:numCache>
                <c:formatCode>General</c:formatCode>
                <c:ptCount val="1"/>
                <c:pt idx="0">
                  <c:v>18.8262443438914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81-4B5D-A9EC-0B53B103151F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[1]Hoja1!$CH$25</c:f>
              <c:numCache>
                <c:formatCode>General</c:formatCode>
                <c:ptCount val="1"/>
                <c:pt idx="0">
                  <c:v>1.5643939393939394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881-4B5D-A9EC-0B53B103151F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[1]Hoja1!$CH$26</c:f>
              <c:numCache>
                <c:formatCode>General</c:formatCode>
                <c:ptCount val="1"/>
                <c:pt idx="0">
                  <c:v>1.1006896551724139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881-4B5D-A9EC-0B53B103151F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[1]Hoja1!$CH$27</c:f>
              <c:numCache>
                <c:formatCode>General</c:formatCode>
                <c:ptCount val="1"/>
                <c:pt idx="0">
                  <c:v>1.3176795580110496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881-4B5D-A9EC-0B53B103151F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[1]Hoja1!$CH$28</c:f>
              <c:numCache>
                <c:formatCode>General</c:formatCode>
                <c:ptCount val="1"/>
                <c:pt idx="0">
                  <c:v>1.2872427983539092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881-4B5D-A9EC-0B53B103151F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[1]Hoja1!$CH$29</c:f>
              <c:numCache>
                <c:formatCode>General</c:formatCode>
                <c:ptCount val="1"/>
                <c:pt idx="0">
                  <c:v>0.7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881-4B5D-A9EC-0B53B103151F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[1]Hoja1!$CH$30</c:f>
              <c:numCache>
                <c:formatCode>General</c:formatCode>
                <c:ptCount val="1"/>
                <c:pt idx="0">
                  <c:v>2.0246882793017451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881-4B5D-A9EC-0B53B103151F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[1]Hoja1!$CH$31</c:f>
              <c:numCache>
                <c:formatCode>General</c:formatCode>
                <c:ptCount val="1"/>
                <c:pt idx="0">
                  <c:v>0.69752066115702493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881-4B5D-A9EC-0B53B103151F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[1]Hoja1!$CH$32</c:f>
              <c:numCache>
                <c:formatCode>General</c:formatCode>
                <c:ptCount val="1"/>
                <c:pt idx="0">
                  <c:v>0.17912621359223302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881-4B5D-A9EC-0B53B103151F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[1]Hoja1!$CH$33</c:f>
              <c:numCache>
                <c:formatCode>General</c:formatCode>
                <c:ptCount val="1"/>
                <c:pt idx="0">
                  <c:v>3.4056603773584908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881-4B5D-A9EC-0B53B103151F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[1]Hoja1!$CH$34</c:f>
              <c:numCache>
                <c:formatCode>General</c:formatCode>
                <c:ptCount val="1"/>
                <c:pt idx="0">
                  <c:v>1.6582568807339451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881-4B5D-A9EC-0B53B103151F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[1]Hoja1!$CH$35</c:f>
              <c:numCache>
                <c:formatCode>General</c:formatCode>
                <c:ptCount val="1"/>
                <c:pt idx="0">
                  <c:v>0.4559718969555035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881-4B5D-A9EC-0B53B103151F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[1]Hoja1!$CH$36</c:f>
              <c:numCache>
                <c:formatCode>General</c:formatCode>
                <c:ptCount val="1"/>
                <c:pt idx="0">
                  <c:v>6.1915367483296221E-2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881-4B5D-A9EC-0B53B103151F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[1]Hoja1!$CH$37</c:f>
              <c:numCache>
                <c:formatCode>General</c:formatCode>
                <c:ptCount val="1"/>
                <c:pt idx="0">
                  <c:v>0.1587786259541985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E881-4B5D-A9EC-0B53B103151F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[1]Hoja1!$CH$38</c:f>
              <c:numCache>
                <c:formatCode>General</c:formatCode>
                <c:ptCount val="1"/>
                <c:pt idx="0">
                  <c:v>0.17126760563380281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881-4B5D-A9EC-0B53B103151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(Ar)/(S/A)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baseline="0">
                    <a:effectLst/>
                  </a:rPr>
                  <a:t>(R/A)/(S/Ar)</a:t>
                </a:r>
                <a:endParaRPr lang="es-CO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Gráfico de estabilidad de Stankiewicz (SP)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Metodologías!$Y$23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Metodologías!$AE$23</c:f>
              <c:numCache>
                <c:formatCode>0.00</c:formatCode>
                <c:ptCount val="1"/>
                <c:pt idx="0">
                  <c:v>1.0142857142857142</c:v>
                </c:pt>
              </c:numCache>
            </c:numRef>
          </c:xVal>
          <c:yVal>
            <c:numRef>
              <c:f>Metodologías!$AF$23</c:f>
              <c:numCache>
                <c:formatCode>0.00</c:formatCode>
                <c:ptCount val="1"/>
                <c:pt idx="0">
                  <c:v>0.75426621160409557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5A-41BE-8FFC-EC9FC4E68B47}"/>
            </c:ext>
          </c:extLst>
        </c:ser>
        <c:ser>
          <c:idx val="1"/>
          <c:order val="1"/>
          <c:tx>
            <c:strRef>
              <c:f>Metodologías!$Y$24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Metodologías!$AE$24</c:f>
              <c:numCache>
                <c:formatCode>0.00</c:formatCode>
                <c:ptCount val="1"/>
                <c:pt idx="0">
                  <c:v>0.14285714285714288</c:v>
                </c:pt>
              </c:numCache>
            </c:numRef>
          </c:xVal>
          <c:yVal>
            <c:numRef>
              <c:f>Metodologías!$AF$24</c:f>
              <c:numCache>
                <c:formatCode>0.00</c:formatCode>
                <c:ptCount val="1"/>
                <c:pt idx="0">
                  <c:v>1.3423728813559324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E5A-41BE-8FFC-EC9FC4E68B47}"/>
            </c:ext>
          </c:extLst>
        </c:ser>
        <c:ser>
          <c:idx val="2"/>
          <c:order val="2"/>
          <c:tx>
            <c:strRef>
              <c:f>Metodologías!$Y$25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Metodologías!$AE$25</c:f>
              <c:numCache>
                <c:formatCode>0.00</c:formatCode>
                <c:ptCount val="1"/>
                <c:pt idx="0">
                  <c:v>0.13138686131386862</c:v>
                </c:pt>
              </c:numCache>
            </c:numRef>
          </c:xVal>
          <c:yVal>
            <c:numRef>
              <c:f>Metodologías!$AF$25</c:f>
              <c:numCache>
                <c:formatCode>0.00</c:formatCode>
                <c:ptCount val="1"/>
                <c:pt idx="0">
                  <c:v>1.6353383458646615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E5A-41BE-8FFC-EC9FC4E68B47}"/>
            </c:ext>
          </c:extLst>
        </c:ser>
        <c:ser>
          <c:idx val="3"/>
          <c:order val="3"/>
          <c:tx>
            <c:strRef>
              <c:f>Metodologías!$Y$26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Metodologías!$AE$26</c:f>
              <c:numCache>
                <c:formatCode>0.00</c:formatCode>
                <c:ptCount val="1"/>
                <c:pt idx="0">
                  <c:v>0.14285714285714285</c:v>
                </c:pt>
              </c:numCache>
            </c:numRef>
          </c:xVal>
          <c:yVal>
            <c:numRef>
              <c:f>Metodologías!$AF$26</c:f>
              <c:numCache>
                <c:formatCode>0.00</c:formatCode>
                <c:ptCount val="1"/>
                <c:pt idx="0">
                  <c:v>1.1383647798742138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E5A-41BE-8FFC-EC9FC4E68B47}"/>
            </c:ext>
          </c:extLst>
        </c:ser>
        <c:ser>
          <c:idx val="4"/>
          <c:order val="4"/>
          <c:tx>
            <c:strRef>
              <c:f>Metodologías!$Y$27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Metodologías!$AE$27</c:f>
              <c:numCache>
                <c:formatCode>0.00</c:formatCode>
                <c:ptCount val="1"/>
                <c:pt idx="0">
                  <c:v>0.39655172413793099</c:v>
                </c:pt>
              </c:numCache>
            </c:numRef>
          </c:xVal>
          <c:yVal>
            <c:numRef>
              <c:f>Metodologías!$AF$27</c:f>
              <c:numCache>
                <c:formatCode>0.00</c:formatCode>
                <c:ptCount val="1"/>
                <c:pt idx="0">
                  <c:v>1.786764705882353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E5A-41BE-8FFC-EC9FC4E68B47}"/>
            </c:ext>
          </c:extLst>
        </c:ser>
        <c:ser>
          <c:idx val="5"/>
          <c:order val="5"/>
          <c:tx>
            <c:strRef>
              <c:f>Metodologías!$Y$28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Metodologías!$AE$28</c:f>
              <c:numCache>
                <c:formatCode>0.00</c:formatCode>
                <c:ptCount val="1"/>
                <c:pt idx="0">
                  <c:v>0.26785714285714285</c:v>
                </c:pt>
              </c:numCache>
            </c:numRef>
          </c:xVal>
          <c:yVal>
            <c:numRef>
              <c:f>Metodologías!$AF$28</c:f>
              <c:numCache>
                <c:formatCode>0.00</c:formatCode>
                <c:ptCount val="1"/>
                <c:pt idx="0">
                  <c:v>2.1428571428571428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E5A-41BE-8FFC-EC9FC4E68B47}"/>
            </c:ext>
          </c:extLst>
        </c:ser>
        <c:ser>
          <c:idx val="6"/>
          <c:order val="6"/>
          <c:tx>
            <c:strRef>
              <c:f>Metodologías!$Y$29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Metodologías!$AE$29</c:f>
              <c:numCache>
                <c:formatCode>0.00</c:formatCode>
                <c:ptCount val="1"/>
                <c:pt idx="0">
                  <c:v>0.5</c:v>
                </c:pt>
              </c:numCache>
            </c:numRef>
          </c:xVal>
          <c:yVal>
            <c:numRef>
              <c:f>Metodologías!$AF$29</c:f>
              <c:numCache>
                <c:formatCode>0.00</c:formatCode>
                <c:ptCount val="1"/>
                <c:pt idx="0">
                  <c:v>1.1359773371104818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E5A-41BE-8FFC-EC9FC4E68B47}"/>
            </c:ext>
          </c:extLst>
        </c:ser>
        <c:ser>
          <c:idx val="7"/>
          <c:order val="7"/>
          <c:tx>
            <c:strRef>
              <c:f>Metodologías!$Y$30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Metodologías!$AE$30</c:f>
              <c:numCache>
                <c:formatCode>0.00</c:formatCode>
                <c:ptCount val="1"/>
                <c:pt idx="0">
                  <c:v>0.25396825396825401</c:v>
                </c:pt>
              </c:numCache>
            </c:numRef>
          </c:xVal>
          <c:yVal>
            <c:numRef>
              <c:f>Metodologías!$AF$30</c:f>
              <c:numCache>
                <c:formatCode>0.00</c:formatCode>
                <c:ptCount val="1"/>
                <c:pt idx="0">
                  <c:v>2.2938388625592414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E5A-41BE-8FFC-EC9FC4E68B47}"/>
            </c:ext>
          </c:extLst>
        </c:ser>
        <c:ser>
          <c:idx val="8"/>
          <c:order val="8"/>
          <c:tx>
            <c:strRef>
              <c:f>Metodologías!$Y$31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Metodologías!$AE$31</c:f>
              <c:numCache>
                <c:formatCode>0.00</c:formatCode>
                <c:ptCount val="1"/>
                <c:pt idx="0">
                  <c:v>5.6603773584905662E-2</c:v>
                </c:pt>
              </c:numCache>
            </c:numRef>
          </c:xVal>
          <c:yVal>
            <c:numRef>
              <c:f>Metodologías!$AF$31</c:f>
              <c:numCache>
                <c:formatCode>0.00</c:formatCode>
                <c:ptCount val="1"/>
                <c:pt idx="0">
                  <c:v>1.6747967479674797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E5A-41BE-8FFC-EC9FC4E68B47}"/>
            </c:ext>
          </c:extLst>
        </c:ser>
        <c:ser>
          <c:idx val="9"/>
          <c:order val="9"/>
          <c:tx>
            <c:strRef>
              <c:f>Metodologías!$Y$32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Metodologías!$AE$32</c:f>
              <c:numCache>
                <c:formatCode>0.00</c:formatCode>
                <c:ptCount val="1"/>
                <c:pt idx="0">
                  <c:v>0.48101265822784806</c:v>
                </c:pt>
              </c:numCache>
            </c:numRef>
          </c:xVal>
          <c:yVal>
            <c:numRef>
              <c:f>Metodologías!$AF$32</c:f>
              <c:numCache>
                <c:formatCode>0.00</c:formatCode>
                <c:ptCount val="1"/>
                <c:pt idx="0">
                  <c:v>1.1157894736842104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E5A-41BE-8FFC-EC9FC4E68B47}"/>
            </c:ext>
          </c:extLst>
        </c:ser>
        <c:ser>
          <c:idx val="10"/>
          <c:order val="10"/>
          <c:tx>
            <c:strRef>
              <c:f>Metodologías!$Y$33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Metodologías!$AE$33</c:f>
              <c:numCache>
                <c:formatCode>0.00</c:formatCode>
                <c:ptCount val="1"/>
                <c:pt idx="0">
                  <c:v>0.41095890410958907</c:v>
                </c:pt>
              </c:numCache>
            </c:numRef>
          </c:xVal>
          <c:yVal>
            <c:numRef>
              <c:f>Metodologías!$AF$33</c:f>
              <c:numCache>
                <c:formatCode>0.00</c:formatCode>
                <c:ptCount val="1"/>
                <c:pt idx="0">
                  <c:v>1.8091286307053942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E5A-41BE-8FFC-EC9FC4E68B47}"/>
            </c:ext>
          </c:extLst>
        </c:ser>
        <c:ser>
          <c:idx val="11"/>
          <c:order val="11"/>
          <c:tx>
            <c:strRef>
              <c:f>Metodologías!$Y$34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Metodologías!$AE$34</c:f>
              <c:numCache>
                <c:formatCode>0.00</c:formatCode>
                <c:ptCount val="1"/>
                <c:pt idx="0">
                  <c:v>0.29729729729729731</c:v>
                </c:pt>
              </c:numCache>
            </c:numRef>
          </c:xVal>
          <c:yVal>
            <c:numRef>
              <c:f>Metodologías!$AF$34</c:f>
              <c:numCache>
                <c:formatCode>0.00</c:formatCode>
                <c:ptCount val="1"/>
                <c:pt idx="0">
                  <c:v>2.4124293785310735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E5A-41BE-8FFC-EC9FC4E68B47}"/>
            </c:ext>
          </c:extLst>
        </c:ser>
        <c:ser>
          <c:idx val="12"/>
          <c:order val="12"/>
          <c:tx>
            <c:strRef>
              <c:f>Metodologías!$Y$35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Metodologías!$AE$35</c:f>
              <c:numCache>
                <c:formatCode>0.00</c:formatCode>
                <c:ptCount val="1"/>
                <c:pt idx="0">
                  <c:v>0.14285714285714288</c:v>
                </c:pt>
              </c:numCache>
            </c:numRef>
          </c:xVal>
          <c:yVal>
            <c:numRef>
              <c:f>Metodologías!$AF$35</c:f>
              <c:numCache>
                <c:formatCode>0.00</c:formatCode>
                <c:ptCount val="1"/>
                <c:pt idx="0">
                  <c:v>3.2302158273381294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E5A-41BE-8FFC-EC9FC4E68B47}"/>
            </c:ext>
          </c:extLst>
        </c:ser>
        <c:ser>
          <c:idx val="13"/>
          <c:order val="13"/>
          <c:tx>
            <c:strRef>
              <c:f>Metodologías!$Y$36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Metodologías!$AE$36</c:f>
              <c:numCache>
                <c:formatCode>0.00</c:formatCode>
                <c:ptCount val="1"/>
                <c:pt idx="0">
                  <c:v>0.4</c:v>
                </c:pt>
              </c:numCache>
            </c:numRef>
          </c:xVal>
          <c:yVal>
            <c:numRef>
              <c:f>Metodologías!$AF$36</c:f>
              <c:numCache>
                <c:formatCode>0.00</c:formatCode>
                <c:ptCount val="1"/>
                <c:pt idx="0">
                  <c:v>2.5192307692307692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E5A-41BE-8FFC-EC9FC4E68B47}"/>
            </c:ext>
          </c:extLst>
        </c:ser>
        <c:ser>
          <c:idx val="14"/>
          <c:order val="14"/>
          <c:tx>
            <c:strRef>
              <c:f>Metodologías!$Y$37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Metodologías!$AE$37</c:f>
              <c:numCache>
                <c:formatCode>0.00</c:formatCode>
                <c:ptCount val="1"/>
                <c:pt idx="0">
                  <c:v>1.6</c:v>
                </c:pt>
              </c:numCache>
            </c:numRef>
          </c:xVal>
          <c:yVal>
            <c:numRef>
              <c:f>Metodologías!$AF$37</c:f>
              <c:numCache>
                <c:formatCode>0.00</c:formatCode>
                <c:ptCount val="1"/>
                <c:pt idx="0">
                  <c:v>4.6710526315789478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E5A-41BE-8FFC-EC9FC4E68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517624"/>
        <c:axId val="421517952"/>
      </c:scatterChart>
      <c:valAx>
        <c:axId val="421517624"/>
        <c:scaling>
          <c:orientation val="minMax"/>
          <c:max val="0.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Asfaltenos/Resinas (A/R)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517952"/>
        <c:crosses val="autoZero"/>
        <c:crossBetween val="midCat"/>
        <c:majorUnit val="0.1"/>
      </c:valAx>
      <c:valAx>
        <c:axId val="421517952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Saturados/Aromaticos(S/Ar)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517624"/>
        <c:crosses val="autoZero"/>
        <c:crossBetween val="midCat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</a:t>
            </a:r>
            <a:r>
              <a:rPr lang="es-CO" sz="1400"/>
              <a:t>-</a:t>
            </a:r>
            <a:r>
              <a:rPr lang="es-CO" sz="1400" b="0" i="0" u="none" strike="noStrike" baseline="0">
                <a:effectLst/>
              </a:rPr>
              <a:t>cualitativo</a:t>
            </a:r>
            <a:r>
              <a:rPr lang="es-CO" sz="1400"/>
              <a:t> </a:t>
            </a:r>
            <a:r>
              <a:rPr lang="es-CO" sz="1400" b="0" i="0" baseline="0">
                <a:effectLst/>
              </a:rPr>
              <a:t>R/A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Metodologías!$AZ$23:$AZ$37</c:f>
              <c:numCache>
                <c:formatCode>0.00</c:formatCode>
                <c:ptCount val="15"/>
                <c:pt idx="0">
                  <c:v>0.9859154929577465</c:v>
                </c:pt>
                <c:pt idx="1">
                  <c:v>6.9999999999999991</c:v>
                </c:pt>
                <c:pt idx="2">
                  <c:v>7.6111111111111107</c:v>
                </c:pt>
                <c:pt idx="3">
                  <c:v>7</c:v>
                </c:pt>
                <c:pt idx="4">
                  <c:v>2.5217391304347827</c:v>
                </c:pt>
                <c:pt idx="5">
                  <c:v>3.7333333333333329</c:v>
                </c:pt>
                <c:pt idx="6">
                  <c:v>2</c:v>
                </c:pt>
                <c:pt idx="7">
                  <c:v>3.9374999999999996</c:v>
                </c:pt>
                <c:pt idx="8">
                  <c:v>17.666666666666668</c:v>
                </c:pt>
                <c:pt idx="9">
                  <c:v>2.0789473684210527</c:v>
                </c:pt>
                <c:pt idx="10">
                  <c:v>2.4333333333333331</c:v>
                </c:pt>
                <c:pt idx="11">
                  <c:v>3.3636363636363633</c:v>
                </c:pt>
                <c:pt idx="12">
                  <c:v>6.9999999999999991</c:v>
                </c:pt>
                <c:pt idx="13">
                  <c:v>2.5</c:v>
                </c:pt>
                <c:pt idx="14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B7-4EA6-B0F1-C985EDCBFB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</a:t>
            </a:r>
            <a:r>
              <a:rPr lang="es-CO" sz="1400" b="0" i="0" baseline="0">
                <a:effectLst/>
              </a:rPr>
              <a:t>S/A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Metodologías!$BA$23:$BA$37</c:f>
              <c:numCache>
                <c:formatCode>0.00</c:formatCode>
                <c:ptCount val="15"/>
                <c:pt idx="0">
                  <c:v>1.5563380281690142</c:v>
                </c:pt>
                <c:pt idx="1">
                  <c:v>18.857142857142858</c:v>
                </c:pt>
                <c:pt idx="2">
                  <c:v>24.166666666666664</c:v>
                </c:pt>
                <c:pt idx="3">
                  <c:v>24.133333333333336</c:v>
                </c:pt>
                <c:pt idx="4">
                  <c:v>21.130434782608699</c:v>
                </c:pt>
                <c:pt idx="5">
                  <c:v>36</c:v>
                </c:pt>
                <c:pt idx="6">
                  <c:v>17.434782608695656</c:v>
                </c:pt>
                <c:pt idx="7">
                  <c:v>30.249999999999996</c:v>
                </c:pt>
                <c:pt idx="8">
                  <c:v>137.33333333333334</c:v>
                </c:pt>
                <c:pt idx="9">
                  <c:v>8.3684210526315788</c:v>
                </c:pt>
                <c:pt idx="10">
                  <c:v>14.533333333333333</c:v>
                </c:pt>
                <c:pt idx="11">
                  <c:v>38.81818181818182</c:v>
                </c:pt>
                <c:pt idx="12">
                  <c:v>224.49999999999997</c:v>
                </c:pt>
                <c:pt idx="13">
                  <c:v>98.249999999999986</c:v>
                </c:pt>
                <c:pt idx="14">
                  <c:v>44.375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3-4F74-B9A6-8D5531530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(Ar)/(S*A)</a:t>
            </a:r>
            <a:r>
              <a:rPr lang="es-CO" sz="1400" b="0" i="0" u="none" strike="noStrike" baseline="0">
                <a:effectLst/>
              </a:rPr>
              <a:t> 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[1]Hoja1!$BE$23:$BE$37</c:f>
              <c:numCache>
                <c:formatCode>General</c:formatCode>
                <c:ptCount val="15"/>
                <c:pt idx="0">
                  <c:v>9.3365623605888737E-2</c:v>
                </c:pt>
                <c:pt idx="1">
                  <c:v>0.35473785473785469</c:v>
                </c:pt>
                <c:pt idx="2">
                  <c:v>0.33971902937420184</c:v>
                </c:pt>
                <c:pt idx="3">
                  <c:v>0.58563535911602205</c:v>
                </c:pt>
                <c:pt idx="4">
                  <c:v>0.24333512256217568</c:v>
                </c:pt>
                <c:pt idx="5">
                  <c:v>0.31111111111111112</c:v>
                </c:pt>
                <c:pt idx="6">
                  <c:v>0.38273880516101055</c:v>
                </c:pt>
                <c:pt idx="7">
                  <c:v>0.27246900826446285</c:v>
                </c:pt>
                <c:pt idx="8">
                  <c:v>1.9902912621359223</c:v>
                </c:pt>
                <c:pt idx="9">
                  <c:v>0.23584905660377359</c:v>
                </c:pt>
                <c:pt idx="10">
                  <c:v>0.18425076452599387</c:v>
                </c:pt>
                <c:pt idx="11">
                  <c:v>0.37683627847562268</c:v>
                </c:pt>
                <c:pt idx="12">
                  <c:v>1.5478841870824054</c:v>
                </c:pt>
                <c:pt idx="13">
                  <c:v>0.99236641221374056</c:v>
                </c:pt>
                <c:pt idx="14">
                  <c:v>0.26760563380281688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AD-42D8-AC1F-EAA0C9B6C16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(Ar)/(S*A)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9707451341309608"/>
          <c:y val="0.42768582118724519"/>
          <c:w val="8.993847359989092E-2"/>
          <c:h val="5.9840844362539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</a:t>
            </a:r>
            <a:r>
              <a:rPr lang="es-CO" sz="1400" b="0" i="0" baseline="0">
                <a:effectLst/>
              </a:rPr>
              <a:t>Ar/A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Metodologías!$BB$23:$BB$37</c:f>
              <c:numCache>
                <c:formatCode>0.00</c:formatCode>
                <c:ptCount val="15"/>
                <c:pt idx="0">
                  <c:v>2.063380281690141</c:v>
                </c:pt>
                <c:pt idx="1">
                  <c:v>14.047619047619047</c:v>
                </c:pt>
                <c:pt idx="2">
                  <c:v>14.777777777777779</c:v>
                </c:pt>
                <c:pt idx="3">
                  <c:v>21.2</c:v>
                </c:pt>
                <c:pt idx="4">
                  <c:v>11.82608695652174</c:v>
                </c:pt>
                <c:pt idx="5">
                  <c:v>16.8</c:v>
                </c:pt>
                <c:pt idx="6">
                  <c:v>15.347826086956522</c:v>
                </c:pt>
                <c:pt idx="7">
                  <c:v>13.1875</c:v>
                </c:pt>
                <c:pt idx="8">
                  <c:v>82.000000000000014</c:v>
                </c:pt>
                <c:pt idx="9">
                  <c:v>7.5</c:v>
                </c:pt>
                <c:pt idx="10">
                  <c:v>8.0333333333333332</c:v>
                </c:pt>
                <c:pt idx="11">
                  <c:v>16.09090909090909</c:v>
                </c:pt>
                <c:pt idx="12">
                  <c:v>69.5</c:v>
                </c:pt>
                <c:pt idx="13">
                  <c:v>39</c:v>
                </c:pt>
                <c:pt idx="14">
                  <c:v>9.4999999999999982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F3-43DD-9291-26CBDFFD1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</a:t>
            </a:r>
            <a:r>
              <a:rPr lang="es-CO" sz="1400" b="0" i="0" baseline="0">
                <a:effectLst/>
              </a:rPr>
              <a:t>(R*Ar)/(S*A)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Metodologías!$BC$23:$BC$37</c:f>
              <c:numCache>
                <c:formatCode>0.00</c:formatCode>
                <c:ptCount val="15"/>
                <c:pt idx="0">
                  <c:v>1.3071187304824421</c:v>
                </c:pt>
                <c:pt idx="1">
                  <c:v>5.2146464646464636</c:v>
                </c:pt>
                <c:pt idx="2">
                  <c:v>4.6541507024265645</c:v>
                </c:pt>
                <c:pt idx="3">
                  <c:v>6.1491712707182318</c:v>
                </c:pt>
                <c:pt idx="4">
                  <c:v>1.411343710860619</c:v>
                </c:pt>
                <c:pt idx="5">
                  <c:v>1.7422222222222219</c:v>
                </c:pt>
                <c:pt idx="6">
                  <c:v>1.7605985037406482</c:v>
                </c:pt>
                <c:pt idx="7">
                  <c:v>1.7165547520661157</c:v>
                </c:pt>
                <c:pt idx="8">
                  <c:v>10.548543689320386</c:v>
                </c:pt>
                <c:pt idx="9">
                  <c:v>1.8632075471698113</c:v>
                </c:pt>
                <c:pt idx="10">
                  <c:v>1.3450305810397554</c:v>
                </c:pt>
                <c:pt idx="11">
                  <c:v>1.3942942303598038</c:v>
                </c:pt>
                <c:pt idx="12">
                  <c:v>2.1670378619153676</c:v>
                </c:pt>
                <c:pt idx="13">
                  <c:v>0.99236641221374056</c:v>
                </c:pt>
                <c:pt idx="14">
                  <c:v>0.13380281690140844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E-4908-9CF0-A6B8BFE41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(R*Ar)/(S*A)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</a:t>
            </a:r>
            <a:r>
              <a:rPr lang="es-CO" sz="1400" b="0" i="0" u="none" strike="noStrike" baseline="0">
                <a:effectLst/>
              </a:rPr>
              <a:t>(S*Ar)/(A) 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val>
            <c:numRef>
              <c:f>Metodologías!$BD$23:$BD$37</c:f>
              <c:numCache>
                <c:formatCode>0.00</c:formatCode>
                <c:ptCount val="15"/>
                <c:pt idx="0">
                  <c:v>45.600704225352118</c:v>
                </c:pt>
                <c:pt idx="1">
                  <c:v>556.28571428571433</c:v>
                </c:pt>
                <c:pt idx="2">
                  <c:v>642.83333333333337</c:v>
                </c:pt>
                <c:pt idx="3">
                  <c:v>767.44</c:v>
                </c:pt>
                <c:pt idx="4">
                  <c:v>574.74782608695659</c:v>
                </c:pt>
                <c:pt idx="5">
                  <c:v>907.19999999999993</c:v>
                </c:pt>
                <c:pt idx="6">
                  <c:v>615.44782608695652</c:v>
                </c:pt>
                <c:pt idx="7">
                  <c:v>638.27499999999998</c:v>
                </c:pt>
                <c:pt idx="8">
                  <c:v>3378.4000000000005</c:v>
                </c:pt>
                <c:pt idx="9">
                  <c:v>238.50000000000003</c:v>
                </c:pt>
                <c:pt idx="10">
                  <c:v>350.25333333333333</c:v>
                </c:pt>
                <c:pt idx="11">
                  <c:v>687.08181818181811</c:v>
                </c:pt>
                <c:pt idx="12">
                  <c:v>3120.5499999999997</c:v>
                </c:pt>
                <c:pt idx="13">
                  <c:v>1532.6999999999998</c:v>
                </c:pt>
                <c:pt idx="14">
                  <c:v>337.25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92-4EFF-A771-D602416A6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(S*Ar)/(A) 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</a:t>
            </a:r>
            <a:r>
              <a:rPr lang="es-CO" sz="1400" b="0" i="0" u="none" strike="noStrike" baseline="0">
                <a:effectLst/>
              </a:rPr>
              <a:t>cuantitativo-cualitativo</a:t>
            </a:r>
            <a:r>
              <a:rPr lang="es-CO" sz="1400"/>
              <a:t> (Ar)/(S*A)</a:t>
            </a:r>
            <a:r>
              <a:rPr lang="es-CO" sz="1400" b="0" i="0" u="none" strike="noStrike" baseline="0">
                <a:effectLst/>
              </a:rPr>
              <a:t> 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val>
            <c:numRef>
              <c:f>Metodologías!$BE$23:$BE$37</c:f>
              <c:numCache>
                <c:formatCode>0.00</c:formatCode>
                <c:ptCount val="15"/>
                <c:pt idx="0">
                  <c:v>9.3365623605888737E-2</c:v>
                </c:pt>
                <c:pt idx="1">
                  <c:v>0.35473785473785469</c:v>
                </c:pt>
                <c:pt idx="2">
                  <c:v>0.33971902937420184</c:v>
                </c:pt>
                <c:pt idx="3">
                  <c:v>0.58563535911602205</c:v>
                </c:pt>
                <c:pt idx="4">
                  <c:v>0.24333512256217568</c:v>
                </c:pt>
                <c:pt idx="5">
                  <c:v>0.31111111111111112</c:v>
                </c:pt>
                <c:pt idx="6">
                  <c:v>0.38273880516101055</c:v>
                </c:pt>
                <c:pt idx="7">
                  <c:v>0.27246900826446285</c:v>
                </c:pt>
                <c:pt idx="8">
                  <c:v>1.9902912621359223</c:v>
                </c:pt>
                <c:pt idx="9">
                  <c:v>0.23584905660377359</c:v>
                </c:pt>
                <c:pt idx="10">
                  <c:v>0.18425076452599387</c:v>
                </c:pt>
                <c:pt idx="11">
                  <c:v>0.37683627847562268</c:v>
                </c:pt>
                <c:pt idx="12">
                  <c:v>1.5478841870824054</c:v>
                </c:pt>
                <c:pt idx="13">
                  <c:v>0.99236641221374056</c:v>
                </c:pt>
                <c:pt idx="14">
                  <c:v>0.26760563380281688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40-4FA6-9FE4-E183DD021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(Ar)/(S*A)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9707451341309608"/>
          <c:y val="0.42768582118724519"/>
          <c:w val="8.993847359989092E-2"/>
          <c:h val="5.9840844362539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Metodologías!$BX$24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Metodologías!$CD$24</c:f>
              <c:numCache>
                <c:formatCode>0.00</c:formatCode>
                <c:ptCount val="1"/>
                <c:pt idx="0">
                  <c:v>2.063380281690141</c:v>
                </c:pt>
              </c:numCache>
            </c:numRef>
          </c:xVal>
          <c:yVal>
            <c:numRef>
              <c:f>Metodologías!$CE$24</c:f>
              <c:numCache>
                <c:formatCode>0.00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30-4575-95CB-2A462D4F8A3C}"/>
            </c:ext>
          </c:extLst>
        </c:ser>
        <c:ser>
          <c:idx val="1"/>
          <c:order val="1"/>
          <c:tx>
            <c:strRef>
              <c:f>Metodologías!$BX$25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Metodologías!$CD$25</c:f>
              <c:numCache>
                <c:formatCode>0.00</c:formatCode>
                <c:ptCount val="1"/>
                <c:pt idx="0">
                  <c:v>14.047619047619047</c:v>
                </c:pt>
              </c:numCache>
            </c:numRef>
          </c:xVal>
          <c:yVal>
            <c:numRef>
              <c:f>Metodologías!$CE$25</c:f>
              <c:numCache>
                <c:formatCode>0.00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30-4575-95CB-2A462D4F8A3C}"/>
            </c:ext>
          </c:extLst>
        </c:ser>
        <c:ser>
          <c:idx val="2"/>
          <c:order val="2"/>
          <c:tx>
            <c:strRef>
              <c:f>Metodologías!$BX$26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Metodologías!$CD$26</c:f>
              <c:numCache>
                <c:formatCode>0.00</c:formatCode>
                <c:ptCount val="1"/>
                <c:pt idx="0">
                  <c:v>14.777777777777779</c:v>
                </c:pt>
              </c:numCache>
            </c:numRef>
          </c:xVal>
          <c:yVal>
            <c:numRef>
              <c:f>Metodologías!$CE$26</c:f>
              <c:numCache>
                <c:formatCode>0.00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630-4575-95CB-2A462D4F8A3C}"/>
            </c:ext>
          </c:extLst>
        </c:ser>
        <c:ser>
          <c:idx val="3"/>
          <c:order val="3"/>
          <c:tx>
            <c:strRef>
              <c:f>Metodologías!$BX$27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Metodologías!$CD$27</c:f>
              <c:numCache>
                <c:formatCode>0.00</c:formatCode>
                <c:ptCount val="1"/>
                <c:pt idx="0">
                  <c:v>21.2</c:v>
                </c:pt>
              </c:numCache>
            </c:numRef>
          </c:xVal>
          <c:yVal>
            <c:numRef>
              <c:f>Metodologías!$CE$27</c:f>
              <c:numCache>
                <c:formatCode>0.00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630-4575-95CB-2A462D4F8A3C}"/>
            </c:ext>
          </c:extLst>
        </c:ser>
        <c:ser>
          <c:idx val="4"/>
          <c:order val="4"/>
          <c:tx>
            <c:strRef>
              <c:f>Metodologías!$BX$28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Metodologías!$CD$28</c:f>
              <c:numCache>
                <c:formatCode>0.00</c:formatCode>
                <c:ptCount val="1"/>
                <c:pt idx="0">
                  <c:v>11.82608695652174</c:v>
                </c:pt>
              </c:numCache>
            </c:numRef>
          </c:xVal>
          <c:yVal>
            <c:numRef>
              <c:f>Metodologías!$CE$28</c:f>
              <c:numCache>
                <c:formatCode>0.00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630-4575-95CB-2A462D4F8A3C}"/>
            </c:ext>
          </c:extLst>
        </c:ser>
        <c:ser>
          <c:idx val="5"/>
          <c:order val="5"/>
          <c:tx>
            <c:strRef>
              <c:f>Metodologías!$BX$29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Metodologías!$CD$29</c:f>
              <c:numCache>
                <c:formatCode>0.00</c:formatCode>
                <c:ptCount val="1"/>
                <c:pt idx="0">
                  <c:v>16.8</c:v>
                </c:pt>
              </c:numCache>
            </c:numRef>
          </c:xVal>
          <c:yVal>
            <c:numRef>
              <c:f>Metodologías!$CE$29</c:f>
              <c:numCache>
                <c:formatCode>0.00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630-4575-95CB-2A462D4F8A3C}"/>
            </c:ext>
          </c:extLst>
        </c:ser>
        <c:ser>
          <c:idx val="6"/>
          <c:order val="6"/>
          <c:tx>
            <c:strRef>
              <c:f>Metodologías!$BX$30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Metodologías!$CD$30</c:f>
              <c:numCache>
                <c:formatCode>0.00</c:formatCode>
                <c:ptCount val="1"/>
                <c:pt idx="0">
                  <c:v>15.347826086956522</c:v>
                </c:pt>
              </c:numCache>
            </c:numRef>
          </c:xVal>
          <c:yVal>
            <c:numRef>
              <c:f>Metodologías!$CE$30</c:f>
              <c:numCache>
                <c:formatCode>0.00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630-4575-95CB-2A462D4F8A3C}"/>
            </c:ext>
          </c:extLst>
        </c:ser>
        <c:ser>
          <c:idx val="7"/>
          <c:order val="7"/>
          <c:tx>
            <c:strRef>
              <c:f>Metodologías!$BX$31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Metodologías!$CD$31</c:f>
              <c:numCache>
                <c:formatCode>0.00</c:formatCode>
                <c:ptCount val="1"/>
                <c:pt idx="0">
                  <c:v>13.1875</c:v>
                </c:pt>
              </c:numCache>
            </c:numRef>
          </c:xVal>
          <c:yVal>
            <c:numRef>
              <c:f>Metodologías!$CE$31</c:f>
              <c:numCache>
                <c:formatCode>0.00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630-4575-95CB-2A462D4F8A3C}"/>
            </c:ext>
          </c:extLst>
        </c:ser>
        <c:ser>
          <c:idx val="8"/>
          <c:order val="8"/>
          <c:tx>
            <c:strRef>
              <c:f>Metodologías!$BX$32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Metodologías!$CD$32</c:f>
              <c:numCache>
                <c:formatCode>0.00</c:formatCode>
                <c:ptCount val="1"/>
                <c:pt idx="0">
                  <c:v>82.000000000000014</c:v>
                </c:pt>
              </c:numCache>
            </c:numRef>
          </c:xVal>
          <c:yVal>
            <c:numRef>
              <c:f>Metodologías!$CE$32</c:f>
              <c:numCache>
                <c:formatCode>0.00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630-4575-95CB-2A462D4F8A3C}"/>
            </c:ext>
          </c:extLst>
        </c:ser>
        <c:ser>
          <c:idx val="9"/>
          <c:order val="9"/>
          <c:tx>
            <c:strRef>
              <c:f>Metodologías!$BX$33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Metodologías!$CD$33</c:f>
              <c:numCache>
                <c:formatCode>0.00</c:formatCode>
                <c:ptCount val="1"/>
                <c:pt idx="0">
                  <c:v>7.5</c:v>
                </c:pt>
              </c:numCache>
            </c:numRef>
          </c:xVal>
          <c:yVal>
            <c:numRef>
              <c:f>Metodologías!$CE$33</c:f>
              <c:numCache>
                <c:formatCode>0.00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630-4575-95CB-2A462D4F8A3C}"/>
            </c:ext>
          </c:extLst>
        </c:ser>
        <c:ser>
          <c:idx val="10"/>
          <c:order val="10"/>
          <c:tx>
            <c:strRef>
              <c:f>Metodologías!$BX$34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Metodologías!$CD$34</c:f>
              <c:numCache>
                <c:formatCode>0.00</c:formatCode>
                <c:ptCount val="1"/>
                <c:pt idx="0">
                  <c:v>8.0333333333333332</c:v>
                </c:pt>
              </c:numCache>
            </c:numRef>
          </c:xVal>
          <c:yVal>
            <c:numRef>
              <c:f>Metodologías!$CE$34</c:f>
              <c:numCache>
                <c:formatCode>0.00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8630-4575-95CB-2A462D4F8A3C}"/>
            </c:ext>
          </c:extLst>
        </c:ser>
        <c:ser>
          <c:idx val="11"/>
          <c:order val="11"/>
          <c:tx>
            <c:strRef>
              <c:f>Metodologías!$BX$35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Metodologías!$CD$35</c:f>
              <c:numCache>
                <c:formatCode>0.00</c:formatCode>
                <c:ptCount val="1"/>
                <c:pt idx="0">
                  <c:v>16.09090909090909</c:v>
                </c:pt>
              </c:numCache>
            </c:numRef>
          </c:xVal>
          <c:yVal>
            <c:numRef>
              <c:f>Metodologías!$CE$35</c:f>
              <c:numCache>
                <c:formatCode>0.00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8630-4575-95CB-2A462D4F8A3C}"/>
            </c:ext>
          </c:extLst>
        </c:ser>
        <c:ser>
          <c:idx val="12"/>
          <c:order val="12"/>
          <c:tx>
            <c:strRef>
              <c:f>Metodologías!$BX$36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Metodologías!$CD$36</c:f>
              <c:numCache>
                <c:formatCode>0.00</c:formatCode>
                <c:ptCount val="1"/>
                <c:pt idx="0">
                  <c:v>69.5</c:v>
                </c:pt>
              </c:numCache>
            </c:numRef>
          </c:xVal>
          <c:yVal>
            <c:numRef>
              <c:f>Metodologías!$CE$36</c:f>
              <c:numCache>
                <c:formatCode>0.00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8630-4575-95CB-2A462D4F8A3C}"/>
            </c:ext>
          </c:extLst>
        </c:ser>
        <c:ser>
          <c:idx val="13"/>
          <c:order val="13"/>
          <c:tx>
            <c:strRef>
              <c:f>Metodologías!$BX$37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Metodologías!$CD$37</c:f>
              <c:numCache>
                <c:formatCode>0.00</c:formatCode>
                <c:ptCount val="1"/>
                <c:pt idx="0">
                  <c:v>39</c:v>
                </c:pt>
              </c:numCache>
            </c:numRef>
          </c:xVal>
          <c:yVal>
            <c:numRef>
              <c:f>Metodologías!$CE$37</c:f>
              <c:numCache>
                <c:formatCode>0.00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8630-4575-95CB-2A462D4F8A3C}"/>
            </c:ext>
          </c:extLst>
        </c:ser>
        <c:ser>
          <c:idx val="14"/>
          <c:order val="14"/>
          <c:tx>
            <c:strRef>
              <c:f>Metodologías!$BX$38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Metodologías!$CD$38</c:f>
              <c:numCache>
                <c:formatCode>0.00</c:formatCode>
                <c:ptCount val="1"/>
                <c:pt idx="0">
                  <c:v>9.4999999999999982</c:v>
                </c:pt>
              </c:numCache>
            </c:numRef>
          </c:xVal>
          <c:yVal>
            <c:numRef>
              <c:f>Metodologías!$CE$38</c:f>
              <c:numCache>
                <c:formatCode>0.00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8630-4575-95CB-2A462D4F8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7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(R/A)/(S/Ar)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2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Metodologías!$BX$24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Metodologías!$CF$24</c:f>
              <c:numCache>
                <c:formatCode>0.00</c:formatCode>
                <c:ptCount val="1"/>
                <c:pt idx="0">
                  <c:v>0.9859154929577465</c:v>
                </c:pt>
              </c:numCache>
            </c:numRef>
          </c:xVal>
          <c:yVal>
            <c:numRef>
              <c:f>Metodologías!$CE$24</c:f>
              <c:numCache>
                <c:formatCode>0.00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16-4641-A1C9-D53B71CAF1F0}"/>
            </c:ext>
          </c:extLst>
        </c:ser>
        <c:ser>
          <c:idx val="1"/>
          <c:order val="1"/>
          <c:tx>
            <c:strRef>
              <c:f>Metodologías!$BX$25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Metodologías!$CF$25</c:f>
              <c:numCache>
                <c:formatCode>0.00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Metodologías!$CE$25</c:f>
              <c:numCache>
                <c:formatCode>0.00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16-4641-A1C9-D53B71CAF1F0}"/>
            </c:ext>
          </c:extLst>
        </c:ser>
        <c:ser>
          <c:idx val="2"/>
          <c:order val="2"/>
          <c:tx>
            <c:strRef>
              <c:f>Metodologías!$BX$26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Metodologías!$CF$26</c:f>
              <c:numCache>
                <c:formatCode>0.00</c:formatCode>
                <c:ptCount val="1"/>
                <c:pt idx="0">
                  <c:v>7.6111111111111107</c:v>
                </c:pt>
              </c:numCache>
            </c:numRef>
          </c:xVal>
          <c:yVal>
            <c:numRef>
              <c:f>Metodologías!$CE$26</c:f>
              <c:numCache>
                <c:formatCode>0.00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716-4641-A1C9-D53B71CAF1F0}"/>
            </c:ext>
          </c:extLst>
        </c:ser>
        <c:ser>
          <c:idx val="3"/>
          <c:order val="3"/>
          <c:tx>
            <c:strRef>
              <c:f>Metodologías!$BX$27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Metodologías!$CF$27</c:f>
              <c:numCache>
                <c:formatCode>0.00</c:formatCode>
                <c:ptCount val="1"/>
                <c:pt idx="0">
                  <c:v>7</c:v>
                </c:pt>
              </c:numCache>
            </c:numRef>
          </c:xVal>
          <c:yVal>
            <c:numRef>
              <c:f>Metodologías!$CE$27</c:f>
              <c:numCache>
                <c:formatCode>0.00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716-4641-A1C9-D53B71CAF1F0}"/>
            </c:ext>
          </c:extLst>
        </c:ser>
        <c:ser>
          <c:idx val="4"/>
          <c:order val="4"/>
          <c:tx>
            <c:strRef>
              <c:f>Metodologías!$BX$28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Metodologías!$CF$28</c:f>
              <c:numCache>
                <c:formatCode>0.00</c:formatCode>
                <c:ptCount val="1"/>
                <c:pt idx="0">
                  <c:v>2.5217391304347827</c:v>
                </c:pt>
              </c:numCache>
            </c:numRef>
          </c:xVal>
          <c:yVal>
            <c:numRef>
              <c:f>Metodologías!$CE$28</c:f>
              <c:numCache>
                <c:formatCode>0.00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716-4641-A1C9-D53B71CAF1F0}"/>
            </c:ext>
          </c:extLst>
        </c:ser>
        <c:ser>
          <c:idx val="5"/>
          <c:order val="5"/>
          <c:tx>
            <c:strRef>
              <c:f>Metodologías!$BX$29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Metodologías!$CF$29</c:f>
              <c:numCache>
                <c:formatCode>0.00</c:formatCode>
                <c:ptCount val="1"/>
                <c:pt idx="0">
                  <c:v>3.7333333333333329</c:v>
                </c:pt>
              </c:numCache>
            </c:numRef>
          </c:xVal>
          <c:yVal>
            <c:numRef>
              <c:f>Metodologías!$CE$29</c:f>
              <c:numCache>
                <c:formatCode>0.00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716-4641-A1C9-D53B71CAF1F0}"/>
            </c:ext>
          </c:extLst>
        </c:ser>
        <c:ser>
          <c:idx val="6"/>
          <c:order val="6"/>
          <c:tx>
            <c:strRef>
              <c:f>Metodologías!$BX$30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Metodologías!$CF$30</c:f>
              <c:numCache>
                <c:formatCode>0.00</c:formatCode>
                <c:ptCount val="1"/>
                <c:pt idx="0">
                  <c:v>2</c:v>
                </c:pt>
              </c:numCache>
            </c:numRef>
          </c:xVal>
          <c:yVal>
            <c:numRef>
              <c:f>Metodologías!$CE$30</c:f>
              <c:numCache>
                <c:formatCode>0.00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716-4641-A1C9-D53B71CAF1F0}"/>
            </c:ext>
          </c:extLst>
        </c:ser>
        <c:ser>
          <c:idx val="7"/>
          <c:order val="7"/>
          <c:tx>
            <c:strRef>
              <c:f>Metodologías!$BX$31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Metodologías!$CF$31</c:f>
              <c:numCache>
                <c:formatCode>0.00</c:formatCode>
                <c:ptCount val="1"/>
                <c:pt idx="0">
                  <c:v>3.9374999999999996</c:v>
                </c:pt>
              </c:numCache>
            </c:numRef>
          </c:xVal>
          <c:yVal>
            <c:numRef>
              <c:f>Metodologías!$CE$31</c:f>
              <c:numCache>
                <c:formatCode>0.00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716-4641-A1C9-D53B71CAF1F0}"/>
            </c:ext>
          </c:extLst>
        </c:ser>
        <c:ser>
          <c:idx val="8"/>
          <c:order val="8"/>
          <c:tx>
            <c:strRef>
              <c:f>Metodologías!$BX$32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Metodologías!$CF$32</c:f>
              <c:numCache>
                <c:formatCode>0.00</c:formatCode>
                <c:ptCount val="1"/>
                <c:pt idx="0">
                  <c:v>17.666666666666668</c:v>
                </c:pt>
              </c:numCache>
            </c:numRef>
          </c:xVal>
          <c:yVal>
            <c:numRef>
              <c:f>Metodologías!$CE$32</c:f>
              <c:numCache>
                <c:formatCode>0.00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716-4641-A1C9-D53B71CAF1F0}"/>
            </c:ext>
          </c:extLst>
        </c:ser>
        <c:ser>
          <c:idx val="9"/>
          <c:order val="9"/>
          <c:tx>
            <c:strRef>
              <c:f>Metodologías!$BX$33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Metodologías!$CF$33</c:f>
              <c:numCache>
                <c:formatCode>0.00</c:formatCode>
                <c:ptCount val="1"/>
                <c:pt idx="0">
                  <c:v>2.0789473684210527</c:v>
                </c:pt>
              </c:numCache>
            </c:numRef>
          </c:xVal>
          <c:yVal>
            <c:numRef>
              <c:f>Metodologías!$CE$33</c:f>
              <c:numCache>
                <c:formatCode>0.00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716-4641-A1C9-D53B71CAF1F0}"/>
            </c:ext>
          </c:extLst>
        </c:ser>
        <c:ser>
          <c:idx val="10"/>
          <c:order val="10"/>
          <c:tx>
            <c:strRef>
              <c:f>Metodologías!$BX$34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Metodologías!$CF$34</c:f>
              <c:numCache>
                <c:formatCode>0.00</c:formatCode>
                <c:ptCount val="1"/>
                <c:pt idx="0">
                  <c:v>2.4333333333333331</c:v>
                </c:pt>
              </c:numCache>
            </c:numRef>
          </c:xVal>
          <c:yVal>
            <c:numRef>
              <c:f>Metodologías!$CE$34</c:f>
              <c:numCache>
                <c:formatCode>0.00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716-4641-A1C9-D53B71CAF1F0}"/>
            </c:ext>
          </c:extLst>
        </c:ser>
        <c:ser>
          <c:idx val="11"/>
          <c:order val="11"/>
          <c:tx>
            <c:strRef>
              <c:f>Metodologías!$BX$35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Metodologías!$CF$35</c:f>
              <c:numCache>
                <c:formatCode>0.00</c:formatCode>
                <c:ptCount val="1"/>
                <c:pt idx="0">
                  <c:v>3.3636363636363633</c:v>
                </c:pt>
              </c:numCache>
            </c:numRef>
          </c:xVal>
          <c:yVal>
            <c:numRef>
              <c:f>Metodologías!$CE$35</c:f>
              <c:numCache>
                <c:formatCode>0.00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B716-4641-A1C9-D53B71CAF1F0}"/>
            </c:ext>
          </c:extLst>
        </c:ser>
        <c:ser>
          <c:idx val="12"/>
          <c:order val="12"/>
          <c:tx>
            <c:strRef>
              <c:f>Metodologías!$BX$36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Metodologías!$CF$36</c:f>
              <c:numCache>
                <c:formatCode>0.00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Metodologías!$CE$36</c:f>
              <c:numCache>
                <c:formatCode>0.00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B716-4641-A1C9-D53B71CAF1F0}"/>
            </c:ext>
          </c:extLst>
        </c:ser>
        <c:ser>
          <c:idx val="13"/>
          <c:order val="13"/>
          <c:tx>
            <c:strRef>
              <c:f>Metodologías!$BX$37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Metodologías!$CF$37</c:f>
              <c:numCache>
                <c:formatCode>0.00</c:formatCode>
                <c:ptCount val="1"/>
                <c:pt idx="0">
                  <c:v>2.5</c:v>
                </c:pt>
              </c:numCache>
            </c:numRef>
          </c:xVal>
          <c:yVal>
            <c:numRef>
              <c:f>Metodologías!$CE$37</c:f>
              <c:numCache>
                <c:formatCode>0.00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B716-4641-A1C9-D53B71CAF1F0}"/>
            </c:ext>
          </c:extLst>
        </c:ser>
        <c:ser>
          <c:idx val="14"/>
          <c:order val="14"/>
          <c:tx>
            <c:strRef>
              <c:f>Metodologías!$BX$38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Metodologías!$CF$38</c:f>
              <c:numCache>
                <c:formatCode>0.00</c:formatCode>
                <c:ptCount val="1"/>
                <c:pt idx="0">
                  <c:v>0.625</c:v>
                </c:pt>
              </c:numCache>
            </c:numRef>
          </c:xVal>
          <c:yVal>
            <c:numRef>
              <c:f>Metodologías!$CE$38</c:f>
              <c:numCache>
                <c:formatCode>0.00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B716-4641-A1C9-D53B71CAF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3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(R/A)/(S/Ar)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Metodologías!$BX$24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Metodologías!$CF$24</c:f>
              <c:numCache>
                <c:formatCode>0.00</c:formatCode>
                <c:ptCount val="1"/>
                <c:pt idx="0">
                  <c:v>0.9859154929577465</c:v>
                </c:pt>
              </c:numCache>
            </c:numRef>
          </c:xVal>
          <c:yVal>
            <c:numRef>
              <c:f>Metodologías!$CG$24</c:f>
              <c:numCache>
                <c:formatCode>0.00</c:formatCode>
                <c:ptCount val="1"/>
                <c:pt idx="0">
                  <c:v>0.75426621160409557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A0-4057-B232-D05BC944BF16}"/>
            </c:ext>
          </c:extLst>
        </c:ser>
        <c:ser>
          <c:idx val="1"/>
          <c:order val="1"/>
          <c:tx>
            <c:strRef>
              <c:f>Metodologías!$BX$25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Metodologías!$CF$25</c:f>
              <c:numCache>
                <c:formatCode>0.00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Metodologías!$CG$25</c:f>
              <c:numCache>
                <c:formatCode>0.00</c:formatCode>
                <c:ptCount val="1"/>
                <c:pt idx="0">
                  <c:v>1.3423728813559324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EA0-4057-B232-D05BC944BF16}"/>
            </c:ext>
          </c:extLst>
        </c:ser>
        <c:ser>
          <c:idx val="2"/>
          <c:order val="2"/>
          <c:tx>
            <c:strRef>
              <c:f>Metodologías!$BX$26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Metodologías!$CF$26</c:f>
              <c:numCache>
                <c:formatCode>0.00</c:formatCode>
                <c:ptCount val="1"/>
                <c:pt idx="0">
                  <c:v>7.6111111111111107</c:v>
                </c:pt>
              </c:numCache>
            </c:numRef>
          </c:xVal>
          <c:yVal>
            <c:numRef>
              <c:f>Metodologías!$CG$26</c:f>
              <c:numCache>
                <c:formatCode>0.00</c:formatCode>
                <c:ptCount val="1"/>
                <c:pt idx="0">
                  <c:v>1.6353383458646615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EA0-4057-B232-D05BC944BF16}"/>
            </c:ext>
          </c:extLst>
        </c:ser>
        <c:ser>
          <c:idx val="3"/>
          <c:order val="3"/>
          <c:tx>
            <c:strRef>
              <c:f>Metodologías!$BX$27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Metodologías!$CF$27</c:f>
              <c:numCache>
                <c:formatCode>0.00</c:formatCode>
                <c:ptCount val="1"/>
                <c:pt idx="0">
                  <c:v>7</c:v>
                </c:pt>
              </c:numCache>
            </c:numRef>
          </c:xVal>
          <c:yVal>
            <c:numRef>
              <c:f>Metodologías!$CG$27</c:f>
              <c:numCache>
                <c:formatCode>0.00</c:formatCode>
                <c:ptCount val="1"/>
                <c:pt idx="0">
                  <c:v>1.1383647798742138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EA0-4057-B232-D05BC944BF16}"/>
            </c:ext>
          </c:extLst>
        </c:ser>
        <c:ser>
          <c:idx val="4"/>
          <c:order val="4"/>
          <c:tx>
            <c:strRef>
              <c:f>Metodologías!$BX$28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Metodologías!$CF$28</c:f>
              <c:numCache>
                <c:formatCode>0.00</c:formatCode>
                <c:ptCount val="1"/>
                <c:pt idx="0">
                  <c:v>2.5217391304347827</c:v>
                </c:pt>
              </c:numCache>
            </c:numRef>
          </c:xVal>
          <c:yVal>
            <c:numRef>
              <c:f>Metodologías!$CG$28</c:f>
              <c:numCache>
                <c:formatCode>0.00</c:formatCode>
                <c:ptCount val="1"/>
                <c:pt idx="0">
                  <c:v>1.786764705882353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EA0-4057-B232-D05BC944BF16}"/>
            </c:ext>
          </c:extLst>
        </c:ser>
        <c:ser>
          <c:idx val="5"/>
          <c:order val="5"/>
          <c:tx>
            <c:strRef>
              <c:f>Metodologías!$BX$29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Metodologías!$CF$29</c:f>
              <c:numCache>
                <c:formatCode>0.00</c:formatCode>
                <c:ptCount val="1"/>
                <c:pt idx="0">
                  <c:v>3.7333333333333329</c:v>
                </c:pt>
              </c:numCache>
            </c:numRef>
          </c:xVal>
          <c:yVal>
            <c:numRef>
              <c:f>Metodologías!$CG$29</c:f>
              <c:numCache>
                <c:formatCode>0.00</c:formatCode>
                <c:ptCount val="1"/>
                <c:pt idx="0">
                  <c:v>2.1428571428571428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EA0-4057-B232-D05BC944BF16}"/>
            </c:ext>
          </c:extLst>
        </c:ser>
        <c:ser>
          <c:idx val="6"/>
          <c:order val="6"/>
          <c:tx>
            <c:strRef>
              <c:f>Metodologías!$BX$30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Metodologías!$CF$30</c:f>
              <c:numCache>
                <c:formatCode>0.00</c:formatCode>
                <c:ptCount val="1"/>
                <c:pt idx="0">
                  <c:v>2</c:v>
                </c:pt>
              </c:numCache>
            </c:numRef>
          </c:xVal>
          <c:yVal>
            <c:numRef>
              <c:f>Metodologías!$CG$30</c:f>
              <c:numCache>
                <c:formatCode>0.00</c:formatCode>
                <c:ptCount val="1"/>
                <c:pt idx="0">
                  <c:v>1.1359773371104818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EA0-4057-B232-D05BC944BF16}"/>
            </c:ext>
          </c:extLst>
        </c:ser>
        <c:ser>
          <c:idx val="7"/>
          <c:order val="7"/>
          <c:tx>
            <c:strRef>
              <c:f>Metodologías!$BX$31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Metodologías!$CF$31</c:f>
              <c:numCache>
                <c:formatCode>0.00</c:formatCode>
                <c:ptCount val="1"/>
                <c:pt idx="0">
                  <c:v>3.9374999999999996</c:v>
                </c:pt>
              </c:numCache>
            </c:numRef>
          </c:xVal>
          <c:yVal>
            <c:numRef>
              <c:f>Metodologías!$CG$31</c:f>
              <c:numCache>
                <c:formatCode>0.00</c:formatCode>
                <c:ptCount val="1"/>
                <c:pt idx="0">
                  <c:v>2.2938388625592414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EA0-4057-B232-D05BC944BF16}"/>
            </c:ext>
          </c:extLst>
        </c:ser>
        <c:ser>
          <c:idx val="8"/>
          <c:order val="8"/>
          <c:tx>
            <c:strRef>
              <c:f>Metodologías!$BX$32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Metodologías!$CF$32</c:f>
              <c:numCache>
                <c:formatCode>0.00</c:formatCode>
                <c:ptCount val="1"/>
                <c:pt idx="0">
                  <c:v>17.666666666666668</c:v>
                </c:pt>
              </c:numCache>
            </c:numRef>
          </c:xVal>
          <c:yVal>
            <c:numRef>
              <c:f>Metodologías!$CG$32</c:f>
              <c:numCache>
                <c:formatCode>0.00</c:formatCode>
                <c:ptCount val="1"/>
                <c:pt idx="0">
                  <c:v>1.6747967479674797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EA0-4057-B232-D05BC944BF16}"/>
            </c:ext>
          </c:extLst>
        </c:ser>
        <c:ser>
          <c:idx val="9"/>
          <c:order val="9"/>
          <c:tx>
            <c:strRef>
              <c:f>Metodologías!$BX$33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Metodologías!$CF$33</c:f>
              <c:numCache>
                <c:formatCode>0.00</c:formatCode>
                <c:ptCount val="1"/>
                <c:pt idx="0">
                  <c:v>2.0789473684210527</c:v>
                </c:pt>
              </c:numCache>
            </c:numRef>
          </c:xVal>
          <c:yVal>
            <c:numRef>
              <c:f>Metodologías!$CG$33</c:f>
              <c:numCache>
                <c:formatCode>0.00</c:formatCode>
                <c:ptCount val="1"/>
                <c:pt idx="0">
                  <c:v>1.1157894736842104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EA0-4057-B232-D05BC944BF16}"/>
            </c:ext>
          </c:extLst>
        </c:ser>
        <c:ser>
          <c:idx val="10"/>
          <c:order val="10"/>
          <c:tx>
            <c:strRef>
              <c:f>Metodologías!$BX$34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Metodologías!$CF$34</c:f>
              <c:numCache>
                <c:formatCode>0.00</c:formatCode>
                <c:ptCount val="1"/>
                <c:pt idx="0">
                  <c:v>2.4333333333333331</c:v>
                </c:pt>
              </c:numCache>
            </c:numRef>
          </c:xVal>
          <c:yVal>
            <c:numRef>
              <c:f>Metodologías!$CG$34</c:f>
              <c:numCache>
                <c:formatCode>0.00</c:formatCode>
                <c:ptCount val="1"/>
                <c:pt idx="0">
                  <c:v>1.8091286307053942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EA0-4057-B232-D05BC944BF16}"/>
            </c:ext>
          </c:extLst>
        </c:ser>
        <c:ser>
          <c:idx val="11"/>
          <c:order val="11"/>
          <c:tx>
            <c:strRef>
              <c:f>Metodologías!$BX$35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Metodologías!$CF$35</c:f>
              <c:numCache>
                <c:formatCode>0.00</c:formatCode>
                <c:ptCount val="1"/>
                <c:pt idx="0">
                  <c:v>3.3636363636363633</c:v>
                </c:pt>
              </c:numCache>
            </c:numRef>
          </c:xVal>
          <c:yVal>
            <c:numRef>
              <c:f>Metodologías!$CG$35</c:f>
              <c:numCache>
                <c:formatCode>0.00</c:formatCode>
                <c:ptCount val="1"/>
                <c:pt idx="0">
                  <c:v>2.4124293785310735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EA0-4057-B232-D05BC944BF16}"/>
            </c:ext>
          </c:extLst>
        </c:ser>
        <c:ser>
          <c:idx val="12"/>
          <c:order val="12"/>
          <c:tx>
            <c:strRef>
              <c:f>Metodologías!$BX$36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Metodologías!$CF$36</c:f>
              <c:numCache>
                <c:formatCode>0.00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Metodologías!$CG$36</c:f>
              <c:numCache>
                <c:formatCode>0.00</c:formatCode>
                <c:ptCount val="1"/>
                <c:pt idx="0">
                  <c:v>3.2302158273381294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EA0-4057-B232-D05BC944BF16}"/>
            </c:ext>
          </c:extLst>
        </c:ser>
        <c:ser>
          <c:idx val="13"/>
          <c:order val="13"/>
          <c:tx>
            <c:strRef>
              <c:f>Metodologías!$BX$37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Metodologías!$CF$37</c:f>
              <c:numCache>
                <c:formatCode>0.00</c:formatCode>
                <c:ptCount val="1"/>
                <c:pt idx="0">
                  <c:v>2.5</c:v>
                </c:pt>
              </c:numCache>
            </c:numRef>
          </c:xVal>
          <c:yVal>
            <c:numRef>
              <c:f>Metodologías!$CG$37</c:f>
              <c:numCache>
                <c:formatCode>0.00</c:formatCode>
                <c:ptCount val="1"/>
                <c:pt idx="0">
                  <c:v>2.5192307692307692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EA0-4057-B232-D05BC944BF16}"/>
            </c:ext>
          </c:extLst>
        </c:ser>
        <c:ser>
          <c:idx val="14"/>
          <c:order val="14"/>
          <c:tx>
            <c:strRef>
              <c:f>Metodologías!$BX$38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Metodologías!$CF$38</c:f>
              <c:numCache>
                <c:formatCode>0.00</c:formatCode>
                <c:ptCount val="1"/>
                <c:pt idx="0">
                  <c:v>0.625</c:v>
                </c:pt>
              </c:numCache>
            </c:numRef>
          </c:xVal>
          <c:yVal>
            <c:numRef>
              <c:f>Metodologías!$CG$38</c:f>
              <c:numCache>
                <c:formatCode>0.00</c:formatCode>
                <c:ptCount val="1"/>
                <c:pt idx="0">
                  <c:v>4.6710526315789478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EEA0-4057-B232-D05BC944B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S/Ar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Metodologías!$BX$24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Metodologías!$CH$24</c:f>
              <c:numCache>
                <c:formatCode>0.00</c:formatCode>
                <c:ptCount val="1"/>
                <c:pt idx="0">
                  <c:v>18.8262443438914</c:v>
                </c:pt>
              </c:numCache>
            </c:numRef>
          </c:xVal>
          <c:yVal>
            <c:numRef>
              <c:f>Metodologías!$CE$24</c:f>
              <c:numCache>
                <c:formatCode>0.00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A1-4606-BC61-124A336FDF91}"/>
            </c:ext>
          </c:extLst>
        </c:ser>
        <c:ser>
          <c:idx val="1"/>
          <c:order val="1"/>
          <c:tx>
            <c:strRef>
              <c:f>Metodologías!$BX$25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Metodologías!$CH$25</c:f>
              <c:numCache>
                <c:formatCode>0.00</c:formatCode>
                <c:ptCount val="1"/>
                <c:pt idx="0">
                  <c:v>1.5643939393939394</c:v>
                </c:pt>
              </c:numCache>
            </c:numRef>
          </c:xVal>
          <c:yVal>
            <c:numRef>
              <c:f>Metodologías!$CE$25</c:f>
              <c:numCache>
                <c:formatCode>0.00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A1-4606-BC61-124A336FDF91}"/>
            </c:ext>
          </c:extLst>
        </c:ser>
        <c:ser>
          <c:idx val="2"/>
          <c:order val="2"/>
          <c:tx>
            <c:strRef>
              <c:f>Metodologías!$BX$26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Metodologías!$CH$26</c:f>
              <c:numCache>
                <c:formatCode>0.00</c:formatCode>
                <c:ptCount val="1"/>
                <c:pt idx="0">
                  <c:v>1.1006896551724139</c:v>
                </c:pt>
              </c:numCache>
            </c:numRef>
          </c:xVal>
          <c:yVal>
            <c:numRef>
              <c:f>Metodologías!$CE$26</c:f>
              <c:numCache>
                <c:formatCode>0.00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A1-4606-BC61-124A336FDF91}"/>
            </c:ext>
          </c:extLst>
        </c:ser>
        <c:ser>
          <c:idx val="3"/>
          <c:order val="3"/>
          <c:tx>
            <c:strRef>
              <c:f>Metodologías!$BX$27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Metodologías!$CH$27</c:f>
              <c:numCache>
                <c:formatCode>0.00</c:formatCode>
                <c:ptCount val="1"/>
                <c:pt idx="0">
                  <c:v>1.3176795580110496</c:v>
                </c:pt>
              </c:numCache>
            </c:numRef>
          </c:xVal>
          <c:yVal>
            <c:numRef>
              <c:f>Metodologías!$CE$27</c:f>
              <c:numCache>
                <c:formatCode>0.00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A1-4606-BC61-124A336FDF91}"/>
            </c:ext>
          </c:extLst>
        </c:ser>
        <c:ser>
          <c:idx val="4"/>
          <c:order val="4"/>
          <c:tx>
            <c:strRef>
              <c:f>Metodologías!$BX$28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Metodologías!$CH$28</c:f>
              <c:numCache>
                <c:formatCode>0.00</c:formatCode>
                <c:ptCount val="1"/>
                <c:pt idx="0">
                  <c:v>1.2872427983539092</c:v>
                </c:pt>
              </c:numCache>
            </c:numRef>
          </c:xVal>
          <c:yVal>
            <c:numRef>
              <c:f>Metodologías!$CE$28</c:f>
              <c:numCache>
                <c:formatCode>0.00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6A1-4606-BC61-124A336FDF91}"/>
            </c:ext>
          </c:extLst>
        </c:ser>
        <c:ser>
          <c:idx val="5"/>
          <c:order val="5"/>
          <c:tx>
            <c:strRef>
              <c:f>Metodologías!$BX$29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Metodologías!$CH$29</c:f>
              <c:numCache>
                <c:formatCode>0.00</c:formatCode>
                <c:ptCount val="1"/>
                <c:pt idx="0">
                  <c:v>0.7</c:v>
                </c:pt>
              </c:numCache>
            </c:numRef>
          </c:xVal>
          <c:yVal>
            <c:numRef>
              <c:f>Metodologías!$CE$29</c:f>
              <c:numCache>
                <c:formatCode>0.00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6A1-4606-BC61-124A336FDF91}"/>
            </c:ext>
          </c:extLst>
        </c:ser>
        <c:ser>
          <c:idx val="6"/>
          <c:order val="6"/>
          <c:tx>
            <c:strRef>
              <c:f>Metodologías!$BX$30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Metodologías!$CH$30</c:f>
              <c:numCache>
                <c:formatCode>0.00</c:formatCode>
                <c:ptCount val="1"/>
                <c:pt idx="0">
                  <c:v>2.0246882793017451</c:v>
                </c:pt>
              </c:numCache>
            </c:numRef>
          </c:xVal>
          <c:yVal>
            <c:numRef>
              <c:f>Metodologías!$CE$30</c:f>
              <c:numCache>
                <c:formatCode>0.00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6A1-4606-BC61-124A336FDF91}"/>
            </c:ext>
          </c:extLst>
        </c:ser>
        <c:ser>
          <c:idx val="7"/>
          <c:order val="7"/>
          <c:tx>
            <c:strRef>
              <c:f>Metodologías!$BX$31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Metodologías!$CH$31</c:f>
              <c:numCache>
                <c:formatCode>0.00</c:formatCode>
                <c:ptCount val="1"/>
                <c:pt idx="0">
                  <c:v>0.69752066115702493</c:v>
                </c:pt>
              </c:numCache>
            </c:numRef>
          </c:xVal>
          <c:yVal>
            <c:numRef>
              <c:f>Metodologías!$CE$31</c:f>
              <c:numCache>
                <c:formatCode>0.00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6A1-4606-BC61-124A336FDF91}"/>
            </c:ext>
          </c:extLst>
        </c:ser>
        <c:ser>
          <c:idx val="8"/>
          <c:order val="8"/>
          <c:tx>
            <c:strRef>
              <c:f>Metodologías!$BX$32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Metodologías!$CH$32</c:f>
              <c:numCache>
                <c:formatCode>0.00</c:formatCode>
                <c:ptCount val="1"/>
                <c:pt idx="0">
                  <c:v>0.17912621359223302</c:v>
                </c:pt>
              </c:numCache>
            </c:numRef>
          </c:xVal>
          <c:yVal>
            <c:numRef>
              <c:f>Metodologías!$CE$32</c:f>
              <c:numCache>
                <c:formatCode>0.00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6A1-4606-BC61-124A336FDF91}"/>
            </c:ext>
          </c:extLst>
        </c:ser>
        <c:ser>
          <c:idx val="9"/>
          <c:order val="9"/>
          <c:tx>
            <c:strRef>
              <c:f>Metodologías!$BX$33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Metodologías!$CH$33</c:f>
              <c:numCache>
                <c:formatCode>0.00</c:formatCode>
                <c:ptCount val="1"/>
                <c:pt idx="0">
                  <c:v>3.4056603773584908</c:v>
                </c:pt>
              </c:numCache>
            </c:numRef>
          </c:xVal>
          <c:yVal>
            <c:numRef>
              <c:f>Metodologías!$CE$33</c:f>
              <c:numCache>
                <c:formatCode>0.00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6A1-4606-BC61-124A336FDF91}"/>
            </c:ext>
          </c:extLst>
        </c:ser>
        <c:ser>
          <c:idx val="10"/>
          <c:order val="10"/>
          <c:tx>
            <c:strRef>
              <c:f>Metodologías!$BX$34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Metodologías!$CH$34</c:f>
              <c:numCache>
                <c:formatCode>0.00</c:formatCode>
                <c:ptCount val="1"/>
                <c:pt idx="0">
                  <c:v>1.6582568807339451</c:v>
                </c:pt>
              </c:numCache>
            </c:numRef>
          </c:xVal>
          <c:yVal>
            <c:numRef>
              <c:f>Metodologías!$CE$34</c:f>
              <c:numCache>
                <c:formatCode>0.00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6A1-4606-BC61-124A336FDF91}"/>
            </c:ext>
          </c:extLst>
        </c:ser>
        <c:ser>
          <c:idx val="11"/>
          <c:order val="11"/>
          <c:tx>
            <c:strRef>
              <c:f>Metodologías!$BX$35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Metodologías!$CH$35</c:f>
              <c:numCache>
                <c:formatCode>0.00</c:formatCode>
                <c:ptCount val="1"/>
                <c:pt idx="0">
                  <c:v>0.4559718969555035</c:v>
                </c:pt>
              </c:numCache>
            </c:numRef>
          </c:xVal>
          <c:yVal>
            <c:numRef>
              <c:f>Metodologías!$CE$35</c:f>
              <c:numCache>
                <c:formatCode>0.00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6A1-4606-BC61-124A336FDF91}"/>
            </c:ext>
          </c:extLst>
        </c:ser>
        <c:ser>
          <c:idx val="12"/>
          <c:order val="12"/>
          <c:tx>
            <c:strRef>
              <c:f>Metodologías!$BX$36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Metodologías!$CH$36</c:f>
              <c:numCache>
                <c:formatCode>0.00</c:formatCode>
                <c:ptCount val="1"/>
                <c:pt idx="0">
                  <c:v>6.1915367483296221E-2</c:v>
                </c:pt>
              </c:numCache>
            </c:numRef>
          </c:xVal>
          <c:yVal>
            <c:numRef>
              <c:f>Metodologías!$CE$36</c:f>
              <c:numCache>
                <c:formatCode>0.00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6A1-4606-BC61-124A336FDF91}"/>
            </c:ext>
          </c:extLst>
        </c:ser>
        <c:ser>
          <c:idx val="13"/>
          <c:order val="13"/>
          <c:tx>
            <c:strRef>
              <c:f>Metodologías!$BX$37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Metodologías!$CH$37</c:f>
              <c:numCache>
                <c:formatCode>0.00</c:formatCode>
                <c:ptCount val="1"/>
                <c:pt idx="0">
                  <c:v>0.1587786259541985</c:v>
                </c:pt>
              </c:numCache>
            </c:numRef>
          </c:xVal>
          <c:yVal>
            <c:numRef>
              <c:f>Metodologías!$CE$37</c:f>
              <c:numCache>
                <c:formatCode>0.00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6A1-4606-BC61-124A336FDF91}"/>
            </c:ext>
          </c:extLst>
        </c:ser>
        <c:ser>
          <c:idx val="14"/>
          <c:order val="14"/>
          <c:tx>
            <c:strRef>
              <c:f>Metodologías!$BX$38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Metodologías!$CH$38</c:f>
              <c:numCache>
                <c:formatCode>0.00</c:formatCode>
                <c:ptCount val="1"/>
                <c:pt idx="0">
                  <c:v>0.17126760563380281</c:v>
                </c:pt>
              </c:numCache>
            </c:numRef>
          </c:xVal>
          <c:yVal>
            <c:numRef>
              <c:f>Metodologías!$CE$38</c:f>
              <c:numCache>
                <c:formatCode>0.00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6A1-4606-BC61-124A336FD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8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(Ar)/(S/A)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baseline="0">
                    <a:effectLst/>
                  </a:rPr>
                  <a:t>(R/A)/(S/Ar)</a:t>
                </a:r>
                <a:endParaRPr lang="es-CO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Gráfico de Stankiewicz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11"/>
          <c:order val="0"/>
          <c:tx>
            <c:strRef>
              <c:f>Comprobación!$AB$23</c:f>
              <c:strCache>
                <c:ptCount val="1"/>
                <c:pt idx="0">
                  <c:v>Col-37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xVal>
            <c:numRef>
              <c:f>Comprobación!$AH$23</c:f>
              <c:numCache>
                <c:formatCode>0.00</c:formatCode>
                <c:ptCount val="1"/>
                <c:pt idx="0">
                  <c:v>0.11352253756260434</c:v>
                </c:pt>
              </c:numCache>
            </c:numRef>
          </c:xVal>
          <c:yVal>
            <c:numRef>
              <c:f>Comprobación!$AI$23</c:f>
              <c:numCache>
                <c:formatCode>0.00</c:formatCode>
                <c:ptCount val="1"/>
                <c:pt idx="0">
                  <c:v>3.8578865174388337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E16-483B-8744-C1A244214C26}"/>
            </c:ext>
          </c:extLst>
        </c:ser>
        <c:ser>
          <c:idx val="29"/>
          <c:order val="1"/>
          <c:tx>
            <c:strRef>
              <c:f>Comprobación!$AB$24</c:f>
              <c:strCache>
                <c:ptCount val="1"/>
                <c:pt idx="0">
                  <c:v>Col-25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xVal>
            <c:numRef>
              <c:f>Comprobación!$AH$24</c:f>
              <c:numCache>
                <c:formatCode>0.00</c:formatCode>
                <c:ptCount val="1"/>
                <c:pt idx="0">
                  <c:v>7.3514602215508554E-2</c:v>
                </c:pt>
              </c:numCache>
            </c:numRef>
          </c:xVal>
          <c:yVal>
            <c:numRef>
              <c:f>Comprobación!$AI$24</c:f>
              <c:numCache>
                <c:formatCode>0.00</c:formatCode>
                <c:ptCount val="1"/>
                <c:pt idx="0">
                  <c:v>2.5372129849564531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E16-483B-8744-C1A244214C26}"/>
            </c:ext>
          </c:extLst>
        </c:ser>
        <c:ser>
          <c:idx val="30"/>
          <c:order val="2"/>
          <c:tx>
            <c:strRef>
              <c:f>Comprobación!$AB$25</c:f>
              <c:strCache>
                <c:ptCount val="1"/>
                <c:pt idx="0">
                  <c:v>Col-64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Comprobación!$AH$25</c:f>
              <c:numCache>
                <c:formatCode>0.00</c:formatCode>
                <c:ptCount val="1"/>
                <c:pt idx="0">
                  <c:v>8.4355828220858908E-2</c:v>
                </c:pt>
              </c:numCache>
            </c:numRef>
          </c:xVal>
          <c:yVal>
            <c:numRef>
              <c:f>Comprobación!$AI$25</c:f>
              <c:numCache>
                <c:formatCode>0.00</c:formatCode>
                <c:ptCount val="1"/>
                <c:pt idx="0">
                  <c:v>3.6529794692038062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E16-483B-8744-C1A244214C26}"/>
            </c:ext>
          </c:extLst>
        </c:ser>
        <c:ser>
          <c:idx val="31"/>
          <c:order val="3"/>
          <c:tx>
            <c:strRef>
              <c:f>Comprobación!$AB$26</c:f>
              <c:strCache>
                <c:ptCount val="1"/>
                <c:pt idx="0">
                  <c:v>Col-38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xVal>
            <c:numRef>
              <c:f>Comprobación!$AH$26</c:f>
              <c:numCache>
                <c:formatCode>0.00</c:formatCode>
                <c:ptCount val="1"/>
                <c:pt idx="0">
                  <c:v>9.5709570957095716E-2</c:v>
                </c:pt>
              </c:numCache>
            </c:numRef>
          </c:xVal>
          <c:yVal>
            <c:numRef>
              <c:f>Comprobación!$AI$26</c:f>
              <c:numCache>
                <c:formatCode>0.00</c:formatCode>
                <c:ptCount val="1"/>
                <c:pt idx="0">
                  <c:v>4.093835242771414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E16-483B-8744-C1A244214C26}"/>
            </c:ext>
          </c:extLst>
        </c:ser>
        <c:ser>
          <c:idx val="34"/>
          <c:order val="4"/>
          <c:tx>
            <c:strRef>
              <c:f>Comprobación!$AB$27</c:f>
              <c:strCache>
                <c:ptCount val="1"/>
                <c:pt idx="0">
                  <c:v>Col-11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xVal>
            <c:numRef>
              <c:f>Comprobación!$AH$27</c:f>
              <c:numCache>
                <c:formatCode>0.00</c:formatCode>
                <c:ptCount val="1"/>
                <c:pt idx="0">
                  <c:v>0.12554112554112554</c:v>
                </c:pt>
              </c:numCache>
            </c:numRef>
          </c:xVal>
          <c:yVal>
            <c:numRef>
              <c:f>Comprobación!$AI$27</c:f>
              <c:numCache>
                <c:formatCode>0.00</c:formatCode>
                <c:ptCount val="1"/>
                <c:pt idx="0">
                  <c:v>3.5952496364517694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E16-483B-8744-C1A244214C26}"/>
            </c:ext>
          </c:extLst>
        </c:ser>
        <c:ser>
          <c:idx val="36"/>
          <c:order val="5"/>
          <c:tx>
            <c:strRef>
              <c:f>Comprobación!$AB$28</c:f>
              <c:strCache>
                <c:ptCount val="1"/>
                <c:pt idx="0">
                  <c:v>Col-12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xVal>
            <c:numRef>
              <c:f>Comprobación!$AH$28</c:f>
              <c:numCache>
                <c:formatCode>0.00</c:formatCode>
                <c:ptCount val="1"/>
                <c:pt idx="0">
                  <c:v>0.25992063492063494</c:v>
                </c:pt>
              </c:numCache>
            </c:numRef>
          </c:xVal>
          <c:yVal>
            <c:numRef>
              <c:f>Comprobación!$AI$28</c:f>
              <c:numCache>
                <c:formatCode>0.00</c:formatCode>
                <c:ptCount val="1"/>
                <c:pt idx="0">
                  <c:v>3.7195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E16-483B-8744-C1A244214C26}"/>
            </c:ext>
          </c:extLst>
        </c:ser>
        <c:ser>
          <c:idx val="12"/>
          <c:order val="6"/>
          <c:tx>
            <c:strRef>
              <c:f>Comprobación!$AB$29</c:f>
              <c:strCache>
                <c:ptCount val="1"/>
                <c:pt idx="0">
                  <c:v>Col-62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Comprobación!$AH$29</c:f>
              <c:numCache>
                <c:formatCode>0.00</c:formatCode>
                <c:ptCount val="1"/>
                <c:pt idx="0">
                  <c:v>0.11151736745886655</c:v>
                </c:pt>
              </c:numCache>
            </c:numRef>
          </c:xVal>
          <c:yVal>
            <c:numRef>
              <c:f>Comprobación!$AI$29</c:f>
              <c:numCache>
                <c:formatCode>0.00</c:formatCode>
                <c:ptCount val="1"/>
                <c:pt idx="0">
                  <c:v>3.8845553822152885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E16-483B-8744-C1A244214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517624"/>
        <c:axId val="421517952"/>
      </c:scatterChart>
      <c:valAx>
        <c:axId val="421517624"/>
        <c:scaling>
          <c:orientation val="minMax"/>
          <c:max val="0.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Asfaltenos/Resinas (A/R)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517952"/>
        <c:crosses val="autoZero"/>
        <c:crossBetween val="midCat"/>
        <c:majorUnit val="0.1"/>
      </c:valAx>
      <c:valAx>
        <c:axId val="421517952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Saturados/Aromaticos(S/Ar)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1517624"/>
        <c:crosses val="autoZero"/>
        <c:crossBetween val="midCat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baseline="0">
                <a:effectLst/>
              </a:rPr>
              <a:t>R/A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val>
            <c:numRef>
              <c:f>Comprobación!$BE$23:$BE$29</c:f>
              <c:numCache>
                <c:formatCode>0.00</c:formatCode>
                <c:ptCount val="7"/>
                <c:pt idx="0">
                  <c:v>8.8088235294117645</c:v>
                </c:pt>
                <c:pt idx="1">
                  <c:v>13.602739726027398</c:v>
                </c:pt>
                <c:pt idx="2">
                  <c:v>11.854545454545454</c:v>
                </c:pt>
                <c:pt idx="3">
                  <c:v>10.448275862068966</c:v>
                </c:pt>
                <c:pt idx="4">
                  <c:v>7.9655172413793114</c:v>
                </c:pt>
                <c:pt idx="5">
                  <c:v>3.8473282442748089</c:v>
                </c:pt>
                <c:pt idx="6">
                  <c:v>8.9672131147540988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C1-415F-9414-8574085C4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[1]Hoja1!$CD$24</c:f>
              <c:numCache>
                <c:formatCode>General</c:formatCode>
                <c:ptCount val="1"/>
                <c:pt idx="0">
                  <c:v>2.063380281690141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83-427A-9156-5868FB96E3B0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[1]Hoja1!$CD$25</c:f>
              <c:numCache>
                <c:formatCode>General</c:formatCode>
                <c:ptCount val="1"/>
                <c:pt idx="0">
                  <c:v>14.047619047619047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083-427A-9156-5868FB96E3B0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[1]Hoja1!$CD$26</c:f>
              <c:numCache>
                <c:formatCode>General</c:formatCode>
                <c:ptCount val="1"/>
                <c:pt idx="0">
                  <c:v>14.777777777777779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083-427A-9156-5868FB96E3B0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[1]Hoja1!$CD$27</c:f>
              <c:numCache>
                <c:formatCode>General</c:formatCode>
                <c:ptCount val="1"/>
                <c:pt idx="0">
                  <c:v>21.2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083-427A-9156-5868FB96E3B0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[1]Hoja1!$CD$28</c:f>
              <c:numCache>
                <c:formatCode>General</c:formatCode>
                <c:ptCount val="1"/>
                <c:pt idx="0">
                  <c:v>11.82608695652174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083-427A-9156-5868FB96E3B0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[1]Hoja1!$CD$29</c:f>
              <c:numCache>
                <c:formatCode>General</c:formatCode>
                <c:ptCount val="1"/>
                <c:pt idx="0">
                  <c:v>16.8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B083-427A-9156-5868FB96E3B0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[1]Hoja1!$CD$30</c:f>
              <c:numCache>
                <c:formatCode>General</c:formatCode>
                <c:ptCount val="1"/>
                <c:pt idx="0">
                  <c:v>15.347826086956522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B083-427A-9156-5868FB96E3B0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[1]Hoja1!$CD$31</c:f>
              <c:numCache>
                <c:formatCode>General</c:formatCode>
                <c:ptCount val="1"/>
                <c:pt idx="0">
                  <c:v>13.1875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B083-427A-9156-5868FB96E3B0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[1]Hoja1!$CD$32</c:f>
              <c:numCache>
                <c:formatCode>General</c:formatCode>
                <c:ptCount val="1"/>
                <c:pt idx="0">
                  <c:v>82.000000000000014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B083-427A-9156-5868FB96E3B0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[1]Hoja1!$CD$33</c:f>
              <c:numCache>
                <c:formatCode>General</c:formatCode>
                <c:ptCount val="1"/>
                <c:pt idx="0">
                  <c:v>7.5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B083-427A-9156-5868FB96E3B0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[1]Hoja1!$CD$34</c:f>
              <c:numCache>
                <c:formatCode>General</c:formatCode>
                <c:ptCount val="1"/>
                <c:pt idx="0">
                  <c:v>8.0333333333333332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B083-427A-9156-5868FB96E3B0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[1]Hoja1!$CD$35</c:f>
              <c:numCache>
                <c:formatCode>General</c:formatCode>
                <c:ptCount val="1"/>
                <c:pt idx="0">
                  <c:v>16.09090909090909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B083-427A-9156-5868FB96E3B0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[1]Hoja1!$CD$36</c:f>
              <c:numCache>
                <c:formatCode>General</c:formatCode>
                <c:ptCount val="1"/>
                <c:pt idx="0">
                  <c:v>69.5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B083-427A-9156-5868FB96E3B0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[1]Hoja1!$CD$37</c:f>
              <c:numCache>
                <c:formatCode>General</c:formatCode>
                <c:ptCount val="1"/>
                <c:pt idx="0">
                  <c:v>39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B083-427A-9156-5868FB96E3B0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[1]Hoja1!$CD$38</c:f>
              <c:numCache>
                <c:formatCode>General</c:formatCode>
                <c:ptCount val="1"/>
                <c:pt idx="0">
                  <c:v>9.4999999999999982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B083-427A-9156-5868FB96E3B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(R/A)/(S/Ar)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baseline="0">
                <a:effectLst/>
              </a:rPr>
              <a:t>S/A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</c:spPr>
          <c:invertIfNegative val="0"/>
          <c:val>
            <c:numRef>
              <c:f>Comprobación!$BF$23:$BF$29</c:f>
              <c:numCache>
                <c:formatCode>0.00</c:formatCode>
                <c:ptCount val="7"/>
                <c:pt idx="0">
                  <c:v>108.98529411764704</c:v>
                </c:pt>
                <c:pt idx="1">
                  <c:v>87.794520547945211</c:v>
                </c:pt>
                <c:pt idx="2">
                  <c:v>132.63636363636363</c:v>
                </c:pt>
                <c:pt idx="3">
                  <c:v>129.37931034482762</c:v>
                </c:pt>
                <c:pt idx="4">
                  <c:v>127.8793103448276</c:v>
                </c:pt>
                <c:pt idx="5">
                  <c:v>56.786259541984734</c:v>
                </c:pt>
                <c:pt idx="6">
                  <c:v>122.45901639344262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28-421F-A89B-7066E2F54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baseline="0">
                <a:effectLst/>
              </a:rPr>
              <a:t>Ar/A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val>
            <c:numRef>
              <c:f>Comprobación!$BG$23:$BG$29</c:f>
              <c:numCache>
                <c:formatCode>0.00</c:formatCode>
                <c:ptCount val="7"/>
                <c:pt idx="0">
                  <c:v>28.25</c:v>
                </c:pt>
                <c:pt idx="1">
                  <c:v>34.602739726027401</c:v>
                </c:pt>
                <c:pt idx="2">
                  <c:v>36.309090909090905</c:v>
                </c:pt>
                <c:pt idx="3">
                  <c:v>31.603448275862068</c:v>
                </c:pt>
                <c:pt idx="4">
                  <c:v>35.568965517241381</c:v>
                </c:pt>
                <c:pt idx="5">
                  <c:v>15.267175572519083</c:v>
                </c:pt>
                <c:pt idx="6">
                  <c:v>31.524590163934427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3-4FDE-9983-8CC4B9FED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baseline="0">
                <a:effectLst/>
              </a:rPr>
              <a:t>(R*Ar)/(S*A)</a:t>
            </a:r>
            <a:r>
              <a:rPr lang="es-CO" sz="1400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Comprobación!$BH$23:$BH$29</c:f>
              <c:numCache>
                <c:formatCode>0.00</c:formatCode>
                <c:ptCount val="7"/>
                <c:pt idx="0">
                  <c:v>2.2833288355147752</c:v>
                </c:pt>
                <c:pt idx="1">
                  <c:v>5.3612920187151207</c:v>
                </c:pt>
                <c:pt idx="2">
                  <c:v>3.2451716617857809</c:v>
                </c:pt>
                <c:pt idx="3">
                  <c:v>2.5521974487170054</c:v>
                </c:pt>
                <c:pt idx="4">
                  <c:v>2.2155672197607545</c:v>
                </c:pt>
                <c:pt idx="5">
                  <c:v>1.0343670504838847</c:v>
                </c:pt>
                <c:pt idx="6">
                  <c:v>2.3084271512278622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1-403A-A2E0-0D600E504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(R*Ar)/(S*A)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</a:t>
            </a:r>
            <a:r>
              <a:rPr lang="es-CO" sz="1400" b="0" i="0" u="none" strike="noStrike" baseline="0">
                <a:effectLst/>
              </a:rPr>
              <a:t>(S*Ar)/(A) 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val>
            <c:numRef>
              <c:f>Comprobación!$BI$23:$BI$29</c:f>
              <c:numCache>
                <c:formatCode>0.00</c:formatCode>
                <c:ptCount val="7"/>
                <c:pt idx="0">
                  <c:v>2093.6074999999996</c:v>
                </c:pt>
                <c:pt idx="1">
                  <c:v>2217.689589041096</c:v>
                </c:pt>
                <c:pt idx="2">
                  <c:v>2648.7481818181818</c:v>
                </c:pt>
                <c:pt idx="3">
                  <c:v>2371.5227586206897</c:v>
                </c:pt>
                <c:pt idx="4">
                  <c:v>2638.1501724137934</c:v>
                </c:pt>
                <c:pt idx="5">
                  <c:v>1135.7251908396945</c:v>
                </c:pt>
                <c:pt idx="6">
                  <c:v>2354.8868852459018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54-4D39-B4D2-6D4DCCDAD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(S*Ar)/(A) 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Análisis cualitativo-cuantitativo (Ar)/(S*A)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Crudos</c:v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val>
            <c:numRef>
              <c:f>Comprobación!$BJ$23:$BJ$29</c:f>
              <c:numCache>
                <c:formatCode>0.00</c:formatCode>
                <c:ptCount val="7"/>
                <c:pt idx="0">
                  <c:v>0.38119012279044662</c:v>
                </c:pt>
                <c:pt idx="1">
                  <c:v>0.53990856180414104</c:v>
                </c:pt>
                <c:pt idx="2">
                  <c:v>0.49772571499781915</c:v>
                </c:pt>
                <c:pt idx="3">
                  <c:v>0.42115469450775672</c:v>
                </c:pt>
                <c:pt idx="4">
                  <c:v>0.47956000427721962</c:v>
                </c:pt>
                <c:pt idx="5">
                  <c:v>0.2052315576356914</c:v>
                </c:pt>
                <c:pt idx="6">
                  <c:v>0.42201593258279019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FE-4A0A-917D-2333D47E4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4320232"/>
        <c:axId val="614322200"/>
      </c:barChart>
      <c:catAx>
        <c:axId val="6143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Crudos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2200"/>
        <c:crosses val="autoZero"/>
        <c:auto val="1"/>
        <c:lblAlgn val="ctr"/>
        <c:lblOffset val="100"/>
        <c:noMultiLvlLbl val="0"/>
      </c:catAx>
      <c:valAx>
        <c:axId val="6143222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(Ar)/(S*A)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32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010724558980352"/>
          <c:y val="0.51906689233939218"/>
          <c:w val="8.6548694156858591E-2"/>
          <c:h val="4.37145874799646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23"/>
          <c:order val="0"/>
          <c:tx>
            <c:strRef>
              <c:f>Comprobación!$CE$24</c:f>
              <c:strCache>
                <c:ptCount val="1"/>
                <c:pt idx="0">
                  <c:v>Col-37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xVal>
            <c:numRef>
              <c:f>Comprobación!$CK$24</c:f>
              <c:numCache>
                <c:formatCode>0.00</c:formatCode>
                <c:ptCount val="1"/>
                <c:pt idx="0">
                  <c:v>28.25</c:v>
                </c:pt>
              </c:numCache>
            </c:numRef>
          </c:xVal>
          <c:yVal>
            <c:numRef>
              <c:f>Comprobación!$CL$24</c:f>
              <c:numCache>
                <c:formatCode>0.00</c:formatCode>
                <c:ptCount val="1"/>
                <c:pt idx="0">
                  <c:v>2.2833288355147756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6EB-41DA-8A25-0F9AF776A012}"/>
            </c:ext>
          </c:extLst>
        </c:ser>
        <c:ser>
          <c:idx val="24"/>
          <c:order val="1"/>
          <c:tx>
            <c:strRef>
              <c:f>Comprobación!$CE$25</c:f>
              <c:strCache>
                <c:ptCount val="1"/>
                <c:pt idx="0">
                  <c:v>Col-25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xVal>
            <c:numRef>
              <c:f>Comprobación!$CK$25</c:f>
              <c:numCache>
                <c:formatCode>0.00</c:formatCode>
                <c:ptCount val="1"/>
                <c:pt idx="0">
                  <c:v>34.602739726027401</c:v>
                </c:pt>
              </c:numCache>
            </c:numRef>
          </c:xVal>
          <c:yVal>
            <c:numRef>
              <c:f>Comprobación!$CL$25</c:f>
              <c:numCache>
                <c:formatCode>0.00</c:formatCode>
                <c:ptCount val="1"/>
                <c:pt idx="0">
                  <c:v>5.3612920187151198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6EB-41DA-8A25-0F9AF776A012}"/>
            </c:ext>
          </c:extLst>
        </c:ser>
        <c:ser>
          <c:idx val="25"/>
          <c:order val="2"/>
          <c:tx>
            <c:strRef>
              <c:f>Comprobación!$CE$26</c:f>
              <c:strCache>
                <c:ptCount val="1"/>
                <c:pt idx="0">
                  <c:v>Col-64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Comprobación!$CK$26</c:f>
              <c:numCache>
                <c:formatCode>0.00</c:formatCode>
                <c:ptCount val="1"/>
                <c:pt idx="0">
                  <c:v>36.309090909090905</c:v>
                </c:pt>
              </c:numCache>
            </c:numRef>
          </c:xVal>
          <c:yVal>
            <c:numRef>
              <c:f>Comprobación!$CL$26</c:f>
              <c:numCache>
                <c:formatCode>0.00</c:formatCode>
                <c:ptCount val="1"/>
                <c:pt idx="0">
                  <c:v>3.2451716617857804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6EB-41DA-8A25-0F9AF776A012}"/>
            </c:ext>
          </c:extLst>
        </c:ser>
        <c:ser>
          <c:idx val="26"/>
          <c:order val="3"/>
          <c:tx>
            <c:strRef>
              <c:f>Comprobación!$CE$27</c:f>
              <c:strCache>
                <c:ptCount val="1"/>
                <c:pt idx="0">
                  <c:v>Col-38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xVal>
            <c:numRef>
              <c:f>Comprobación!$CK$27</c:f>
              <c:numCache>
                <c:formatCode>0.00</c:formatCode>
                <c:ptCount val="1"/>
                <c:pt idx="0">
                  <c:v>31.603448275862068</c:v>
                </c:pt>
              </c:numCache>
            </c:numRef>
          </c:xVal>
          <c:yVal>
            <c:numRef>
              <c:f>Comprobación!$CL$27</c:f>
              <c:numCache>
                <c:formatCode>0.00</c:formatCode>
                <c:ptCount val="1"/>
                <c:pt idx="0">
                  <c:v>2.5521974487170058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96EB-41DA-8A25-0F9AF776A012}"/>
            </c:ext>
          </c:extLst>
        </c:ser>
        <c:ser>
          <c:idx val="29"/>
          <c:order val="4"/>
          <c:tx>
            <c:strRef>
              <c:f>Comprobación!$CE$28</c:f>
              <c:strCache>
                <c:ptCount val="1"/>
                <c:pt idx="0">
                  <c:v>Col-11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xVal>
            <c:numRef>
              <c:f>Comprobación!$CK$28</c:f>
              <c:numCache>
                <c:formatCode>0.00</c:formatCode>
                <c:ptCount val="1"/>
                <c:pt idx="0">
                  <c:v>35.568965517241381</c:v>
                </c:pt>
              </c:numCache>
            </c:numRef>
          </c:xVal>
          <c:yVal>
            <c:numRef>
              <c:f>Comprobación!$CL$28</c:f>
              <c:numCache>
                <c:formatCode>0.00</c:formatCode>
                <c:ptCount val="1"/>
                <c:pt idx="0">
                  <c:v>2.215567219760755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96EB-41DA-8A25-0F9AF776A012}"/>
            </c:ext>
          </c:extLst>
        </c:ser>
        <c:ser>
          <c:idx val="31"/>
          <c:order val="5"/>
          <c:tx>
            <c:strRef>
              <c:f>Comprobación!$CE$29</c:f>
              <c:strCache>
                <c:ptCount val="1"/>
                <c:pt idx="0">
                  <c:v>Col-12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xVal>
            <c:numRef>
              <c:f>Comprobación!$CK$29</c:f>
              <c:numCache>
                <c:formatCode>0.00</c:formatCode>
                <c:ptCount val="1"/>
                <c:pt idx="0">
                  <c:v>15.267175572519083</c:v>
                </c:pt>
              </c:numCache>
            </c:numRef>
          </c:xVal>
          <c:yVal>
            <c:numRef>
              <c:f>Comprobación!$CL$29</c:f>
              <c:numCache>
                <c:formatCode>0.00</c:formatCode>
                <c:ptCount val="1"/>
                <c:pt idx="0">
                  <c:v>1.0343670504838847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96EB-41DA-8A25-0F9AF776A012}"/>
            </c:ext>
          </c:extLst>
        </c:ser>
        <c:ser>
          <c:idx val="38"/>
          <c:order val="6"/>
          <c:tx>
            <c:strRef>
              <c:f>Comprobación!$CE$30</c:f>
              <c:strCache>
                <c:ptCount val="1"/>
                <c:pt idx="0">
                  <c:v>Col-62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Comprobación!$CK$30</c:f>
              <c:numCache>
                <c:formatCode>0.00</c:formatCode>
                <c:ptCount val="1"/>
                <c:pt idx="0">
                  <c:v>31.524590163934427</c:v>
                </c:pt>
              </c:numCache>
            </c:numRef>
          </c:xVal>
          <c:yVal>
            <c:numRef>
              <c:f>Comprobación!$CL$30</c:f>
              <c:numCache>
                <c:formatCode>0.00</c:formatCode>
                <c:ptCount val="1"/>
                <c:pt idx="0">
                  <c:v>2.3084271512278622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96EB-41DA-8A25-0F9AF776A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6180016"/>
        <c:axId val="706176080"/>
        <c:extLst/>
      </c:scatterChart>
      <c:valAx>
        <c:axId val="706180016"/>
        <c:scaling>
          <c:orientation val="minMax"/>
          <c:max val="7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(R/A)/(S/Ar)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2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23"/>
          <c:order val="0"/>
          <c:tx>
            <c:strRef>
              <c:f>Comprobación!$CE$24</c:f>
              <c:strCache>
                <c:ptCount val="1"/>
                <c:pt idx="0">
                  <c:v>Col-37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xVal>
            <c:numRef>
              <c:f>Comprobación!$CM$24</c:f>
              <c:numCache>
                <c:formatCode>0.00</c:formatCode>
                <c:ptCount val="1"/>
                <c:pt idx="0">
                  <c:v>8.8088235294117645</c:v>
                </c:pt>
              </c:numCache>
            </c:numRef>
          </c:xVal>
          <c:yVal>
            <c:numRef>
              <c:f>Comprobación!$CL$24</c:f>
              <c:numCache>
                <c:formatCode>0.00</c:formatCode>
                <c:ptCount val="1"/>
                <c:pt idx="0">
                  <c:v>2.2833288355147756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60-4F0F-985E-792CBB1F992C}"/>
            </c:ext>
          </c:extLst>
        </c:ser>
        <c:ser>
          <c:idx val="24"/>
          <c:order val="1"/>
          <c:tx>
            <c:strRef>
              <c:f>Comprobación!$CE$25</c:f>
              <c:strCache>
                <c:ptCount val="1"/>
                <c:pt idx="0">
                  <c:v>Col-25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xVal>
            <c:numRef>
              <c:f>Comprobación!$CM$25</c:f>
              <c:numCache>
                <c:formatCode>0.00</c:formatCode>
                <c:ptCount val="1"/>
                <c:pt idx="0">
                  <c:v>13.602739726027398</c:v>
                </c:pt>
              </c:numCache>
            </c:numRef>
          </c:xVal>
          <c:yVal>
            <c:numRef>
              <c:f>Comprobación!$CL$25</c:f>
              <c:numCache>
                <c:formatCode>0.00</c:formatCode>
                <c:ptCount val="1"/>
                <c:pt idx="0">
                  <c:v>5.3612920187151198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60-4F0F-985E-792CBB1F992C}"/>
            </c:ext>
          </c:extLst>
        </c:ser>
        <c:ser>
          <c:idx val="25"/>
          <c:order val="2"/>
          <c:tx>
            <c:strRef>
              <c:f>Comprobación!$CE$26</c:f>
              <c:strCache>
                <c:ptCount val="1"/>
                <c:pt idx="0">
                  <c:v>Col-64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Comprobación!$CM$26</c:f>
              <c:numCache>
                <c:formatCode>0.00</c:formatCode>
                <c:ptCount val="1"/>
                <c:pt idx="0">
                  <c:v>11.854545454545454</c:v>
                </c:pt>
              </c:numCache>
            </c:numRef>
          </c:xVal>
          <c:yVal>
            <c:numRef>
              <c:f>Comprobación!$CL$26</c:f>
              <c:numCache>
                <c:formatCode>0.00</c:formatCode>
                <c:ptCount val="1"/>
                <c:pt idx="0">
                  <c:v>3.2451716617857804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A60-4F0F-985E-792CBB1F992C}"/>
            </c:ext>
          </c:extLst>
        </c:ser>
        <c:ser>
          <c:idx val="26"/>
          <c:order val="3"/>
          <c:tx>
            <c:strRef>
              <c:f>Comprobación!$CE$27</c:f>
              <c:strCache>
                <c:ptCount val="1"/>
                <c:pt idx="0">
                  <c:v>Col-38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xVal>
            <c:numRef>
              <c:f>Comprobación!$CM$27</c:f>
              <c:numCache>
                <c:formatCode>0.00</c:formatCode>
                <c:ptCount val="1"/>
                <c:pt idx="0">
                  <c:v>10.448275862068966</c:v>
                </c:pt>
              </c:numCache>
            </c:numRef>
          </c:xVal>
          <c:yVal>
            <c:numRef>
              <c:f>Comprobación!$CL$27</c:f>
              <c:numCache>
                <c:formatCode>0.00</c:formatCode>
                <c:ptCount val="1"/>
                <c:pt idx="0">
                  <c:v>2.5521974487170058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A60-4F0F-985E-792CBB1F992C}"/>
            </c:ext>
          </c:extLst>
        </c:ser>
        <c:ser>
          <c:idx val="29"/>
          <c:order val="4"/>
          <c:tx>
            <c:strRef>
              <c:f>Comprobación!$CE$28</c:f>
              <c:strCache>
                <c:ptCount val="1"/>
                <c:pt idx="0">
                  <c:v>Col-11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xVal>
            <c:numRef>
              <c:f>Comprobación!$CM$28</c:f>
              <c:numCache>
                <c:formatCode>0.00</c:formatCode>
                <c:ptCount val="1"/>
                <c:pt idx="0">
                  <c:v>7.9655172413793114</c:v>
                </c:pt>
              </c:numCache>
            </c:numRef>
          </c:xVal>
          <c:yVal>
            <c:numRef>
              <c:f>Comprobación!$CL$28</c:f>
              <c:numCache>
                <c:formatCode>0.00</c:formatCode>
                <c:ptCount val="1"/>
                <c:pt idx="0">
                  <c:v>2.215567219760755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A60-4F0F-985E-792CBB1F992C}"/>
            </c:ext>
          </c:extLst>
        </c:ser>
        <c:ser>
          <c:idx val="31"/>
          <c:order val="5"/>
          <c:tx>
            <c:strRef>
              <c:f>Comprobación!$CE$29</c:f>
              <c:strCache>
                <c:ptCount val="1"/>
                <c:pt idx="0">
                  <c:v>Col-12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xVal>
            <c:numRef>
              <c:f>Comprobación!$CM$29</c:f>
              <c:numCache>
                <c:formatCode>0.00</c:formatCode>
                <c:ptCount val="1"/>
                <c:pt idx="0">
                  <c:v>3.8473282442748089</c:v>
                </c:pt>
              </c:numCache>
            </c:numRef>
          </c:xVal>
          <c:yVal>
            <c:numRef>
              <c:f>Comprobación!$CL$29</c:f>
              <c:numCache>
                <c:formatCode>0.00</c:formatCode>
                <c:ptCount val="1"/>
                <c:pt idx="0">
                  <c:v>1.0343670504838847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A60-4F0F-985E-792CBB1F992C}"/>
            </c:ext>
          </c:extLst>
        </c:ser>
        <c:ser>
          <c:idx val="38"/>
          <c:order val="6"/>
          <c:tx>
            <c:strRef>
              <c:f>Comprobación!$CE$30</c:f>
              <c:strCache>
                <c:ptCount val="1"/>
                <c:pt idx="0">
                  <c:v>Col-62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Comprobación!$CM$30</c:f>
              <c:numCache>
                <c:formatCode>0.00</c:formatCode>
                <c:ptCount val="1"/>
                <c:pt idx="0">
                  <c:v>8.9672131147540988</c:v>
                </c:pt>
              </c:numCache>
            </c:numRef>
          </c:xVal>
          <c:yVal>
            <c:numRef>
              <c:f>Comprobación!$CL$30</c:f>
              <c:numCache>
                <c:formatCode>0.00</c:formatCode>
                <c:ptCount val="1"/>
                <c:pt idx="0">
                  <c:v>2.3084271512278622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A60-4F0F-985E-792CBB1F9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3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(R/A)/(S/Ar)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23"/>
          <c:order val="0"/>
          <c:tx>
            <c:strRef>
              <c:f>Comprobación!$CE$24</c:f>
              <c:strCache>
                <c:ptCount val="1"/>
                <c:pt idx="0">
                  <c:v>Col-37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xVal>
            <c:numRef>
              <c:f>Comprobación!$CM$24</c:f>
              <c:numCache>
                <c:formatCode>0.00</c:formatCode>
                <c:ptCount val="1"/>
                <c:pt idx="0">
                  <c:v>8.8088235294117645</c:v>
                </c:pt>
              </c:numCache>
            </c:numRef>
          </c:xVal>
          <c:yVal>
            <c:numRef>
              <c:f>Comprobación!$CN$24</c:f>
              <c:numCache>
                <c:formatCode>0.00</c:formatCode>
                <c:ptCount val="1"/>
                <c:pt idx="0">
                  <c:v>3.8578865174388337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93-4276-BED4-3532B3349055}"/>
            </c:ext>
          </c:extLst>
        </c:ser>
        <c:ser>
          <c:idx val="24"/>
          <c:order val="1"/>
          <c:tx>
            <c:strRef>
              <c:f>Comprobación!$CE$25</c:f>
              <c:strCache>
                <c:ptCount val="1"/>
                <c:pt idx="0">
                  <c:v>Col-25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xVal>
            <c:numRef>
              <c:f>Comprobación!$CM$25</c:f>
              <c:numCache>
                <c:formatCode>0.00</c:formatCode>
                <c:ptCount val="1"/>
                <c:pt idx="0">
                  <c:v>13.602739726027398</c:v>
                </c:pt>
              </c:numCache>
            </c:numRef>
          </c:xVal>
          <c:yVal>
            <c:numRef>
              <c:f>Comprobación!$CN$25</c:f>
              <c:numCache>
                <c:formatCode>0.00</c:formatCode>
                <c:ptCount val="1"/>
                <c:pt idx="0">
                  <c:v>2.5372129849564531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93-4276-BED4-3532B3349055}"/>
            </c:ext>
          </c:extLst>
        </c:ser>
        <c:ser>
          <c:idx val="25"/>
          <c:order val="2"/>
          <c:tx>
            <c:strRef>
              <c:f>Comprobación!$CE$26</c:f>
              <c:strCache>
                <c:ptCount val="1"/>
                <c:pt idx="0">
                  <c:v>Col-64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Comprobación!$CM$26</c:f>
              <c:numCache>
                <c:formatCode>0.00</c:formatCode>
                <c:ptCount val="1"/>
                <c:pt idx="0">
                  <c:v>11.854545454545454</c:v>
                </c:pt>
              </c:numCache>
            </c:numRef>
          </c:xVal>
          <c:yVal>
            <c:numRef>
              <c:f>Comprobación!$CN$26</c:f>
              <c:numCache>
                <c:formatCode>0.00</c:formatCode>
                <c:ptCount val="1"/>
                <c:pt idx="0">
                  <c:v>3.6529794692038062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A93-4276-BED4-3532B3349055}"/>
            </c:ext>
          </c:extLst>
        </c:ser>
        <c:ser>
          <c:idx val="26"/>
          <c:order val="3"/>
          <c:tx>
            <c:strRef>
              <c:f>Comprobación!$CE$27</c:f>
              <c:strCache>
                <c:ptCount val="1"/>
                <c:pt idx="0">
                  <c:v>Col-38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xVal>
            <c:numRef>
              <c:f>Comprobación!$CM$27</c:f>
              <c:numCache>
                <c:formatCode>0.00</c:formatCode>
                <c:ptCount val="1"/>
                <c:pt idx="0">
                  <c:v>10.448275862068966</c:v>
                </c:pt>
              </c:numCache>
            </c:numRef>
          </c:xVal>
          <c:yVal>
            <c:numRef>
              <c:f>Comprobación!$CN$27</c:f>
              <c:numCache>
                <c:formatCode>0.00</c:formatCode>
                <c:ptCount val="1"/>
                <c:pt idx="0">
                  <c:v>4.093835242771414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A93-4276-BED4-3532B3349055}"/>
            </c:ext>
          </c:extLst>
        </c:ser>
        <c:ser>
          <c:idx val="29"/>
          <c:order val="4"/>
          <c:tx>
            <c:strRef>
              <c:f>Comprobación!$CE$28</c:f>
              <c:strCache>
                <c:ptCount val="1"/>
                <c:pt idx="0">
                  <c:v>Col-11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xVal>
            <c:numRef>
              <c:f>Comprobación!$CM$28</c:f>
              <c:numCache>
                <c:formatCode>0.00</c:formatCode>
                <c:ptCount val="1"/>
                <c:pt idx="0">
                  <c:v>7.9655172413793114</c:v>
                </c:pt>
              </c:numCache>
            </c:numRef>
          </c:xVal>
          <c:yVal>
            <c:numRef>
              <c:f>Comprobación!$CN$28</c:f>
              <c:numCache>
                <c:formatCode>0.00</c:formatCode>
                <c:ptCount val="1"/>
                <c:pt idx="0">
                  <c:v>3.5952496364517694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A93-4276-BED4-3532B3349055}"/>
            </c:ext>
          </c:extLst>
        </c:ser>
        <c:ser>
          <c:idx val="31"/>
          <c:order val="5"/>
          <c:tx>
            <c:strRef>
              <c:f>Comprobación!$CE$29</c:f>
              <c:strCache>
                <c:ptCount val="1"/>
                <c:pt idx="0">
                  <c:v>Col-12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xVal>
            <c:numRef>
              <c:f>Comprobación!$CM$29</c:f>
              <c:numCache>
                <c:formatCode>0.00</c:formatCode>
                <c:ptCount val="1"/>
                <c:pt idx="0">
                  <c:v>3.8473282442748089</c:v>
                </c:pt>
              </c:numCache>
            </c:numRef>
          </c:xVal>
          <c:yVal>
            <c:numRef>
              <c:f>Comprobación!$CN$29</c:f>
              <c:numCache>
                <c:formatCode>0.00</c:formatCode>
                <c:ptCount val="1"/>
                <c:pt idx="0">
                  <c:v>3.7195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A93-4276-BED4-3532B3349055}"/>
            </c:ext>
          </c:extLst>
        </c:ser>
        <c:ser>
          <c:idx val="38"/>
          <c:order val="6"/>
          <c:tx>
            <c:strRef>
              <c:f>Comprobación!$CE$30</c:f>
              <c:strCache>
                <c:ptCount val="1"/>
                <c:pt idx="0">
                  <c:v>Col-62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Comprobación!$CM$30</c:f>
              <c:numCache>
                <c:formatCode>0.00</c:formatCode>
                <c:ptCount val="1"/>
                <c:pt idx="0">
                  <c:v>8.9672131147540988</c:v>
                </c:pt>
              </c:numCache>
            </c:numRef>
          </c:xVal>
          <c:yVal>
            <c:numRef>
              <c:f>Comprobación!$CN$30</c:f>
              <c:numCache>
                <c:formatCode>0.00</c:formatCode>
                <c:ptCount val="1"/>
                <c:pt idx="0">
                  <c:v>3.8845553822152885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A93-4276-BED4-3532B3349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S/Ar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23"/>
          <c:order val="0"/>
          <c:tx>
            <c:strRef>
              <c:f>Comprobación!$CE$24</c:f>
              <c:strCache>
                <c:ptCount val="1"/>
                <c:pt idx="0">
                  <c:v>Col-37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xVal>
            <c:numRef>
              <c:f>Comprobación!$CO$24</c:f>
              <c:numCache>
                <c:formatCode>0.00</c:formatCode>
                <c:ptCount val="1"/>
                <c:pt idx="0">
                  <c:v>0.17626231277830257</c:v>
                </c:pt>
              </c:numCache>
            </c:numRef>
          </c:xVal>
          <c:yVal>
            <c:numRef>
              <c:f>Comprobación!$CL$24</c:f>
              <c:numCache>
                <c:formatCode>0.00</c:formatCode>
                <c:ptCount val="1"/>
                <c:pt idx="0">
                  <c:v>2.2833288355147756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EC-4E28-A5A0-CFDE093AABBC}"/>
            </c:ext>
          </c:extLst>
        </c:ser>
        <c:ser>
          <c:idx val="24"/>
          <c:order val="1"/>
          <c:tx>
            <c:strRef>
              <c:f>Comprobación!$CE$25</c:f>
              <c:strCache>
                <c:ptCount val="1"/>
                <c:pt idx="0">
                  <c:v>Col-25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xVal>
            <c:numRef>
              <c:f>Comprobación!$CO$25</c:f>
              <c:numCache>
                <c:formatCode>0.00</c:formatCode>
                <c:ptCount val="1"/>
                <c:pt idx="0">
                  <c:v>0.28771727258542673</c:v>
                </c:pt>
              </c:numCache>
            </c:numRef>
          </c:xVal>
          <c:yVal>
            <c:numRef>
              <c:f>Comprobación!$CL$25</c:f>
              <c:numCache>
                <c:formatCode>0.00</c:formatCode>
                <c:ptCount val="1"/>
                <c:pt idx="0">
                  <c:v>5.3612920187151198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0EC-4E28-A5A0-CFDE093AABBC}"/>
            </c:ext>
          </c:extLst>
        </c:ser>
        <c:ser>
          <c:idx val="25"/>
          <c:order val="2"/>
          <c:tx>
            <c:strRef>
              <c:f>Comprobación!$CE$26</c:f>
              <c:strCache>
                <c:ptCount val="1"/>
                <c:pt idx="0">
                  <c:v>Col-64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Comprobación!$CO$26</c:f>
              <c:numCache>
                <c:formatCode>0.00</c:formatCode>
                <c:ptCount val="1"/>
                <c:pt idx="0">
                  <c:v>0.1505620287868403</c:v>
                </c:pt>
              </c:numCache>
            </c:numRef>
          </c:xVal>
          <c:yVal>
            <c:numRef>
              <c:f>Comprobación!$CL$26</c:f>
              <c:numCache>
                <c:formatCode>0.00</c:formatCode>
                <c:ptCount val="1"/>
                <c:pt idx="0">
                  <c:v>3.2451716617857804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0EC-4E28-A5A0-CFDE093AABBC}"/>
            </c:ext>
          </c:extLst>
        </c:ser>
        <c:ser>
          <c:idx val="26"/>
          <c:order val="3"/>
          <c:tx>
            <c:strRef>
              <c:f>Comprobación!$CE$27</c:f>
              <c:strCache>
                <c:ptCount val="1"/>
                <c:pt idx="0">
                  <c:v>Col-38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xVal>
            <c:numRef>
              <c:f>Comprobación!$CO$27</c:f>
              <c:numCache>
                <c:formatCode>0.00</c:formatCode>
                <c:ptCount val="1"/>
                <c:pt idx="0">
                  <c:v>0.14167643923240933</c:v>
                </c:pt>
              </c:numCache>
            </c:numRef>
          </c:xVal>
          <c:yVal>
            <c:numRef>
              <c:f>Comprobación!$CL$27</c:f>
              <c:numCache>
                <c:formatCode>0.00</c:formatCode>
                <c:ptCount val="1"/>
                <c:pt idx="0">
                  <c:v>2.5521974487170058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0EC-4E28-A5A0-CFDE093AABBC}"/>
            </c:ext>
          </c:extLst>
        </c:ser>
        <c:ser>
          <c:idx val="29"/>
          <c:order val="4"/>
          <c:tx>
            <c:strRef>
              <c:f>Comprobación!$CE$28</c:f>
              <c:strCache>
                <c:ptCount val="1"/>
                <c:pt idx="0">
                  <c:v>Col-11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xVal>
            <c:numRef>
              <c:f>Comprobación!$CO$28</c:f>
              <c:numCache>
                <c:formatCode>0.00</c:formatCode>
                <c:ptCount val="1"/>
                <c:pt idx="0">
                  <c:v>0.16132398543885665</c:v>
                </c:pt>
              </c:numCache>
            </c:numRef>
          </c:xVal>
          <c:yVal>
            <c:numRef>
              <c:f>Comprobación!$CL$28</c:f>
              <c:numCache>
                <c:formatCode>0.00</c:formatCode>
                <c:ptCount val="1"/>
                <c:pt idx="0">
                  <c:v>2.215567219760755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0EC-4E28-A5A0-CFDE093AABBC}"/>
            </c:ext>
          </c:extLst>
        </c:ser>
        <c:ser>
          <c:idx val="31"/>
          <c:order val="5"/>
          <c:tx>
            <c:strRef>
              <c:f>Comprobación!$CE$29</c:f>
              <c:strCache>
                <c:ptCount val="1"/>
                <c:pt idx="0">
                  <c:v>Col-12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xVal>
            <c:numRef>
              <c:f>Comprobación!$CO$29</c:f>
              <c:numCache>
                <c:formatCode>0.00</c:formatCode>
                <c:ptCount val="1"/>
                <c:pt idx="0">
                  <c:v>0.35219787605861003</c:v>
                </c:pt>
              </c:numCache>
            </c:numRef>
          </c:xVal>
          <c:yVal>
            <c:numRef>
              <c:f>Comprobación!$CL$29</c:f>
              <c:numCache>
                <c:formatCode>0.00</c:formatCode>
                <c:ptCount val="1"/>
                <c:pt idx="0">
                  <c:v>1.0343670504838847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0EC-4E28-A5A0-CFDE093AABBC}"/>
            </c:ext>
          </c:extLst>
        </c:ser>
        <c:ser>
          <c:idx val="38"/>
          <c:order val="6"/>
          <c:tx>
            <c:strRef>
              <c:f>Comprobación!$CE$30</c:f>
              <c:strCache>
                <c:ptCount val="1"/>
                <c:pt idx="0">
                  <c:v>Col-62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Comprobación!$CO$30</c:f>
              <c:numCache>
                <c:formatCode>0.00</c:formatCode>
                <c:ptCount val="1"/>
                <c:pt idx="0">
                  <c:v>0.15703212851405624</c:v>
                </c:pt>
              </c:numCache>
            </c:numRef>
          </c:xVal>
          <c:yVal>
            <c:numRef>
              <c:f>Comprobación!$CL$30</c:f>
              <c:numCache>
                <c:formatCode>0.00</c:formatCode>
                <c:ptCount val="1"/>
                <c:pt idx="0">
                  <c:v>2.3084271512278622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0EC-4E28-A5A0-CFDE093AA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8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baseline="0">
                    <a:effectLst/>
                  </a:rPr>
                  <a:t>(Ar)/(S/A)</a:t>
                </a:r>
                <a:endParaRPr lang="es-CO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(R/A)/(S/Ar)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SCP</a:t>
            </a:r>
            <a:r>
              <a:rPr lang="en-US" baseline="0"/>
              <a:t> 2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[1]Hoja1!$BX$24</c:f>
              <c:strCache>
                <c:ptCount val="1"/>
                <c:pt idx="0">
                  <c:v>Cohembi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[1]Hoja1!$CF$24</c:f>
              <c:numCache>
                <c:formatCode>General</c:formatCode>
                <c:ptCount val="1"/>
                <c:pt idx="0">
                  <c:v>0.9859154929577465</c:v>
                </c:pt>
              </c:numCache>
            </c:numRef>
          </c:xVal>
          <c:yVal>
            <c:numRef>
              <c:f>[1]Hoja1!$CE$24</c:f>
              <c:numCache>
                <c:formatCode>General</c:formatCode>
                <c:ptCount val="1"/>
                <c:pt idx="0">
                  <c:v>1.3071187304824421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9D-40A1-B268-FBDB3A40657A}"/>
            </c:ext>
          </c:extLst>
        </c:ser>
        <c:ser>
          <c:idx val="1"/>
          <c:order val="1"/>
          <c:tx>
            <c:strRef>
              <c:f>[1]Hoja1!$BX$25</c:f>
              <c:strCache>
                <c:ptCount val="1"/>
                <c:pt idx="0">
                  <c:v>Galán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[1]Hoja1!$CF$25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[1]Hoja1!$CE$25</c:f>
              <c:numCache>
                <c:formatCode>General</c:formatCode>
                <c:ptCount val="1"/>
                <c:pt idx="0">
                  <c:v>5.2146464646464636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69D-40A1-B268-FBDB3A40657A}"/>
            </c:ext>
          </c:extLst>
        </c:ser>
        <c:ser>
          <c:idx val="2"/>
          <c:order val="2"/>
          <c:tx>
            <c:strRef>
              <c:f>[1]Hoja1!$BX$26</c:f>
              <c:strCache>
                <c:ptCount val="1"/>
                <c:pt idx="0">
                  <c:v>Infantas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[1]Hoja1!$CF$26</c:f>
              <c:numCache>
                <c:formatCode>General</c:formatCode>
                <c:ptCount val="1"/>
                <c:pt idx="0">
                  <c:v>7.6111111111111107</c:v>
                </c:pt>
              </c:numCache>
            </c:numRef>
          </c:xVal>
          <c:yVal>
            <c:numRef>
              <c:f>[1]Hoja1!$CE$26</c:f>
              <c:numCache>
                <c:formatCode>General</c:formatCode>
                <c:ptCount val="1"/>
                <c:pt idx="0">
                  <c:v>4.6541507024265645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69D-40A1-B268-FBDB3A40657A}"/>
            </c:ext>
          </c:extLst>
        </c:ser>
        <c:ser>
          <c:idx val="3"/>
          <c:order val="3"/>
          <c:tx>
            <c:strRef>
              <c:f>[1]Hoja1!$BX$27</c:f>
              <c:strCache>
                <c:ptCount val="1"/>
                <c:pt idx="0">
                  <c:v>LCT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[1]Hoja1!$CF$27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[1]Hoja1!$CE$27</c:f>
              <c:numCache>
                <c:formatCode>General</c:formatCode>
                <c:ptCount val="1"/>
                <c:pt idx="0">
                  <c:v>6.1491712707182318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69D-40A1-B268-FBDB3A40657A}"/>
            </c:ext>
          </c:extLst>
        </c:ser>
        <c:ser>
          <c:idx val="4"/>
          <c:order val="4"/>
          <c:tx>
            <c:strRef>
              <c:f>[1]Hoja1!$BX$28</c:f>
              <c:strCache>
                <c:ptCount val="1"/>
                <c:pt idx="0">
                  <c:v>Araguaney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[1]Hoja1!$CF$28</c:f>
              <c:numCache>
                <c:formatCode>General</c:formatCode>
                <c:ptCount val="1"/>
                <c:pt idx="0">
                  <c:v>2.5217391304347827</c:v>
                </c:pt>
              </c:numCache>
            </c:numRef>
          </c:xVal>
          <c:yVal>
            <c:numRef>
              <c:f>[1]Hoja1!$CE$28</c:f>
              <c:numCache>
                <c:formatCode>General</c:formatCode>
                <c:ptCount val="1"/>
                <c:pt idx="0">
                  <c:v>1.411343710860619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69D-40A1-B268-FBDB3A40657A}"/>
            </c:ext>
          </c:extLst>
        </c:ser>
        <c:ser>
          <c:idx val="5"/>
          <c:order val="5"/>
          <c:tx>
            <c:strRef>
              <c:f>[1]Hoja1!$BX$29</c:f>
              <c:strCache>
                <c:ptCount val="1"/>
                <c:pt idx="0">
                  <c:v>Perenco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[1]Hoja1!$CF$29</c:f>
              <c:numCache>
                <c:formatCode>General</c:formatCode>
                <c:ptCount val="1"/>
                <c:pt idx="0">
                  <c:v>3.7333333333333329</c:v>
                </c:pt>
              </c:numCache>
            </c:numRef>
          </c:xVal>
          <c:yVal>
            <c:numRef>
              <c:f>[1]Hoja1!$CE$29</c:f>
              <c:numCache>
                <c:formatCode>General</c:formatCode>
                <c:ptCount val="1"/>
                <c:pt idx="0">
                  <c:v>1.7422222222222221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69D-40A1-B268-FBDB3A40657A}"/>
            </c:ext>
          </c:extLst>
        </c:ser>
        <c:ser>
          <c:idx val="6"/>
          <c:order val="6"/>
          <c:tx>
            <c:strRef>
              <c:f>[1]Hoja1!$BX$30</c:f>
              <c:strCache>
                <c:ptCount val="1"/>
                <c:pt idx="0">
                  <c:v>Suria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[1]Hoja1!$CF$30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[1]Hoja1!$CE$30</c:f>
              <c:numCache>
                <c:formatCode>General</c:formatCode>
                <c:ptCount val="1"/>
                <c:pt idx="0">
                  <c:v>1.7605985037406482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C69D-40A1-B268-FBDB3A40657A}"/>
            </c:ext>
          </c:extLst>
        </c:ser>
        <c:ser>
          <c:idx val="7"/>
          <c:order val="7"/>
          <c:tx>
            <c:strRef>
              <c:f>[1]Hoja1!$BX$31</c:f>
              <c:strCache>
                <c:ptCount val="1"/>
                <c:pt idx="0">
                  <c:v>Calipso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[1]Hoja1!$CF$31</c:f>
              <c:numCache>
                <c:formatCode>General</c:formatCode>
                <c:ptCount val="1"/>
                <c:pt idx="0">
                  <c:v>3.9374999999999996</c:v>
                </c:pt>
              </c:numCache>
            </c:numRef>
          </c:xVal>
          <c:yVal>
            <c:numRef>
              <c:f>[1]Hoja1!$CE$31</c:f>
              <c:numCache>
                <c:formatCode>General</c:formatCode>
                <c:ptCount val="1"/>
                <c:pt idx="0">
                  <c:v>1.7165547520661157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69D-40A1-B268-FBDB3A40657A}"/>
            </c:ext>
          </c:extLst>
        </c:ser>
        <c:ser>
          <c:idx val="8"/>
          <c:order val="8"/>
          <c:tx>
            <c:strRef>
              <c:f>[1]Hoja1!$BX$32</c:f>
              <c:strCache>
                <c:ptCount val="1"/>
                <c:pt idx="0">
                  <c:v>Bonga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[1]Hoja1!$CF$32</c:f>
              <c:numCache>
                <c:formatCode>General</c:formatCode>
                <c:ptCount val="1"/>
                <c:pt idx="0">
                  <c:v>17.666666666666668</c:v>
                </c:pt>
              </c:numCache>
            </c:numRef>
          </c:xVal>
          <c:yVal>
            <c:numRef>
              <c:f>[1]Hoja1!$CE$32</c:f>
              <c:numCache>
                <c:formatCode>General</c:formatCode>
                <c:ptCount val="1"/>
                <c:pt idx="0">
                  <c:v>10.54854368932039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C69D-40A1-B268-FBDB3A40657A}"/>
            </c:ext>
          </c:extLst>
        </c:ser>
        <c:ser>
          <c:idx val="9"/>
          <c:order val="9"/>
          <c:tx>
            <c:strRef>
              <c:f>[1]Hoja1!$BX$33</c:f>
              <c:strCache>
                <c:ptCount val="1"/>
                <c:pt idx="0">
                  <c:v>South Blend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[1]Hoja1!$CF$33</c:f>
              <c:numCache>
                <c:formatCode>General</c:formatCode>
                <c:ptCount val="1"/>
                <c:pt idx="0">
                  <c:v>2.0789473684210527</c:v>
                </c:pt>
              </c:numCache>
            </c:numRef>
          </c:xVal>
          <c:yVal>
            <c:numRef>
              <c:f>[1]Hoja1!$CE$33</c:f>
              <c:numCache>
                <c:formatCode>General</c:formatCode>
                <c:ptCount val="1"/>
                <c:pt idx="0">
                  <c:v>1.8632075471698115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C69D-40A1-B268-FBDB3A40657A}"/>
            </c:ext>
          </c:extLst>
        </c:ser>
        <c:ser>
          <c:idx val="10"/>
          <c:order val="10"/>
          <c:tx>
            <c:strRef>
              <c:f>[1]Hoja1!$BX$34</c:f>
              <c:strCache>
                <c:ptCount val="1"/>
                <c:pt idx="0">
                  <c:v>Caño Limón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[1]Hoja1!$CF$34</c:f>
              <c:numCache>
                <c:formatCode>General</c:formatCode>
                <c:ptCount val="1"/>
                <c:pt idx="0">
                  <c:v>2.4333333333333331</c:v>
                </c:pt>
              </c:numCache>
            </c:numRef>
          </c:xVal>
          <c:yVal>
            <c:numRef>
              <c:f>[1]Hoja1!$CE$34</c:f>
              <c:numCache>
                <c:formatCode>General</c:formatCode>
                <c:ptCount val="1"/>
                <c:pt idx="0">
                  <c:v>1.3450305810397551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C69D-40A1-B268-FBDB3A40657A}"/>
            </c:ext>
          </c:extLst>
        </c:ser>
        <c:ser>
          <c:idx val="11"/>
          <c:order val="11"/>
          <c:tx>
            <c:strRef>
              <c:f>[1]Hoja1!$BX$35</c:f>
              <c:strCache>
                <c:ptCount val="1"/>
                <c:pt idx="0">
                  <c:v>Rancho Hermoso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[1]Hoja1!$CF$35</c:f>
              <c:numCache>
                <c:formatCode>General</c:formatCode>
                <c:ptCount val="1"/>
                <c:pt idx="0">
                  <c:v>3.3636363636363633</c:v>
                </c:pt>
              </c:numCache>
            </c:numRef>
          </c:xVal>
          <c:yVal>
            <c:numRef>
              <c:f>[1]Hoja1!$CE$35</c:f>
              <c:numCache>
                <c:formatCode>General</c:formatCode>
                <c:ptCount val="1"/>
                <c:pt idx="0">
                  <c:v>1.394294230359804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C69D-40A1-B268-FBDB3A40657A}"/>
            </c:ext>
          </c:extLst>
        </c:ser>
        <c:ser>
          <c:idx val="12"/>
          <c:order val="12"/>
          <c:tx>
            <c:strRef>
              <c:f>[1]Hoja1!$BX$36</c:f>
              <c:strCache>
                <c:ptCount val="1"/>
                <c:pt idx="0">
                  <c:v>Cusiana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[1]Hoja1!$CF$36</c:f>
              <c:numCache>
                <c:formatCode>General</c:formatCode>
                <c:ptCount val="1"/>
                <c:pt idx="0">
                  <c:v>6.9999999999999991</c:v>
                </c:pt>
              </c:numCache>
            </c:numRef>
          </c:xVal>
          <c:yVal>
            <c:numRef>
              <c:f>[1]Hoja1!$CE$36</c:f>
              <c:numCache>
                <c:formatCode>General</c:formatCode>
                <c:ptCount val="1"/>
                <c:pt idx="0">
                  <c:v>2.1670378619153672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C69D-40A1-B268-FBDB3A40657A}"/>
            </c:ext>
          </c:extLst>
        </c:ser>
        <c:ser>
          <c:idx val="13"/>
          <c:order val="13"/>
          <c:tx>
            <c:strRef>
              <c:f>[1]Hoja1!$BX$37</c:f>
              <c:strCache>
                <c:ptCount val="1"/>
                <c:pt idx="0">
                  <c:v>Cupiagua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[1]Hoja1!$CF$37</c:f>
              <c:numCache>
                <c:formatCode>General</c:formatCode>
                <c:ptCount val="1"/>
                <c:pt idx="0">
                  <c:v>2.5</c:v>
                </c:pt>
              </c:numCache>
            </c:numRef>
          </c:xVal>
          <c:yVal>
            <c:numRef>
              <c:f>[1]Hoja1!$CE$37</c:f>
              <c:numCache>
                <c:formatCode>General</c:formatCode>
                <c:ptCount val="1"/>
                <c:pt idx="0">
                  <c:v>0.99236641221374045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C69D-40A1-B268-FBDB3A40657A}"/>
            </c:ext>
          </c:extLst>
        </c:ser>
        <c:ser>
          <c:idx val="14"/>
          <c:order val="14"/>
          <c:tx>
            <c:strRef>
              <c:f>[1]Hoja1!$BX$38</c:f>
              <c:strCache>
                <c:ptCount val="1"/>
                <c:pt idx="0">
                  <c:v>Floreña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[1]Hoja1!$CF$38</c:f>
              <c:numCache>
                <c:formatCode>General</c:formatCode>
                <c:ptCount val="1"/>
                <c:pt idx="0">
                  <c:v>0.625</c:v>
                </c:pt>
              </c:numCache>
            </c:numRef>
          </c:xVal>
          <c:yVal>
            <c:numRef>
              <c:f>[1]Hoja1!$CE$38</c:f>
              <c:numCache>
                <c:formatCode>General</c:formatCode>
                <c:ptCount val="1"/>
                <c:pt idx="0">
                  <c:v>0.13380281690140844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C69D-40A1-B268-FBDB3A40657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06180016"/>
        <c:axId val="706176080"/>
      </c:scatterChart>
      <c:valAx>
        <c:axId val="706180016"/>
        <c:scaling>
          <c:orientation val="minMax"/>
          <c:max val="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R/A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76080"/>
        <c:crosses val="autoZero"/>
        <c:crossBetween val="midCat"/>
        <c:minorUnit val="1"/>
      </c:valAx>
      <c:valAx>
        <c:axId val="706176080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(R/A)/(S/Ar)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180016"/>
        <c:crosses val="autoZero"/>
        <c:crossBetween val="midCat"/>
        <c:minorUnit val="0.1"/>
      </c:valAx>
      <c:spPr>
        <a:blipFill dpi="0"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28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29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39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50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51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60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61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62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72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73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83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84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8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2.xml"/><Relationship Id="rId18" Type="http://schemas.openxmlformats.org/officeDocument/2006/relationships/chart" Target="../charts/chart17.xml"/><Relationship Id="rId26" Type="http://schemas.openxmlformats.org/officeDocument/2006/relationships/chart" Target="../charts/chart25.xml"/><Relationship Id="rId39" Type="http://schemas.openxmlformats.org/officeDocument/2006/relationships/chart" Target="../charts/chart38.xml"/><Relationship Id="rId21" Type="http://schemas.openxmlformats.org/officeDocument/2006/relationships/chart" Target="../charts/chart20.xml"/><Relationship Id="rId34" Type="http://schemas.openxmlformats.org/officeDocument/2006/relationships/chart" Target="../charts/chart33.xml"/><Relationship Id="rId42" Type="http://schemas.openxmlformats.org/officeDocument/2006/relationships/chart" Target="../charts/chart41.xml"/><Relationship Id="rId47" Type="http://schemas.openxmlformats.org/officeDocument/2006/relationships/chart" Target="../charts/chart46.xml"/><Relationship Id="rId50" Type="http://schemas.openxmlformats.org/officeDocument/2006/relationships/chart" Target="../charts/chart49.xml"/><Relationship Id="rId55" Type="http://schemas.openxmlformats.org/officeDocument/2006/relationships/chart" Target="../charts/chart54.xml"/><Relationship Id="rId63" Type="http://schemas.openxmlformats.org/officeDocument/2006/relationships/chart" Target="../charts/chart62.xml"/><Relationship Id="rId68" Type="http://schemas.openxmlformats.org/officeDocument/2006/relationships/chart" Target="../charts/chart67.xml"/><Relationship Id="rId76" Type="http://schemas.openxmlformats.org/officeDocument/2006/relationships/chart" Target="../charts/chart75.xml"/><Relationship Id="rId7" Type="http://schemas.openxmlformats.org/officeDocument/2006/relationships/chart" Target="../charts/chart6.xml"/><Relationship Id="rId71" Type="http://schemas.openxmlformats.org/officeDocument/2006/relationships/chart" Target="../charts/chart70.xml"/><Relationship Id="rId2" Type="http://schemas.openxmlformats.org/officeDocument/2006/relationships/image" Target="../media/image5.png"/><Relationship Id="rId16" Type="http://schemas.openxmlformats.org/officeDocument/2006/relationships/chart" Target="../charts/chart15.xml"/><Relationship Id="rId29" Type="http://schemas.openxmlformats.org/officeDocument/2006/relationships/chart" Target="../charts/chart28.xml"/><Relationship Id="rId11" Type="http://schemas.openxmlformats.org/officeDocument/2006/relationships/chart" Target="../charts/chart10.xml"/><Relationship Id="rId24" Type="http://schemas.openxmlformats.org/officeDocument/2006/relationships/chart" Target="../charts/chart23.xml"/><Relationship Id="rId32" Type="http://schemas.openxmlformats.org/officeDocument/2006/relationships/chart" Target="../charts/chart31.xml"/><Relationship Id="rId37" Type="http://schemas.openxmlformats.org/officeDocument/2006/relationships/chart" Target="../charts/chart36.xml"/><Relationship Id="rId40" Type="http://schemas.openxmlformats.org/officeDocument/2006/relationships/chart" Target="../charts/chart39.xml"/><Relationship Id="rId45" Type="http://schemas.openxmlformats.org/officeDocument/2006/relationships/chart" Target="../charts/chart44.xml"/><Relationship Id="rId53" Type="http://schemas.openxmlformats.org/officeDocument/2006/relationships/chart" Target="../charts/chart52.xml"/><Relationship Id="rId58" Type="http://schemas.openxmlformats.org/officeDocument/2006/relationships/chart" Target="../charts/chart57.xml"/><Relationship Id="rId66" Type="http://schemas.openxmlformats.org/officeDocument/2006/relationships/chart" Target="../charts/chart65.xml"/><Relationship Id="rId74" Type="http://schemas.openxmlformats.org/officeDocument/2006/relationships/chart" Target="../charts/chart73.xml"/><Relationship Id="rId5" Type="http://schemas.openxmlformats.org/officeDocument/2006/relationships/chart" Target="../charts/chart4.xml"/><Relationship Id="rId15" Type="http://schemas.openxmlformats.org/officeDocument/2006/relationships/chart" Target="../charts/chart14.xml"/><Relationship Id="rId23" Type="http://schemas.openxmlformats.org/officeDocument/2006/relationships/chart" Target="../charts/chart22.xml"/><Relationship Id="rId28" Type="http://schemas.openxmlformats.org/officeDocument/2006/relationships/chart" Target="../charts/chart27.xml"/><Relationship Id="rId36" Type="http://schemas.openxmlformats.org/officeDocument/2006/relationships/chart" Target="../charts/chart35.xml"/><Relationship Id="rId49" Type="http://schemas.openxmlformats.org/officeDocument/2006/relationships/chart" Target="../charts/chart48.xml"/><Relationship Id="rId57" Type="http://schemas.openxmlformats.org/officeDocument/2006/relationships/chart" Target="../charts/chart56.xml"/><Relationship Id="rId61" Type="http://schemas.openxmlformats.org/officeDocument/2006/relationships/chart" Target="../charts/chart60.xml"/><Relationship Id="rId10" Type="http://schemas.openxmlformats.org/officeDocument/2006/relationships/chart" Target="../charts/chart9.xml"/><Relationship Id="rId19" Type="http://schemas.openxmlformats.org/officeDocument/2006/relationships/chart" Target="../charts/chart18.xml"/><Relationship Id="rId31" Type="http://schemas.openxmlformats.org/officeDocument/2006/relationships/chart" Target="../charts/chart30.xml"/><Relationship Id="rId44" Type="http://schemas.openxmlformats.org/officeDocument/2006/relationships/chart" Target="../charts/chart43.xml"/><Relationship Id="rId52" Type="http://schemas.openxmlformats.org/officeDocument/2006/relationships/chart" Target="../charts/chart51.xml"/><Relationship Id="rId60" Type="http://schemas.openxmlformats.org/officeDocument/2006/relationships/chart" Target="../charts/chart59.xml"/><Relationship Id="rId65" Type="http://schemas.openxmlformats.org/officeDocument/2006/relationships/chart" Target="../charts/chart64.xml"/><Relationship Id="rId73" Type="http://schemas.openxmlformats.org/officeDocument/2006/relationships/chart" Target="../charts/chart72.xml"/><Relationship Id="rId78" Type="http://schemas.openxmlformats.org/officeDocument/2006/relationships/chart" Target="../charts/chart77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chart" Target="../charts/chart13.xml"/><Relationship Id="rId22" Type="http://schemas.openxmlformats.org/officeDocument/2006/relationships/chart" Target="../charts/chart21.xml"/><Relationship Id="rId27" Type="http://schemas.openxmlformats.org/officeDocument/2006/relationships/chart" Target="../charts/chart26.xml"/><Relationship Id="rId30" Type="http://schemas.openxmlformats.org/officeDocument/2006/relationships/chart" Target="../charts/chart29.xml"/><Relationship Id="rId35" Type="http://schemas.openxmlformats.org/officeDocument/2006/relationships/chart" Target="../charts/chart34.xml"/><Relationship Id="rId43" Type="http://schemas.openxmlformats.org/officeDocument/2006/relationships/chart" Target="../charts/chart42.xml"/><Relationship Id="rId48" Type="http://schemas.openxmlformats.org/officeDocument/2006/relationships/chart" Target="../charts/chart47.xml"/><Relationship Id="rId56" Type="http://schemas.openxmlformats.org/officeDocument/2006/relationships/chart" Target="../charts/chart55.xml"/><Relationship Id="rId64" Type="http://schemas.openxmlformats.org/officeDocument/2006/relationships/chart" Target="../charts/chart63.xml"/><Relationship Id="rId69" Type="http://schemas.openxmlformats.org/officeDocument/2006/relationships/chart" Target="../charts/chart68.xml"/><Relationship Id="rId77" Type="http://schemas.openxmlformats.org/officeDocument/2006/relationships/chart" Target="../charts/chart76.xml"/><Relationship Id="rId8" Type="http://schemas.openxmlformats.org/officeDocument/2006/relationships/chart" Target="../charts/chart7.xml"/><Relationship Id="rId51" Type="http://schemas.openxmlformats.org/officeDocument/2006/relationships/chart" Target="../charts/chart50.xml"/><Relationship Id="rId72" Type="http://schemas.openxmlformats.org/officeDocument/2006/relationships/chart" Target="../charts/chart71.xml"/><Relationship Id="rId3" Type="http://schemas.openxmlformats.org/officeDocument/2006/relationships/chart" Target="../charts/chart2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5" Type="http://schemas.openxmlformats.org/officeDocument/2006/relationships/chart" Target="../charts/chart24.xml"/><Relationship Id="rId33" Type="http://schemas.openxmlformats.org/officeDocument/2006/relationships/chart" Target="../charts/chart32.xml"/><Relationship Id="rId38" Type="http://schemas.openxmlformats.org/officeDocument/2006/relationships/chart" Target="../charts/chart37.xml"/><Relationship Id="rId46" Type="http://schemas.openxmlformats.org/officeDocument/2006/relationships/chart" Target="../charts/chart45.xml"/><Relationship Id="rId59" Type="http://schemas.openxmlformats.org/officeDocument/2006/relationships/chart" Target="../charts/chart58.xml"/><Relationship Id="rId67" Type="http://schemas.openxmlformats.org/officeDocument/2006/relationships/chart" Target="../charts/chart66.xml"/><Relationship Id="rId20" Type="http://schemas.openxmlformats.org/officeDocument/2006/relationships/chart" Target="../charts/chart19.xml"/><Relationship Id="rId41" Type="http://schemas.openxmlformats.org/officeDocument/2006/relationships/chart" Target="../charts/chart40.xml"/><Relationship Id="rId54" Type="http://schemas.openxmlformats.org/officeDocument/2006/relationships/chart" Target="../charts/chart53.xml"/><Relationship Id="rId62" Type="http://schemas.openxmlformats.org/officeDocument/2006/relationships/chart" Target="../charts/chart61.xml"/><Relationship Id="rId70" Type="http://schemas.openxmlformats.org/officeDocument/2006/relationships/chart" Target="../charts/chart69.xml"/><Relationship Id="rId75" Type="http://schemas.openxmlformats.org/officeDocument/2006/relationships/chart" Target="../charts/chart74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chart" Target="../charts/chart80.xml"/><Relationship Id="rId7" Type="http://schemas.openxmlformats.org/officeDocument/2006/relationships/chart" Target="../charts/chart84.xml"/><Relationship Id="rId12" Type="http://schemas.openxmlformats.org/officeDocument/2006/relationships/chart" Target="../charts/chart88.xml"/><Relationship Id="rId2" Type="http://schemas.openxmlformats.org/officeDocument/2006/relationships/chart" Target="../charts/chart79.xml"/><Relationship Id="rId1" Type="http://schemas.openxmlformats.org/officeDocument/2006/relationships/chart" Target="../charts/chart78.xml"/><Relationship Id="rId6" Type="http://schemas.openxmlformats.org/officeDocument/2006/relationships/chart" Target="../charts/chart83.xml"/><Relationship Id="rId11" Type="http://schemas.openxmlformats.org/officeDocument/2006/relationships/chart" Target="../charts/chart87.xml"/><Relationship Id="rId5" Type="http://schemas.openxmlformats.org/officeDocument/2006/relationships/chart" Target="../charts/chart82.xml"/><Relationship Id="rId10" Type="http://schemas.openxmlformats.org/officeDocument/2006/relationships/chart" Target="../charts/chart86.xml"/><Relationship Id="rId4" Type="http://schemas.openxmlformats.org/officeDocument/2006/relationships/chart" Target="../charts/chart81.xml"/><Relationship Id="rId9" Type="http://schemas.openxmlformats.org/officeDocument/2006/relationships/chart" Target="../charts/chart85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761999</xdr:colOff>
      <xdr:row>16</xdr:row>
      <xdr:rowOff>161924</xdr:rowOff>
    </xdr:from>
    <xdr:to>
      <xdr:col>42</xdr:col>
      <xdr:colOff>733425</xdr:colOff>
      <xdr:row>36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52</xdr:col>
      <xdr:colOff>104775</xdr:colOff>
      <xdr:row>3</xdr:row>
      <xdr:rowOff>57150</xdr:rowOff>
    </xdr:from>
    <xdr:to>
      <xdr:col>54</xdr:col>
      <xdr:colOff>705062</xdr:colOff>
      <xdr:row>5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628650"/>
          <a:ext cx="2371937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44</xdr:col>
      <xdr:colOff>19050</xdr:colOff>
      <xdr:row>41</xdr:row>
      <xdr:rowOff>19050</xdr:rowOff>
    </xdr:from>
    <xdr:to>
      <xdr:col>51</xdr:col>
      <xdr:colOff>9525</xdr:colOff>
      <xdr:row>59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44</xdr:col>
      <xdr:colOff>19050</xdr:colOff>
      <xdr:row>79</xdr:row>
      <xdr:rowOff>19050</xdr:rowOff>
    </xdr:from>
    <xdr:to>
      <xdr:col>51</xdr:col>
      <xdr:colOff>9525</xdr:colOff>
      <xdr:row>97</xdr:row>
      <xdr:rowOff>171450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19050</xdr:colOff>
      <xdr:row>117</xdr:row>
      <xdr:rowOff>19050</xdr:rowOff>
    </xdr:from>
    <xdr:to>
      <xdr:col>51</xdr:col>
      <xdr:colOff>9525</xdr:colOff>
      <xdr:row>135</xdr:row>
      <xdr:rowOff>171450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19050</xdr:colOff>
      <xdr:row>155</xdr:row>
      <xdr:rowOff>19050</xdr:rowOff>
    </xdr:from>
    <xdr:to>
      <xdr:col>51</xdr:col>
      <xdr:colOff>9525</xdr:colOff>
      <xdr:row>173</xdr:row>
      <xdr:rowOff>171450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19050</xdr:colOff>
      <xdr:row>193</xdr:row>
      <xdr:rowOff>19050</xdr:rowOff>
    </xdr:from>
    <xdr:to>
      <xdr:col>51</xdr:col>
      <xdr:colOff>9525</xdr:colOff>
      <xdr:row>211</xdr:row>
      <xdr:rowOff>171450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44</xdr:col>
      <xdr:colOff>19050</xdr:colOff>
      <xdr:row>231</xdr:row>
      <xdr:rowOff>19050</xdr:rowOff>
    </xdr:from>
    <xdr:to>
      <xdr:col>51</xdr:col>
      <xdr:colOff>9525</xdr:colOff>
      <xdr:row>249</xdr:row>
      <xdr:rowOff>171450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75</xdr:col>
      <xdr:colOff>19049</xdr:colOff>
      <xdr:row>39</xdr:row>
      <xdr:rowOff>9524</xdr:rowOff>
    </xdr:from>
    <xdr:to>
      <xdr:col>84</xdr:col>
      <xdr:colOff>761999</xdr:colOff>
      <xdr:row>58</xdr:row>
      <xdr:rowOff>19049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86</xdr:col>
      <xdr:colOff>0</xdr:colOff>
      <xdr:row>39</xdr:row>
      <xdr:rowOff>0</xdr:rowOff>
    </xdr:from>
    <xdr:to>
      <xdr:col>96</xdr:col>
      <xdr:colOff>276225</xdr:colOff>
      <xdr:row>58</xdr:row>
      <xdr:rowOff>9525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0</xdr:colOff>
      <xdr:row>59</xdr:row>
      <xdr:rowOff>0</xdr:rowOff>
    </xdr:from>
    <xdr:to>
      <xdr:col>84</xdr:col>
      <xdr:colOff>742950</xdr:colOff>
      <xdr:row>78</xdr:row>
      <xdr:rowOff>9525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86</xdr:col>
      <xdr:colOff>0</xdr:colOff>
      <xdr:row>59</xdr:row>
      <xdr:rowOff>0</xdr:rowOff>
    </xdr:from>
    <xdr:to>
      <xdr:col>96</xdr:col>
      <xdr:colOff>276225</xdr:colOff>
      <xdr:row>78</xdr:row>
      <xdr:rowOff>9525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32</xdr:col>
      <xdr:colOff>761999</xdr:colOff>
      <xdr:row>16</xdr:row>
      <xdr:rowOff>161924</xdr:rowOff>
    </xdr:from>
    <xdr:to>
      <xdr:col>42</xdr:col>
      <xdr:colOff>733425</xdr:colOff>
      <xdr:row>36</xdr:row>
      <xdr:rowOff>38099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52</xdr:col>
      <xdr:colOff>104775</xdr:colOff>
      <xdr:row>3</xdr:row>
      <xdr:rowOff>57150</xdr:rowOff>
    </xdr:from>
    <xdr:to>
      <xdr:col>54</xdr:col>
      <xdr:colOff>705062</xdr:colOff>
      <xdr:row>5</xdr:row>
      <xdr:rowOff>171450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628650"/>
          <a:ext cx="2371937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44</xdr:col>
      <xdr:colOff>19050</xdr:colOff>
      <xdr:row>41</xdr:row>
      <xdr:rowOff>19050</xdr:rowOff>
    </xdr:from>
    <xdr:to>
      <xdr:col>51</xdr:col>
      <xdr:colOff>9525</xdr:colOff>
      <xdr:row>59</xdr:row>
      <xdr:rowOff>171450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44</xdr:col>
      <xdr:colOff>19050</xdr:colOff>
      <xdr:row>79</xdr:row>
      <xdr:rowOff>19050</xdr:rowOff>
    </xdr:from>
    <xdr:to>
      <xdr:col>51</xdr:col>
      <xdr:colOff>9525</xdr:colOff>
      <xdr:row>97</xdr:row>
      <xdr:rowOff>171450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44</xdr:col>
      <xdr:colOff>19050</xdr:colOff>
      <xdr:row>117</xdr:row>
      <xdr:rowOff>19050</xdr:rowOff>
    </xdr:from>
    <xdr:to>
      <xdr:col>51</xdr:col>
      <xdr:colOff>9525</xdr:colOff>
      <xdr:row>135</xdr:row>
      <xdr:rowOff>171450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44</xdr:col>
      <xdr:colOff>19050</xdr:colOff>
      <xdr:row>155</xdr:row>
      <xdr:rowOff>19050</xdr:rowOff>
    </xdr:from>
    <xdr:to>
      <xdr:col>51</xdr:col>
      <xdr:colOff>9525</xdr:colOff>
      <xdr:row>173</xdr:row>
      <xdr:rowOff>171450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44</xdr:col>
      <xdr:colOff>19050</xdr:colOff>
      <xdr:row>193</xdr:row>
      <xdr:rowOff>19050</xdr:rowOff>
    </xdr:from>
    <xdr:to>
      <xdr:col>51</xdr:col>
      <xdr:colOff>9525</xdr:colOff>
      <xdr:row>211</xdr:row>
      <xdr:rowOff>171450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44</xdr:col>
      <xdr:colOff>19050</xdr:colOff>
      <xdr:row>231</xdr:row>
      <xdr:rowOff>19050</xdr:rowOff>
    </xdr:from>
    <xdr:to>
      <xdr:col>51</xdr:col>
      <xdr:colOff>9525</xdr:colOff>
      <xdr:row>249</xdr:row>
      <xdr:rowOff>171450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75</xdr:col>
      <xdr:colOff>19049</xdr:colOff>
      <xdr:row>39</xdr:row>
      <xdr:rowOff>9524</xdr:rowOff>
    </xdr:from>
    <xdr:to>
      <xdr:col>84</xdr:col>
      <xdr:colOff>761999</xdr:colOff>
      <xdr:row>58</xdr:row>
      <xdr:rowOff>19049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86</xdr:col>
      <xdr:colOff>0</xdr:colOff>
      <xdr:row>39</xdr:row>
      <xdr:rowOff>0</xdr:rowOff>
    </xdr:from>
    <xdr:to>
      <xdr:col>96</xdr:col>
      <xdr:colOff>276225</xdr:colOff>
      <xdr:row>58</xdr:row>
      <xdr:rowOff>9525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75</xdr:col>
      <xdr:colOff>0</xdr:colOff>
      <xdr:row>59</xdr:row>
      <xdr:rowOff>0</xdr:rowOff>
    </xdr:from>
    <xdr:to>
      <xdr:col>84</xdr:col>
      <xdr:colOff>742950</xdr:colOff>
      <xdr:row>78</xdr:row>
      <xdr:rowOff>9525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86</xdr:col>
      <xdr:colOff>0</xdr:colOff>
      <xdr:row>59</xdr:row>
      <xdr:rowOff>0</xdr:rowOff>
    </xdr:from>
    <xdr:to>
      <xdr:col>96</xdr:col>
      <xdr:colOff>276225</xdr:colOff>
      <xdr:row>78</xdr:row>
      <xdr:rowOff>9525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32</xdr:col>
      <xdr:colOff>761999</xdr:colOff>
      <xdr:row>16</xdr:row>
      <xdr:rowOff>161924</xdr:rowOff>
    </xdr:from>
    <xdr:to>
      <xdr:col>42</xdr:col>
      <xdr:colOff>733425</xdr:colOff>
      <xdr:row>36</xdr:row>
      <xdr:rowOff>38099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52</xdr:col>
      <xdr:colOff>104775</xdr:colOff>
      <xdr:row>3</xdr:row>
      <xdr:rowOff>57150</xdr:rowOff>
    </xdr:from>
    <xdr:to>
      <xdr:col>54</xdr:col>
      <xdr:colOff>705062</xdr:colOff>
      <xdr:row>5</xdr:row>
      <xdr:rowOff>171450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628650"/>
          <a:ext cx="2371937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44</xdr:col>
      <xdr:colOff>19050</xdr:colOff>
      <xdr:row>41</xdr:row>
      <xdr:rowOff>19050</xdr:rowOff>
    </xdr:from>
    <xdr:to>
      <xdr:col>51</xdr:col>
      <xdr:colOff>9525</xdr:colOff>
      <xdr:row>59</xdr:row>
      <xdr:rowOff>171450</xdr:rowOff>
    </xdr:to>
    <xdr:graphicFrame macro="">
      <xdr:nvGraphicFramePr>
        <xdr:cNvPr id="1024" name="Gráfico 1023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44</xdr:col>
      <xdr:colOff>19050</xdr:colOff>
      <xdr:row>79</xdr:row>
      <xdr:rowOff>19050</xdr:rowOff>
    </xdr:from>
    <xdr:to>
      <xdr:col>51</xdr:col>
      <xdr:colOff>9525</xdr:colOff>
      <xdr:row>97</xdr:row>
      <xdr:rowOff>171450</xdr:rowOff>
    </xdr:to>
    <xdr:graphicFrame macro="">
      <xdr:nvGraphicFramePr>
        <xdr:cNvPr id="1033" name="Gráfico 1032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44</xdr:col>
      <xdr:colOff>19050</xdr:colOff>
      <xdr:row>117</xdr:row>
      <xdr:rowOff>19050</xdr:rowOff>
    </xdr:from>
    <xdr:to>
      <xdr:col>51</xdr:col>
      <xdr:colOff>9525</xdr:colOff>
      <xdr:row>135</xdr:row>
      <xdr:rowOff>171450</xdr:rowOff>
    </xdr:to>
    <xdr:graphicFrame macro="">
      <xdr:nvGraphicFramePr>
        <xdr:cNvPr id="1034" name="Gráfico 1033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44</xdr:col>
      <xdr:colOff>19050</xdr:colOff>
      <xdr:row>155</xdr:row>
      <xdr:rowOff>19050</xdr:rowOff>
    </xdr:from>
    <xdr:to>
      <xdr:col>51</xdr:col>
      <xdr:colOff>9525</xdr:colOff>
      <xdr:row>173</xdr:row>
      <xdr:rowOff>171450</xdr:rowOff>
    </xdr:to>
    <xdr:graphicFrame macro="">
      <xdr:nvGraphicFramePr>
        <xdr:cNvPr id="1035" name="Gráfico 1034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44</xdr:col>
      <xdr:colOff>19050</xdr:colOff>
      <xdr:row>193</xdr:row>
      <xdr:rowOff>19050</xdr:rowOff>
    </xdr:from>
    <xdr:to>
      <xdr:col>51</xdr:col>
      <xdr:colOff>9525</xdr:colOff>
      <xdr:row>211</xdr:row>
      <xdr:rowOff>171450</xdr:rowOff>
    </xdr:to>
    <xdr:graphicFrame macro="">
      <xdr:nvGraphicFramePr>
        <xdr:cNvPr id="1036" name="Gráfico 1035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44</xdr:col>
      <xdr:colOff>19050</xdr:colOff>
      <xdr:row>231</xdr:row>
      <xdr:rowOff>19050</xdr:rowOff>
    </xdr:from>
    <xdr:to>
      <xdr:col>51</xdr:col>
      <xdr:colOff>9525</xdr:colOff>
      <xdr:row>249</xdr:row>
      <xdr:rowOff>171450</xdr:rowOff>
    </xdr:to>
    <xdr:graphicFrame macro="">
      <xdr:nvGraphicFramePr>
        <xdr:cNvPr id="1037" name="Gráfico 1036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75</xdr:col>
      <xdr:colOff>19049</xdr:colOff>
      <xdr:row>39</xdr:row>
      <xdr:rowOff>9524</xdr:rowOff>
    </xdr:from>
    <xdr:to>
      <xdr:col>84</xdr:col>
      <xdr:colOff>761999</xdr:colOff>
      <xdr:row>58</xdr:row>
      <xdr:rowOff>19049</xdr:rowOff>
    </xdr:to>
    <xdr:graphicFrame macro="">
      <xdr:nvGraphicFramePr>
        <xdr:cNvPr id="1039" name="Gráfico 1038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86</xdr:col>
      <xdr:colOff>0</xdr:colOff>
      <xdr:row>39</xdr:row>
      <xdr:rowOff>0</xdr:rowOff>
    </xdr:from>
    <xdr:to>
      <xdr:col>96</xdr:col>
      <xdr:colOff>276225</xdr:colOff>
      <xdr:row>58</xdr:row>
      <xdr:rowOff>9525</xdr:rowOff>
    </xdr:to>
    <xdr:graphicFrame macro="">
      <xdr:nvGraphicFramePr>
        <xdr:cNvPr id="1040" name="Gráfico 1039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75</xdr:col>
      <xdr:colOff>0</xdr:colOff>
      <xdr:row>59</xdr:row>
      <xdr:rowOff>0</xdr:rowOff>
    </xdr:from>
    <xdr:to>
      <xdr:col>84</xdr:col>
      <xdr:colOff>742950</xdr:colOff>
      <xdr:row>78</xdr:row>
      <xdr:rowOff>9525</xdr:rowOff>
    </xdr:to>
    <xdr:graphicFrame macro="">
      <xdr:nvGraphicFramePr>
        <xdr:cNvPr id="1041" name="Gráfico 1040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86</xdr:col>
      <xdr:colOff>0</xdr:colOff>
      <xdr:row>59</xdr:row>
      <xdr:rowOff>0</xdr:rowOff>
    </xdr:from>
    <xdr:to>
      <xdr:col>96</xdr:col>
      <xdr:colOff>276225</xdr:colOff>
      <xdr:row>78</xdr:row>
      <xdr:rowOff>9525</xdr:rowOff>
    </xdr:to>
    <xdr:graphicFrame macro="">
      <xdr:nvGraphicFramePr>
        <xdr:cNvPr id="1042" name="Gráfico 104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32</xdr:col>
      <xdr:colOff>761999</xdr:colOff>
      <xdr:row>16</xdr:row>
      <xdr:rowOff>161924</xdr:rowOff>
    </xdr:from>
    <xdr:to>
      <xdr:col>42</xdr:col>
      <xdr:colOff>733425</xdr:colOff>
      <xdr:row>36</xdr:row>
      <xdr:rowOff>38099</xdr:rowOff>
    </xdr:to>
    <xdr:graphicFrame macro="">
      <xdr:nvGraphicFramePr>
        <xdr:cNvPr id="1045" name="Gráfico 1044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52</xdr:col>
      <xdr:colOff>104775</xdr:colOff>
      <xdr:row>3</xdr:row>
      <xdr:rowOff>57150</xdr:rowOff>
    </xdr:from>
    <xdr:to>
      <xdr:col>54</xdr:col>
      <xdr:colOff>705062</xdr:colOff>
      <xdr:row>5</xdr:row>
      <xdr:rowOff>171450</xdr:rowOff>
    </xdr:to>
    <xdr:pic>
      <xdr:nvPicPr>
        <xdr:cNvPr id="1048" name="Imagen 1047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628650"/>
          <a:ext cx="2371937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44</xdr:col>
      <xdr:colOff>19050</xdr:colOff>
      <xdr:row>41</xdr:row>
      <xdr:rowOff>19050</xdr:rowOff>
    </xdr:from>
    <xdr:to>
      <xdr:col>51</xdr:col>
      <xdr:colOff>9525</xdr:colOff>
      <xdr:row>59</xdr:row>
      <xdr:rowOff>171450</xdr:rowOff>
    </xdr:to>
    <xdr:graphicFrame macro="">
      <xdr:nvGraphicFramePr>
        <xdr:cNvPr id="1049" name="Gráfico 1048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44</xdr:col>
      <xdr:colOff>19050</xdr:colOff>
      <xdr:row>79</xdr:row>
      <xdr:rowOff>19050</xdr:rowOff>
    </xdr:from>
    <xdr:to>
      <xdr:col>51</xdr:col>
      <xdr:colOff>9525</xdr:colOff>
      <xdr:row>97</xdr:row>
      <xdr:rowOff>171450</xdr:rowOff>
    </xdr:to>
    <xdr:graphicFrame macro="">
      <xdr:nvGraphicFramePr>
        <xdr:cNvPr id="1050" name="Gráfico 1049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44</xdr:col>
      <xdr:colOff>19050</xdr:colOff>
      <xdr:row>117</xdr:row>
      <xdr:rowOff>19050</xdr:rowOff>
    </xdr:from>
    <xdr:to>
      <xdr:col>51</xdr:col>
      <xdr:colOff>9525</xdr:colOff>
      <xdr:row>135</xdr:row>
      <xdr:rowOff>171450</xdr:rowOff>
    </xdr:to>
    <xdr:graphicFrame macro="">
      <xdr:nvGraphicFramePr>
        <xdr:cNvPr id="1051" name="Gráfico 1050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44</xdr:col>
      <xdr:colOff>19050</xdr:colOff>
      <xdr:row>155</xdr:row>
      <xdr:rowOff>19050</xdr:rowOff>
    </xdr:from>
    <xdr:to>
      <xdr:col>51</xdr:col>
      <xdr:colOff>9525</xdr:colOff>
      <xdr:row>173</xdr:row>
      <xdr:rowOff>171450</xdr:rowOff>
    </xdr:to>
    <xdr:graphicFrame macro="">
      <xdr:nvGraphicFramePr>
        <xdr:cNvPr id="1052" name="Gráfico 1051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44</xdr:col>
      <xdr:colOff>19050</xdr:colOff>
      <xdr:row>193</xdr:row>
      <xdr:rowOff>19050</xdr:rowOff>
    </xdr:from>
    <xdr:to>
      <xdr:col>51</xdr:col>
      <xdr:colOff>9525</xdr:colOff>
      <xdr:row>211</xdr:row>
      <xdr:rowOff>171450</xdr:rowOff>
    </xdr:to>
    <xdr:graphicFrame macro="">
      <xdr:nvGraphicFramePr>
        <xdr:cNvPr id="1053" name="Gráfico 1052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44</xdr:col>
      <xdr:colOff>19050</xdr:colOff>
      <xdr:row>231</xdr:row>
      <xdr:rowOff>19050</xdr:rowOff>
    </xdr:from>
    <xdr:to>
      <xdr:col>51</xdr:col>
      <xdr:colOff>9525</xdr:colOff>
      <xdr:row>249</xdr:row>
      <xdr:rowOff>171450</xdr:rowOff>
    </xdr:to>
    <xdr:graphicFrame macro="">
      <xdr:nvGraphicFramePr>
        <xdr:cNvPr id="1054" name="Gráfico 1053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75</xdr:col>
      <xdr:colOff>19049</xdr:colOff>
      <xdr:row>39</xdr:row>
      <xdr:rowOff>9524</xdr:rowOff>
    </xdr:from>
    <xdr:to>
      <xdr:col>84</xdr:col>
      <xdr:colOff>761999</xdr:colOff>
      <xdr:row>58</xdr:row>
      <xdr:rowOff>19049</xdr:rowOff>
    </xdr:to>
    <xdr:graphicFrame macro="">
      <xdr:nvGraphicFramePr>
        <xdr:cNvPr id="1056" name="Gráfico 1055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86</xdr:col>
      <xdr:colOff>0</xdr:colOff>
      <xdr:row>39</xdr:row>
      <xdr:rowOff>0</xdr:rowOff>
    </xdr:from>
    <xdr:to>
      <xdr:col>96</xdr:col>
      <xdr:colOff>276225</xdr:colOff>
      <xdr:row>58</xdr:row>
      <xdr:rowOff>9525</xdr:rowOff>
    </xdr:to>
    <xdr:graphicFrame macro="">
      <xdr:nvGraphicFramePr>
        <xdr:cNvPr id="1057" name="Gráfico 1056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75</xdr:col>
      <xdr:colOff>0</xdr:colOff>
      <xdr:row>59</xdr:row>
      <xdr:rowOff>0</xdr:rowOff>
    </xdr:from>
    <xdr:to>
      <xdr:col>84</xdr:col>
      <xdr:colOff>742950</xdr:colOff>
      <xdr:row>78</xdr:row>
      <xdr:rowOff>9525</xdr:rowOff>
    </xdr:to>
    <xdr:graphicFrame macro="">
      <xdr:nvGraphicFramePr>
        <xdr:cNvPr id="1058" name="Gráfico 1057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86</xdr:col>
      <xdr:colOff>0</xdr:colOff>
      <xdr:row>59</xdr:row>
      <xdr:rowOff>0</xdr:rowOff>
    </xdr:from>
    <xdr:to>
      <xdr:col>96</xdr:col>
      <xdr:colOff>276225</xdr:colOff>
      <xdr:row>78</xdr:row>
      <xdr:rowOff>9525</xdr:rowOff>
    </xdr:to>
    <xdr:graphicFrame macro="">
      <xdr:nvGraphicFramePr>
        <xdr:cNvPr id="1059" name="Gráfico 1058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32</xdr:col>
      <xdr:colOff>761999</xdr:colOff>
      <xdr:row>16</xdr:row>
      <xdr:rowOff>161924</xdr:rowOff>
    </xdr:from>
    <xdr:to>
      <xdr:col>42</xdr:col>
      <xdr:colOff>733425</xdr:colOff>
      <xdr:row>36</xdr:row>
      <xdr:rowOff>38099</xdr:rowOff>
    </xdr:to>
    <xdr:graphicFrame macro="">
      <xdr:nvGraphicFramePr>
        <xdr:cNvPr id="1062" name="Gráfico 1061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52</xdr:col>
      <xdr:colOff>104775</xdr:colOff>
      <xdr:row>3</xdr:row>
      <xdr:rowOff>57150</xdr:rowOff>
    </xdr:from>
    <xdr:to>
      <xdr:col>54</xdr:col>
      <xdr:colOff>705062</xdr:colOff>
      <xdr:row>5</xdr:row>
      <xdr:rowOff>171450</xdr:rowOff>
    </xdr:to>
    <xdr:pic>
      <xdr:nvPicPr>
        <xdr:cNvPr id="1065" name="Imagen 1064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628650"/>
          <a:ext cx="2371937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44</xdr:col>
      <xdr:colOff>19050</xdr:colOff>
      <xdr:row>41</xdr:row>
      <xdr:rowOff>19050</xdr:rowOff>
    </xdr:from>
    <xdr:to>
      <xdr:col>51</xdr:col>
      <xdr:colOff>9525</xdr:colOff>
      <xdr:row>59</xdr:row>
      <xdr:rowOff>171450</xdr:rowOff>
    </xdr:to>
    <xdr:graphicFrame macro="">
      <xdr:nvGraphicFramePr>
        <xdr:cNvPr id="1066" name="Gráfico 1065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44</xdr:col>
      <xdr:colOff>19050</xdr:colOff>
      <xdr:row>79</xdr:row>
      <xdr:rowOff>19050</xdr:rowOff>
    </xdr:from>
    <xdr:to>
      <xdr:col>51</xdr:col>
      <xdr:colOff>9525</xdr:colOff>
      <xdr:row>97</xdr:row>
      <xdr:rowOff>171450</xdr:rowOff>
    </xdr:to>
    <xdr:graphicFrame macro="">
      <xdr:nvGraphicFramePr>
        <xdr:cNvPr id="1067" name="Gráfico 1066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44</xdr:col>
      <xdr:colOff>19050</xdr:colOff>
      <xdr:row>117</xdr:row>
      <xdr:rowOff>19050</xdr:rowOff>
    </xdr:from>
    <xdr:to>
      <xdr:col>51</xdr:col>
      <xdr:colOff>9525</xdr:colOff>
      <xdr:row>135</xdr:row>
      <xdr:rowOff>171450</xdr:rowOff>
    </xdr:to>
    <xdr:graphicFrame macro="">
      <xdr:nvGraphicFramePr>
        <xdr:cNvPr id="1068" name="Gráfico 1067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44</xdr:col>
      <xdr:colOff>19050</xdr:colOff>
      <xdr:row>155</xdr:row>
      <xdr:rowOff>19050</xdr:rowOff>
    </xdr:from>
    <xdr:to>
      <xdr:col>51</xdr:col>
      <xdr:colOff>9525</xdr:colOff>
      <xdr:row>173</xdr:row>
      <xdr:rowOff>171450</xdr:rowOff>
    </xdr:to>
    <xdr:graphicFrame macro="">
      <xdr:nvGraphicFramePr>
        <xdr:cNvPr id="1069" name="Gráfico 1068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44</xdr:col>
      <xdr:colOff>19050</xdr:colOff>
      <xdr:row>193</xdr:row>
      <xdr:rowOff>19050</xdr:rowOff>
    </xdr:from>
    <xdr:to>
      <xdr:col>51</xdr:col>
      <xdr:colOff>9525</xdr:colOff>
      <xdr:row>211</xdr:row>
      <xdr:rowOff>171450</xdr:rowOff>
    </xdr:to>
    <xdr:graphicFrame macro="">
      <xdr:nvGraphicFramePr>
        <xdr:cNvPr id="1070" name="Gráfico 1069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44</xdr:col>
      <xdr:colOff>19050</xdr:colOff>
      <xdr:row>231</xdr:row>
      <xdr:rowOff>19050</xdr:rowOff>
    </xdr:from>
    <xdr:to>
      <xdr:col>51</xdr:col>
      <xdr:colOff>9525</xdr:colOff>
      <xdr:row>249</xdr:row>
      <xdr:rowOff>171450</xdr:rowOff>
    </xdr:to>
    <xdr:graphicFrame macro="">
      <xdr:nvGraphicFramePr>
        <xdr:cNvPr id="1071" name="Gráfico 1070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75</xdr:col>
      <xdr:colOff>19049</xdr:colOff>
      <xdr:row>39</xdr:row>
      <xdr:rowOff>9524</xdr:rowOff>
    </xdr:from>
    <xdr:to>
      <xdr:col>84</xdr:col>
      <xdr:colOff>761999</xdr:colOff>
      <xdr:row>58</xdr:row>
      <xdr:rowOff>19049</xdr:rowOff>
    </xdr:to>
    <xdr:graphicFrame macro="">
      <xdr:nvGraphicFramePr>
        <xdr:cNvPr id="1073" name="Gráfico 1072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86</xdr:col>
      <xdr:colOff>0</xdr:colOff>
      <xdr:row>39</xdr:row>
      <xdr:rowOff>0</xdr:rowOff>
    </xdr:from>
    <xdr:to>
      <xdr:col>96</xdr:col>
      <xdr:colOff>276225</xdr:colOff>
      <xdr:row>58</xdr:row>
      <xdr:rowOff>9525</xdr:rowOff>
    </xdr:to>
    <xdr:graphicFrame macro="">
      <xdr:nvGraphicFramePr>
        <xdr:cNvPr id="1074" name="Gráfico 1073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75</xdr:col>
      <xdr:colOff>0</xdr:colOff>
      <xdr:row>59</xdr:row>
      <xdr:rowOff>0</xdr:rowOff>
    </xdr:from>
    <xdr:to>
      <xdr:col>84</xdr:col>
      <xdr:colOff>742950</xdr:colOff>
      <xdr:row>78</xdr:row>
      <xdr:rowOff>9525</xdr:rowOff>
    </xdr:to>
    <xdr:graphicFrame macro="">
      <xdr:nvGraphicFramePr>
        <xdr:cNvPr id="1075" name="Gráfico 1074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86</xdr:col>
      <xdr:colOff>0</xdr:colOff>
      <xdr:row>59</xdr:row>
      <xdr:rowOff>0</xdr:rowOff>
    </xdr:from>
    <xdr:to>
      <xdr:col>96</xdr:col>
      <xdr:colOff>276225</xdr:colOff>
      <xdr:row>78</xdr:row>
      <xdr:rowOff>9525</xdr:rowOff>
    </xdr:to>
    <xdr:graphicFrame macro="">
      <xdr:nvGraphicFramePr>
        <xdr:cNvPr id="1076" name="Gráfico 1075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32</xdr:col>
      <xdr:colOff>761999</xdr:colOff>
      <xdr:row>16</xdr:row>
      <xdr:rowOff>161924</xdr:rowOff>
    </xdr:from>
    <xdr:to>
      <xdr:col>42</xdr:col>
      <xdr:colOff>733425</xdr:colOff>
      <xdr:row>36</xdr:row>
      <xdr:rowOff>38099</xdr:rowOff>
    </xdr:to>
    <xdr:graphicFrame macro="">
      <xdr:nvGraphicFramePr>
        <xdr:cNvPr id="1079" name="Gráfico 1078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52</xdr:col>
      <xdr:colOff>104775</xdr:colOff>
      <xdr:row>3</xdr:row>
      <xdr:rowOff>57150</xdr:rowOff>
    </xdr:from>
    <xdr:to>
      <xdr:col>54</xdr:col>
      <xdr:colOff>705062</xdr:colOff>
      <xdr:row>5</xdr:row>
      <xdr:rowOff>171450</xdr:rowOff>
    </xdr:to>
    <xdr:pic>
      <xdr:nvPicPr>
        <xdr:cNvPr id="1082" name="Imagen 1081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628650"/>
          <a:ext cx="2371937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44</xdr:col>
      <xdr:colOff>19050</xdr:colOff>
      <xdr:row>41</xdr:row>
      <xdr:rowOff>19050</xdr:rowOff>
    </xdr:from>
    <xdr:to>
      <xdr:col>51</xdr:col>
      <xdr:colOff>9525</xdr:colOff>
      <xdr:row>59</xdr:row>
      <xdr:rowOff>171450</xdr:rowOff>
    </xdr:to>
    <xdr:graphicFrame macro="">
      <xdr:nvGraphicFramePr>
        <xdr:cNvPr id="1083" name="Gráfico 1082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44</xdr:col>
      <xdr:colOff>19050</xdr:colOff>
      <xdr:row>79</xdr:row>
      <xdr:rowOff>19050</xdr:rowOff>
    </xdr:from>
    <xdr:to>
      <xdr:col>51</xdr:col>
      <xdr:colOff>9525</xdr:colOff>
      <xdr:row>97</xdr:row>
      <xdr:rowOff>171450</xdr:rowOff>
    </xdr:to>
    <xdr:graphicFrame macro="">
      <xdr:nvGraphicFramePr>
        <xdr:cNvPr id="1084" name="Gráfico 1083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44</xdr:col>
      <xdr:colOff>19050</xdr:colOff>
      <xdr:row>117</xdr:row>
      <xdr:rowOff>19050</xdr:rowOff>
    </xdr:from>
    <xdr:to>
      <xdr:col>51</xdr:col>
      <xdr:colOff>9525</xdr:colOff>
      <xdr:row>135</xdr:row>
      <xdr:rowOff>171450</xdr:rowOff>
    </xdr:to>
    <xdr:graphicFrame macro="">
      <xdr:nvGraphicFramePr>
        <xdr:cNvPr id="1085" name="Gráfico 1084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44</xdr:col>
      <xdr:colOff>19050</xdr:colOff>
      <xdr:row>155</xdr:row>
      <xdr:rowOff>19050</xdr:rowOff>
    </xdr:from>
    <xdr:to>
      <xdr:col>51</xdr:col>
      <xdr:colOff>9525</xdr:colOff>
      <xdr:row>173</xdr:row>
      <xdr:rowOff>171450</xdr:rowOff>
    </xdr:to>
    <xdr:graphicFrame macro="">
      <xdr:nvGraphicFramePr>
        <xdr:cNvPr id="1086" name="Gráfico 1085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44</xdr:col>
      <xdr:colOff>19050</xdr:colOff>
      <xdr:row>193</xdr:row>
      <xdr:rowOff>19050</xdr:rowOff>
    </xdr:from>
    <xdr:to>
      <xdr:col>51</xdr:col>
      <xdr:colOff>9525</xdr:colOff>
      <xdr:row>211</xdr:row>
      <xdr:rowOff>171450</xdr:rowOff>
    </xdr:to>
    <xdr:graphicFrame macro="">
      <xdr:nvGraphicFramePr>
        <xdr:cNvPr id="1087" name="Gráfico 1086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44</xdr:col>
      <xdr:colOff>19050</xdr:colOff>
      <xdr:row>231</xdr:row>
      <xdr:rowOff>19050</xdr:rowOff>
    </xdr:from>
    <xdr:to>
      <xdr:col>51</xdr:col>
      <xdr:colOff>9525</xdr:colOff>
      <xdr:row>249</xdr:row>
      <xdr:rowOff>171450</xdr:rowOff>
    </xdr:to>
    <xdr:graphicFrame macro="">
      <xdr:nvGraphicFramePr>
        <xdr:cNvPr id="1088" name="Gráfico 1087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75</xdr:col>
      <xdr:colOff>19049</xdr:colOff>
      <xdr:row>39</xdr:row>
      <xdr:rowOff>9524</xdr:rowOff>
    </xdr:from>
    <xdr:to>
      <xdr:col>84</xdr:col>
      <xdr:colOff>761999</xdr:colOff>
      <xdr:row>58</xdr:row>
      <xdr:rowOff>19049</xdr:rowOff>
    </xdr:to>
    <xdr:graphicFrame macro="">
      <xdr:nvGraphicFramePr>
        <xdr:cNvPr id="1090" name="Gráfico 1089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86</xdr:col>
      <xdr:colOff>0</xdr:colOff>
      <xdr:row>39</xdr:row>
      <xdr:rowOff>0</xdr:rowOff>
    </xdr:from>
    <xdr:to>
      <xdr:col>96</xdr:col>
      <xdr:colOff>276225</xdr:colOff>
      <xdr:row>58</xdr:row>
      <xdr:rowOff>9525</xdr:rowOff>
    </xdr:to>
    <xdr:graphicFrame macro="">
      <xdr:nvGraphicFramePr>
        <xdr:cNvPr id="1091" name="Gráfico 1090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75</xdr:col>
      <xdr:colOff>0</xdr:colOff>
      <xdr:row>59</xdr:row>
      <xdr:rowOff>0</xdr:rowOff>
    </xdr:from>
    <xdr:to>
      <xdr:col>84</xdr:col>
      <xdr:colOff>742950</xdr:colOff>
      <xdr:row>78</xdr:row>
      <xdr:rowOff>9525</xdr:rowOff>
    </xdr:to>
    <xdr:graphicFrame macro="">
      <xdr:nvGraphicFramePr>
        <xdr:cNvPr id="1092" name="Gráfico 1091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86</xdr:col>
      <xdr:colOff>0</xdr:colOff>
      <xdr:row>59</xdr:row>
      <xdr:rowOff>0</xdr:rowOff>
    </xdr:from>
    <xdr:to>
      <xdr:col>96</xdr:col>
      <xdr:colOff>276225</xdr:colOff>
      <xdr:row>78</xdr:row>
      <xdr:rowOff>9525</xdr:rowOff>
    </xdr:to>
    <xdr:graphicFrame macro="">
      <xdr:nvGraphicFramePr>
        <xdr:cNvPr id="1093" name="Gráfico 1092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32</xdr:col>
      <xdr:colOff>761999</xdr:colOff>
      <xdr:row>16</xdr:row>
      <xdr:rowOff>161924</xdr:rowOff>
    </xdr:from>
    <xdr:to>
      <xdr:col>42</xdr:col>
      <xdr:colOff>733425</xdr:colOff>
      <xdr:row>36</xdr:row>
      <xdr:rowOff>38099</xdr:rowOff>
    </xdr:to>
    <xdr:graphicFrame macro="">
      <xdr:nvGraphicFramePr>
        <xdr:cNvPr id="1096" name="Gráfico 1095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52</xdr:col>
      <xdr:colOff>104775</xdr:colOff>
      <xdr:row>3</xdr:row>
      <xdr:rowOff>57150</xdr:rowOff>
    </xdr:from>
    <xdr:to>
      <xdr:col>54</xdr:col>
      <xdr:colOff>705062</xdr:colOff>
      <xdr:row>5</xdr:row>
      <xdr:rowOff>171450</xdr:rowOff>
    </xdr:to>
    <xdr:pic>
      <xdr:nvPicPr>
        <xdr:cNvPr id="1099" name="Imagen 1098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6850" y="628650"/>
          <a:ext cx="2371937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44</xdr:col>
      <xdr:colOff>19050</xdr:colOff>
      <xdr:row>41</xdr:row>
      <xdr:rowOff>19050</xdr:rowOff>
    </xdr:from>
    <xdr:to>
      <xdr:col>51</xdr:col>
      <xdr:colOff>9525</xdr:colOff>
      <xdr:row>59</xdr:row>
      <xdr:rowOff>171450</xdr:rowOff>
    </xdr:to>
    <xdr:graphicFrame macro="">
      <xdr:nvGraphicFramePr>
        <xdr:cNvPr id="1100" name="Gráfico 1099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44</xdr:col>
      <xdr:colOff>19050</xdr:colOff>
      <xdr:row>79</xdr:row>
      <xdr:rowOff>19050</xdr:rowOff>
    </xdr:from>
    <xdr:to>
      <xdr:col>51</xdr:col>
      <xdr:colOff>9525</xdr:colOff>
      <xdr:row>97</xdr:row>
      <xdr:rowOff>171450</xdr:rowOff>
    </xdr:to>
    <xdr:graphicFrame macro="">
      <xdr:nvGraphicFramePr>
        <xdr:cNvPr id="1101" name="Gráfico 1100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44</xdr:col>
      <xdr:colOff>19050</xdr:colOff>
      <xdr:row>117</xdr:row>
      <xdr:rowOff>19050</xdr:rowOff>
    </xdr:from>
    <xdr:to>
      <xdr:col>51</xdr:col>
      <xdr:colOff>9525</xdr:colOff>
      <xdr:row>135</xdr:row>
      <xdr:rowOff>171450</xdr:rowOff>
    </xdr:to>
    <xdr:graphicFrame macro="">
      <xdr:nvGraphicFramePr>
        <xdr:cNvPr id="1102" name="Gráfico 1101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44</xdr:col>
      <xdr:colOff>19050</xdr:colOff>
      <xdr:row>155</xdr:row>
      <xdr:rowOff>19050</xdr:rowOff>
    </xdr:from>
    <xdr:to>
      <xdr:col>51</xdr:col>
      <xdr:colOff>9525</xdr:colOff>
      <xdr:row>173</xdr:row>
      <xdr:rowOff>171450</xdr:rowOff>
    </xdr:to>
    <xdr:graphicFrame macro="">
      <xdr:nvGraphicFramePr>
        <xdr:cNvPr id="1103" name="Gráfico 1102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44</xdr:col>
      <xdr:colOff>19050</xdr:colOff>
      <xdr:row>193</xdr:row>
      <xdr:rowOff>19050</xdr:rowOff>
    </xdr:from>
    <xdr:to>
      <xdr:col>51</xdr:col>
      <xdr:colOff>9525</xdr:colOff>
      <xdr:row>211</xdr:row>
      <xdr:rowOff>171450</xdr:rowOff>
    </xdr:to>
    <xdr:graphicFrame macro="">
      <xdr:nvGraphicFramePr>
        <xdr:cNvPr id="1104" name="Gráfico 1103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44</xdr:col>
      <xdr:colOff>19050</xdr:colOff>
      <xdr:row>231</xdr:row>
      <xdr:rowOff>19050</xdr:rowOff>
    </xdr:from>
    <xdr:to>
      <xdr:col>51</xdr:col>
      <xdr:colOff>9525</xdr:colOff>
      <xdr:row>249</xdr:row>
      <xdr:rowOff>171450</xdr:rowOff>
    </xdr:to>
    <xdr:graphicFrame macro="">
      <xdr:nvGraphicFramePr>
        <xdr:cNvPr id="1105" name="Gráfico 1104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75</xdr:col>
      <xdr:colOff>19049</xdr:colOff>
      <xdr:row>39</xdr:row>
      <xdr:rowOff>9524</xdr:rowOff>
    </xdr:from>
    <xdr:to>
      <xdr:col>84</xdr:col>
      <xdr:colOff>761999</xdr:colOff>
      <xdr:row>58</xdr:row>
      <xdr:rowOff>19049</xdr:rowOff>
    </xdr:to>
    <xdr:graphicFrame macro="">
      <xdr:nvGraphicFramePr>
        <xdr:cNvPr id="1107" name="Gráfico 1106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86</xdr:col>
      <xdr:colOff>0</xdr:colOff>
      <xdr:row>39</xdr:row>
      <xdr:rowOff>0</xdr:rowOff>
    </xdr:from>
    <xdr:to>
      <xdr:col>96</xdr:col>
      <xdr:colOff>276225</xdr:colOff>
      <xdr:row>58</xdr:row>
      <xdr:rowOff>9525</xdr:rowOff>
    </xdr:to>
    <xdr:graphicFrame macro="">
      <xdr:nvGraphicFramePr>
        <xdr:cNvPr id="1108" name="Gráfico 1107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75</xdr:col>
      <xdr:colOff>0</xdr:colOff>
      <xdr:row>59</xdr:row>
      <xdr:rowOff>0</xdr:rowOff>
    </xdr:from>
    <xdr:to>
      <xdr:col>84</xdr:col>
      <xdr:colOff>742950</xdr:colOff>
      <xdr:row>78</xdr:row>
      <xdr:rowOff>9525</xdr:rowOff>
    </xdr:to>
    <xdr:graphicFrame macro="">
      <xdr:nvGraphicFramePr>
        <xdr:cNvPr id="1109" name="Gráfico 1108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86</xdr:col>
      <xdr:colOff>0</xdr:colOff>
      <xdr:row>59</xdr:row>
      <xdr:rowOff>0</xdr:rowOff>
    </xdr:from>
    <xdr:to>
      <xdr:col>96</xdr:col>
      <xdr:colOff>276225</xdr:colOff>
      <xdr:row>78</xdr:row>
      <xdr:rowOff>9525</xdr:rowOff>
    </xdr:to>
    <xdr:graphicFrame macro="">
      <xdr:nvGraphicFramePr>
        <xdr:cNvPr id="1110" name="Gráfico 1109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44</xdr:col>
          <xdr:colOff>19050</xdr:colOff>
          <xdr:row>3</xdr:row>
          <xdr:rowOff>9525</xdr:rowOff>
        </xdr:from>
        <xdr:to>
          <xdr:col>51</xdr:col>
          <xdr:colOff>19050</xdr:colOff>
          <xdr:row>19</xdr:row>
          <xdr:rowOff>161925</xdr:rowOff>
        </xdr:to>
        <xdr:sp macro="" textlink="">
          <xdr:nvSpPr>
            <xdr:cNvPr id="1064" name="Object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13881586-8104-7C06-F648-A64D445BAD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28575</xdr:colOff>
          <xdr:row>3</xdr:row>
          <xdr:rowOff>9525</xdr:rowOff>
        </xdr:from>
        <xdr:to>
          <xdr:col>29</xdr:col>
          <xdr:colOff>790575</xdr:colOff>
          <xdr:row>19</xdr:row>
          <xdr:rowOff>161925</xdr:rowOff>
        </xdr:to>
        <xdr:sp macro="" textlink="">
          <xdr:nvSpPr>
            <xdr:cNvPr id="1072" name="Objec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4D7F22FF-16B1-019B-2495-53BD3E240D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74</xdr:col>
          <xdr:colOff>9525</xdr:colOff>
          <xdr:row>3</xdr:row>
          <xdr:rowOff>9525</xdr:rowOff>
        </xdr:from>
        <xdr:to>
          <xdr:col>81</xdr:col>
          <xdr:colOff>285750</xdr:colOff>
          <xdr:row>21</xdr:row>
          <xdr:rowOff>9525</xdr:rowOff>
        </xdr:to>
        <xdr:sp macro="" textlink="">
          <xdr:nvSpPr>
            <xdr:cNvPr id="1077" name="Object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B08DD3CA-DEEF-8177-0175-FA0516F15B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0.1185</cdr:x>
      <cdr:y>0.19415</cdr:y>
    </cdr:from>
    <cdr:to>
      <cdr:x>0.87987</cdr:x>
      <cdr:y>0.19415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95307" y="695333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0.11579</cdr:x>
      <cdr:y>0.50886</cdr:y>
    </cdr:from>
    <cdr:to>
      <cdr:x>0.87716</cdr:x>
      <cdr:y>0.50886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79405" y="1822428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0.11634</cdr:x>
      <cdr:y>0.67996</cdr:y>
    </cdr:from>
    <cdr:to>
      <cdr:x>0.87771</cdr:x>
      <cdr:y>0.67996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82633" y="2435209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0.86112</cdr:x>
      <cdr:y>0.62323</cdr:y>
    </cdr:from>
    <cdr:to>
      <cdr:x>0.97151</cdr:x>
      <cdr:y>0.67819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18135" y="2232042"/>
          <a:ext cx="656114" cy="1968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0.86911</cdr:x>
      <cdr:y>0.13918</cdr:y>
    </cdr:from>
    <cdr:to>
      <cdr:x>0.9795</cdr:x>
      <cdr:y>0.19149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65656" y="498464"/>
          <a:ext cx="656114" cy="187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0.85947</cdr:x>
      <cdr:y>0.45035</cdr:y>
    </cdr:from>
    <cdr:to>
      <cdr:x>0.98237</cdr:x>
      <cdr:y>0.51064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08343" y="1612879"/>
          <a:ext cx="730482" cy="2159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0.1185</cdr:x>
      <cdr:y>0.21809</cdr:y>
    </cdr:from>
    <cdr:to>
      <cdr:x>0.87987</cdr:x>
      <cdr:y>0.21809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95287" y="781054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0.52748</cdr:y>
    </cdr:from>
    <cdr:to>
      <cdr:x>0.88041</cdr:x>
      <cdr:y>0.52748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36" y="1889106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0.12121</cdr:x>
      <cdr:y>0.6773</cdr:y>
    </cdr:from>
    <cdr:to>
      <cdr:x>0.88258</cdr:x>
      <cdr:y>0.6773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711188" y="2425684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0.8628</cdr:x>
      <cdr:y>0.61791</cdr:y>
    </cdr:from>
    <cdr:to>
      <cdr:x>0.97319</cdr:x>
      <cdr:y>0.68085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28134" y="2212987"/>
          <a:ext cx="656114" cy="2254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0.86275</cdr:x>
      <cdr:y>0.16578</cdr:y>
    </cdr:from>
    <cdr:to>
      <cdr:x>0.97314</cdr:x>
      <cdr:y>0.22074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27823" y="593728"/>
          <a:ext cx="656114" cy="196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0.86058</cdr:x>
      <cdr:y>0.45567</cdr:y>
    </cdr:from>
    <cdr:to>
      <cdr:x>0.99392</cdr:x>
      <cdr:y>0.51064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14925" y="1631933"/>
          <a:ext cx="792510" cy="196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Mestaestable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0.12662</cdr:x>
      <cdr:y>0.23937</cdr:y>
    </cdr:from>
    <cdr:to>
      <cdr:x>0.88799</cdr:x>
      <cdr:y>0.23937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742912" y="857268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0.54344</cdr:y>
    </cdr:from>
    <cdr:to>
      <cdr:x>0.88041</cdr:x>
      <cdr:y>0.54344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55" y="1946267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0.12446</cdr:x>
      <cdr:y>0.6906</cdr:y>
    </cdr:from>
    <cdr:to>
      <cdr:x>0.88583</cdr:x>
      <cdr:y>0.6906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730238" y="2473307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0.8612</cdr:x>
      <cdr:y>0.63121</cdr:y>
    </cdr:from>
    <cdr:to>
      <cdr:x>0.97159</cdr:x>
      <cdr:y>0.68883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18609" y="2260622"/>
          <a:ext cx="656114" cy="2063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0.86766</cdr:x>
      <cdr:y>0.17908</cdr:y>
    </cdr:from>
    <cdr:to>
      <cdr:x>0.97805</cdr:x>
      <cdr:y>0.22872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57035" y="641365"/>
          <a:ext cx="656114" cy="177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0.47695</cdr:y>
    </cdr:from>
    <cdr:to>
      <cdr:x>0.9843</cdr:x>
      <cdr:y>0.53191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708133"/>
          <a:ext cx="754410" cy="196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0.10745</cdr:x>
      <cdr:y>0.27394</cdr:y>
    </cdr:from>
    <cdr:to>
      <cdr:x>0.86882</cdr:x>
      <cdr:y>0.27394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38649" y="981089"/>
          <a:ext cx="4525279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0.11092</cdr:x>
      <cdr:y>0.55674</cdr:y>
    </cdr:from>
    <cdr:to>
      <cdr:x>0.87229</cdr:x>
      <cdr:y>0.55674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50830" y="1993901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0.11147</cdr:x>
      <cdr:y>0.69858</cdr:y>
    </cdr:from>
    <cdr:to>
      <cdr:x>0.87284</cdr:x>
      <cdr:y>0.69858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54057" y="2501890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0.85947</cdr:x>
      <cdr:y>0.64717</cdr:y>
    </cdr:from>
    <cdr:to>
      <cdr:x>0.96986</cdr:x>
      <cdr:y>0.70745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08343" y="2317777"/>
          <a:ext cx="656114" cy="2158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0.86397</cdr:x>
      <cdr:y>0.22962</cdr:y>
    </cdr:from>
    <cdr:to>
      <cdr:x>0.97436</cdr:x>
      <cdr:y>0.28191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35086" y="822355"/>
          <a:ext cx="656114" cy="187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0.50354</cdr:y>
    </cdr:from>
    <cdr:to>
      <cdr:x>0.9827</cdr:x>
      <cdr:y>0.56383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803381"/>
          <a:ext cx="744885" cy="2159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0.11688</cdr:x>
      <cdr:y>0.21543</cdr:y>
    </cdr:from>
    <cdr:to>
      <cdr:x>0.87825</cdr:x>
      <cdr:y>0.21543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85800" y="771525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0.11742</cdr:x>
      <cdr:y>0.52216</cdr:y>
    </cdr:from>
    <cdr:to>
      <cdr:x>0.87879</cdr:x>
      <cdr:y>0.52216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88975" y="1870075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0.11634</cdr:x>
      <cdr:y>0.68262</cdr:y>
    </cdr:from>
    <cdr:to>
      <cdr:x>0.87771</cdr:x>
      <cdr:y>0.68262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82625" y="2444750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0.85472</cdr:x>
      <cdr:y>0.62057</cdr:y>
    </cdr:from>
    <cdr:to>
      <cdr:x>0.95513</cdr:x>
      <cdr:y>0.67819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080138" y="2222515"/>
          <a:ext cx="596762" cy="206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0.85629</cdr:x>
      <cdr:y>0.15248</cdr:y>
    </cdr:from>
    <cdr:to>
      <cdr:x>0.96668</cdr:x>
      <cdr:y>0.27482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89456" y="546103"/>
          <a:ext cx="656114" cy="4381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0.44769</cdr:y>
    </cdr:from>
    <cdr:to>
      <cdr:x>0.9923</cdr:x>
      <cdr:y>0.50798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603358"/>
          <a:ext cx="801932" cy="215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0.11688</cdr:x>
      <cdr:y>0.20213</cdr:y>
    </cdr:from>
    <cdr:to>
      <cdr:x>0.87825</cdr:x>
      <cdr:y>0.20213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85782" y="723916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0.50354</cdr:y>
    </cdr:from>
    <cdr:to>
      <cdr:x>0.88041</cdr:x>
      <cdr:y>0.50354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75" y="1803389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0.11472</cdr:x>
      <cdr:y>0.67996</cdr:y>
    </cdr:from>
    <cdr:to>
      <cdr:x>0.87609</cdr:x>
      <cdr:y>0.67996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73088" y="2435210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0.85625</cdr:x>
      <cdr:y>0.61525</cdr:y>
    </cdr:from>
    <cdr:to>
      <cdr:x>0.96664</cdr:x>
      <cdr:y>0.68085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089189" y="2203469"/>
          <a:ext cx="656114" cy="234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0.8643</cdr:x>
      <cdr:y>0.14184</cdr:y>
    </cdr:from>
    <cdr:to>
      <cdr:x>0.97469</cdr:x>
      <cdr:y>0.20213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37081" y="507991"/>
          <a:ext cx="656114" cy="215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0.84936</cdr:x>
      <cdr:y>0.43439</cdr:y>
    </cdr:from>
    <cdr:to>
      <cdr:x>0.98593</cdr:x>
      <cdr:y>0.48936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48250" y="1555725"/>
          <a:ext cx="811724" cy="196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0.1185</cdr:x>
      <cdr:y>0.19415</cdr:y>
    </cdr:from>
    <cdr:to>
      <cdr:x>0.87987</cdr:x>
      <cdr:y>0.19415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95307" y="695333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0.11579</cdr:x>
      <cdr:y>0.50886</cdr:y>
    </cdr:from>
    <cdr:to>
      <cdr:x>0.87716</cdr:x>
      <cdr:y>0.50886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79405" y="1822428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0.11634</cdr:x>
      <cdr:y>0.67996</cdr:y>
    </cdr:from>
    <cdr:to>
      <cdr:x>0.87771</cdr:x>
      <cdr:y>0.67996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82633" y="2435209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0.86112</cdr:x>
      <cdr:y>0.62323</cdr:y>
    </cdr:from>
    <cdr:to>
      <cdr:x>0.97151</cdr:x>
      <cdr:y>0.67819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18135" y="2232042"/>
          <a:ext cx="656114" cy="1968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0.86911</cdr:x>
      <cdr:y>0.13918</cdr:y>
    </cdr:from>
    <cdr:to>
      <cdr:x>0.9795</cdr:x>
      <cdr:y>0.19149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65656" y="498464"/>
          <a:ext cx="656114" cy="187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0.85947</cdr:x>
      <cdr:y>0.45035</cdr:y>
    </cdr:from>
    <cdr:to>
      <cdr:x>0.98237</cdr:x>
      <cdr:y>0.51064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08343" y="1612879"/>
          <a:ext cx="730482" cy="2159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0.1185</cdr:x>
      <cdr:y>0.21809</cdr:y>
    </cdr:from>
    <cdr:to>
      <cdr:x>0.87987</cdr:x>
      <cdr:y>0.21809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95287" y="781054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0.52748</cdr:y>
    </cdr:from>
    <cdr:to>
      <cdr:x>0.88041</cdr:x>
      <cdr:y>0.52748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36" y="1889106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0.12121</cdr:x>
      <cdr:y>0.6773</cdr:y>
    </cdr:from>
    <cdr:to>
      <cdr:x>0.88258</cdr:x>
      <cdr:y>0.6773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711188" y="2425684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0.8628</cdr:x>
      <cdr:y>0.61791</cdr:y>
    </cdr:from>
    <cdr:to>
      <cdr:x>0.97319</cdr:x>
      <cdr:y>0.68085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28134" y="2212987"/>
          <a:ext cx="656114" cy="2254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0.86275</cdr:x>
      <cdr:y>0.16578</cdr:y>
    </cdr:from>
    <cdr:to>
      <cdr:x>0.97314</cdr:x>
      <cdr:y>0.22074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27823" y="593728"/>
          <a:ext cx="656114" cy="196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0.86058</cdr:x>
      <cdr:y>0.45567</cdr:y>
    </cdr:from>
    <cdr:to>
      <cdr:x>0.99392</cdr:x>
      <cdr:y>0.51064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14925" y="1631933"/>
          <a:ext cx="792510" cy="196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Mestaestable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0.12662</cdr:x>
      <cdr:y>0.23937</cdr:y>
    </cdr:from>
    <cdr:to>
      <cdr:x>0.88799</cdr:x>
      <cdr:y>0.23937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742912" y="857268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0.54344</cdr:y>
    </cdr:from>
    <cdr:to>
      <cdr:x>0.88041</cdr:x>
      <cdr:y>0.54344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55" y="1946267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0.12446</cdr:x>
      <cdr:y>0.6906</cdr:y>
    </cdr:from>
    <cdr:to>
      <cdr:x>0.88583</cdr:x>
      <cdr:y>0.6906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730238" y="2473307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0.8612</cdr:x>
      <cdr:y>0.63121</cdr:y>
    </cdr:from>
    <cdr:to>
      <cdr:x>0.97159</cdr:x>
      <cdr:y>0.68883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18609" y="2260622"/>
          <a:ext cx="656114" cy="2063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0.86766</cdr:x>
      <cdr:y>0.17908</cdr:y>
    </cdr:from>
    <cdr:to>
      <cdr:x>0.97805</cdr:x>
      <cdr:y>0.22872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57035" y="641365"/>
          <a:ext cx="656114" cy="177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0.47695</cdr:y>
    </cdr:from>
    <cdr:to>
      <cdr:x>0.9843</cdr:x>
      <cdr:y>0.53191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708133"/>
          <a:ext cx="754410" cy="196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0.10745</cdr:x>
      <cdr:y>0.27394</cdr:y>
    </cdr:from>
    <cdr:to>
      <cdr:x>0.86882</cdr:x>
      <cdr:y>0.27394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38649" y="981089"/>
          <a:ext cx="4525279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0.11092</cdr:x>
      <cdr:y>0.55674</cdr:y>
    </cdr:from>
    <cdr:to>
      <cdr:x>0.87229</cdr:x>
      <cdr:y>0.55674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50830" y="1993901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0.11147</cdr:x>
      <cdr:y>0.69858</cdr:y>
    </cdr:from>
    <cdr:to>
      <cdr:x>0.87284</cdr:x>
      <cdr:y>0.69858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54057" y="2501890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0.85947</cdr:x>
      <cdr:y>0.64717</cdr:y>
    </cdr:from>
    <cdr:to>
      <cdr:x>0.96986</cdr:x>
      <cdr:y>0.70745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08343" y="2317777"/>
          <a:ext cx="656114" cy="2158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0.86397</cdr:x>
      <cdr:y>0.22962</cdr:y>
    </cdr:from>
    <cdr:to>
      <cdr:x>0.97436</cdr:x>
      <cdr:y>0.28191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35086" y="822355"/>
          <a:ext cx="656114" cy="187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0.50354</cdr:y>
    </cdr:from>
    <cdr:to>
      <cdr:x>0.9827</cdr:x>
      <cdr:y>0.56383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803381"/>
          <a:ext cx="744885" cy="2159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0.11688</cdr:x>
      <cdr:y>0.21543</cdr:y>
    </cdr:from>
    <cdr:to>
      <cdr:x>0.87825</cdr:x>
      <cdr:y>0.21543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85800" y="771525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0.11742</cdr:x>
      <cdr:y>0.52216</cdr:y>
    </cdr:from>
    <cdr:to>
      <cdr:x>0.87879</cdr:x>
      <cdr:y>0.52216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88975" y="1870075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0.11634</cdr:x>
      <cdr:y>0.68262</cdr:y>
    </cdr:from>
    <cdr:to>
      <cdr:x>0.87771</cdr:x>
      <cdr:y>0.68262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82625" y="2444750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0.85472</cdr:x>
      <cdr:y>0.62057</cdr:y>
    </cdr:from>
    <cdr:to>
      <cdr:x>0.95513</cdr:x>
      <cdr:y>0.67819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080138" y="2222515"/>
          <a:ext cx="596762" cy="206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0.85629</cdr:x>
      <cdr:y>0.15248</cdr:y>
    </cdr:from>
    <cdr:to>
      <cdr:x>0.96668</cdr:x>
      <cdr:y>0.27482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89456" y="546103"/>
          <a:ext cx="656114" cy="4381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0.44769</cdr:y>
    </cdr:from>
    <cdr:to>
      <cdr:x>0.9923</cdr:x>
      <cdr:y>0.50798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603358"/>
          <a:ext cx="801932" cy="215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0.11688</cdr:x>
      <cdr:y>0.21543</cdr:y>
    </cdr:from>
    <cdr:to>
      <cdr:x>0.87825</cdr:x>
      <cdr:y>0.21543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85800" y="771525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0.11742</cdr:x>
      <cdr:y>0.52216</cdr:y>
    </cdr:from>
    <cdr:to>
      <cdr:x>0.87879</cdr:x>
      <cdr:y>0.52216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88975" y="1870075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0.11634</cdr:x>
      <cdr:y>0.68262</cdr:y>
    </cdr:from>
    <cdr:to>
      <cdr:x>0.87771</cdr:x>
      <cdr:y>0.68262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82625" y="2444750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0.85472</cdr:x>
      <cdr:y>0.62057</cdr:y>
    </cdr:from>
    <cdr:to>
      <cdr:x>0.95513</cdr:x>
      <cdr:y>0.67819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080138" y="2222515"/>
          <a:ext cx="596762" cy="206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0.85629</cdr:x>
      <cdr:y>0.15248</cdr:y>
    </cdr:from>
    <cdr:to>
      <cdr:x>0.96668</cdr:x>
      <cdr:y>0.27482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89456" y="546103"/>
          <a:ext cx="656114" cy="4381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0.44769</cdr:y>
    </cdr:from>
    <cdr:to>
      <cdr:x>0.9923</cdr:x>
      <cdr:y>0.50798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603358"/>
          <a:ext cx="801932" cy="215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0.11688</cdr:x>
      <cdr:y>0.20213</cdr:y>
    </cdr:from>
    <cdr:to>
      <cdr:x>0.87825</cdr:x>
      <cdr:y>0.20213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85782" y="723916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0.50354</cdr:y>
    </cdr:from>
    <cdr:to>
      <cdr:x>0.88041</cdr:x>
      <cdr:y>0.50354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75" y="1803389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0.11472</cdr:x>
      <cdr:y>0.67996</cdr:y>
    </cdr:from>
    <cdr:to>
      <cdr:x>0.87609</cdr:x>
      <cdr:y>0.67996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73088" y="2435210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0.85625</cdr:x>
      <cdr:y>0.61525</cdr:y>
    </cdr:from>
    <cdr:to>
      <cdr:x>0.96664</cdr:x>
      <cdr:y>0.68085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089189" y="2203469"/>
          <a:ext cx="656114" cy="234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0.8643</cdr:x>
      <cdr:y>0.14184</cdr:y>
    </cdr:from>
    <cdr:to>
      <cdr:x>0.97469</cdr:x>
      <cdr:y>0.20213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37081" y="507991"/>
          <a:ext cx="656114" cy="215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0.84936</cdr:x>
      <cdr:y>0.43439</cdr:y>
    </cdr:from>
    <cdr:to>
      <cdr:x>0.98593</cdr:x>
      <cdr:y>0.48936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48250" y="1555725"/>
          <a:ext cx="811724" cy="196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0.1185</cdr:x>
      <cdr:y>0.19415</cdr:y>
    </cdr:from>
    <cdr:to>
      <cdr:x>0.87987</cdr:x>
      <cdr:y>0.19415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95307" y="695333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0.11579</cdr:x>
      <cdr:y>0.50886</cdr:y>
    </cdr:from>
    <cdr:to>
      <cdr:x>0.87716</cdr:x>
      <cdr:y>0.50886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79405" y="1822428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0.11634</cdr:x>
      <cdr:y>0.67996</cdr:y>
    </cdr:from>
    <cdr:to>
      <cdr:x>0.87771</cdr:x>
      <cdr:y>0.67996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82633" y="2435209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0.86112</cdr:x>
      <cdr:y>0.62323</cdr:y>
    </cdr:from>
    <cdr:to>
      <cdr:x>0.97151</cdr:x>
      <cdr:y>0.67819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18135" y="2232042"/>
          <a:ext cx="656114" cy="1968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0.86911</cdr:x>
      <cdr:y>0.13918</cdr:y>
    </cdr:from>
    <cdr:to>
      <cdr:x>0.9795</cdr:x>
      <cdr:y>0.19149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65656" y="498464"/>
          <a:ext cx="656114" cy="187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0.85947</cdr:x>
      <cdr:y>0.45035</cdr:y>
    </cdr:from>
    <cdr:to>
      <cdr:x>0.98237</cdr:x>
      <cdr:y>0.51064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08343" y="1612879"/>
          <a:ext cx="730482" cy="2159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0.1185</cdr:x>
      <cdr:y>0.21809</cdr:y>
    </cdr:from>
    <cdr:to>
      <cdr:x>0.87987</cdr:x>
      <cdr:y>0.21809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95287" y="781054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0.52748</cdr:y>
    </cdr:from>
    <cdr:to>
      <cdr:x>0.88041</cdr:x>
      <cdr:y>0.52748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36" y="1889106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0.12121</cdr:x>
      <cdr:y>0.6773</cdr:y>
    </cdr:from>
    <cdr:to>
      <cdr:x>0.88258</cdr:x>
      <cdr:y>0.6773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711188" y="2425684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0.8628</cdr:x>
      <cdr:y>0.61791</cdr:y>
    </cdr:from>
    <cdr:to>
      <cdr:x>0.97319</cdr:x>
      <cdr:y>0.68085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28134" y="2212987"/>
          <a:ext cx="656114" cy="2254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0.86275</cdr:x>
      <cdr:y>0.16578</cdr:y>
    </cdr:from>
    <cdr:to>
      <cdr:x>0.97314</cdr:x>
      <cdr:y>0.22074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27823" y="593728"/>
          <a:ext cx="656114" cy="196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0.86058</cdr:x>
      <cdr:y>0.45567</cdr:y>
    </cdr:from>
    <cdr:to>
      <cdr:x>0.99392</cdr:x>
      <cdr:y>0.51064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14925" y="1631933"/>
          <a:ext cx="792510" cy="196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Mestaestable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0.12662</cdr:x>
      <cdr:y>0.23937</cdr:y>
    </cdr:from>
    <cdr:to>
      <cdr:x>0.88799</cdr:x>
      <cdr:y>0.23937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742912" y="857268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0.54344</cdr:y>
    </cdr:from>
    <cdr:to>
      <cdr:x>0.88041</cdr:x>
      <cdr:y>0.54344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55" y="1946267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0.12446</cdr:x>
      <cdr:y>0.6906</cdr:y>
    </cdr:from>
    <cdr:to>
      <cdr:x>0.88583</cdr:x>
      <cdr:y>0.6906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730238" y="2473307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0.8612</cdr:x>
      <cdr:y>0.63121</cdr:y>
    </cdr:from>
    <cdr:to>
      <cdr:x>0.97159</cdr:x>
      <cdr:y>0.68883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18609" y="2260622"/>
          <a:ext cx="656114" cy="2063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0.86766</cdr:x>
      <cdr:y>0.17908</cdr:y>
    </cdr:from>
    <cdr:to>
      <cdr:x>0.97805</cdr:x>
      <cdr:y>0.22872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57035" y="641365"/>
          <a:ext cx="656114" cy="177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0.47695</cdr:y>
    </cdr:from>
    <cdr:to>
      <cdr:x>0.9843</cdr:x>
      <cdr:y>0.53191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708133"/>
          <a:ext cx="754410" cy="196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0.10745</cdr:x>
      <cdr:y>0.27394</cdr:y>
    </cdr:from>
    <cdr:to>
      <cdr:x>0.86882</cdr:x>
      <cdr:y>0.27394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38649" y="981089"/>
          <a:ext cx="4525279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0.11092</cdr:x>
      <cdr:y>0.55674</cdr:y>
    </cdr:from>
    <cdr:to>
      <cdr:x>0.87229</cdr:x>
      <cdr:y>0.55674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50830" y="1993901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0.11147</cdr:x>
      <cdr:y>0.69858</cdr:y>
    </cdr:from>
    <cdr:to>
      <cdr:x>0.87284</cdr:x>
      <cdr:y>0.69858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54057" y="2501890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0.85947</cdr:x>
      <cdr:y>0.64717</cdr:y>
    </cdr:from>
    <cdr:to>
      <cdr:x>0.96986</cdr:x>
      <cdr:y>0.70745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08343" y="2317777"/>
          <a:ext cx="656114" cy="2158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0.86397</cdr:x>
      <cdr:y>0.22962</cdr:y>
    </cdr:from>
    <cdr:to>
      <cdr:x>0.97436</cdr:x>
      <cdr:y>0.28191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35086" y="822355"/>
          <a:ext cx="656114" cy="187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0.50354</cdr:y>
    </cdr:from>
    <cdr:to>
      <cdr:x>0.9827</cdr:x>
      <cdr:y>0.56383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803381"/>
          <a:ext cx="744885" cy="2159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0.11688</cdr:x>
      <cdr:y>0.21543</cdr:y>
    </cdr:from>
    <cdr:to>
      <cdr:x>0.87825</cdr:x>
      <cdr:y>0.21543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85800" y="771525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0.11742</cdr:x>
      <cdr:y>0.52216</cdr:y>
    </cdr:from>
    <cdr:to>
      <cdr:x>0.87879</cdr:x>
      <cdr:y>0.52216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88975" y="1870075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0.11634</cdr:x>
      <cdr:y>0.68262</cdr:y>
    </cdr:from>
    <cdr:to>
      <cdr:x>0.87771</cdr:x>
      <cdr:y>0.68262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82625" y="2444750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0.85472</cdr:x>
      <cdr:y>0.62057</cdr:y>
    </cdr:from>
    <cdr:to>
      <cdr:x>0.95513</cdr:x>
      <cdr:y>0.67819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080138" y="2222515"/>
          <a:ext cx="596762" cy="206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0.85629</cdr:x>
      <cdr:y>0.15248</cdr:y>
    </cdr:from>
    <cdr:to>
      <cdr:x>0.96668</cdr:x>
      <cdr:y>0.27482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89456" y="546103"/>
          <a:ext cx="656114" cy="4381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0.44769</cdr:y>
    </cdr:from>
    <cdr:to>
      <cdr:x>0.9923</cdr:x>
      <cdr:y>0.50798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603358"/>
          <a:ext cx="801932" cy="215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0.11688</cdr:x>
      <cdr:y>0.20213</cdr:y>
    </cdr:from>
    <cdr:to>
      <cdr:x>0.87825</cdr:x>
      <cdr:y>0.20213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85782" y="723916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0.50354</cdr:y>
    </cdr:from>
    <cdr:to>
      <cdr:x>0.88041</cdr:x>
      <cdr:y>0.50354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75" y="1803389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0.11472</cdr:x>
      <cdr:y>0.67996</cdr:y>
    </cdr:from>
    <cdr:to>
      <cdr:x>0.87609</cdr:x>
      <cdr:y>0.67996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73088" y="2435210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0.85625</cdr:x>
      <cdr:y>0.61525</cdr:y>
    </cdr:from>
    <cdr:to>
      <cdr:x>0.96664</cdr:x>
      <cdr:y>0.68085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089189" y="2203469"/>
          <a:ext cx="656114" cy="234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0.8643</cdr:x>
      <cdr:y>0.14184</cdr:y>
    </cdr:from>
    <cdr:to>
      <cdr:x>0.97469</cdr:x>
      <cdr:y>0.20213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37081" y="507991"/>
          <a:ext cx="656114" cy="215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0.84936</cdr:x>
      <cdr:y>0.43439</cdr:y>
    </cdr:from>
    <cdr:to>
      <cdr:x>0.98593</cdr:x>
      <cdr:y>0.48936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48250" y="1555725"/>
          <a:ext cx="811724" cy="196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0.1185</cdr:x>
      <cdr:y>0.19415</cdr:y>
    </cdr:from>
    <cdr:to>
      <cdr:x>0.87987</cdr:x>
      <cdr:y>0.19415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95307" y="695333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0.11579</cdr:x>
      <cdr:y>0.50886</cdr:y>
    </cdr:from>
    <cdr:to>
      <cdr:x>0.87716</cdr:x>
      <cdr:y>0.50886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79405" y="1822428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0.11634</cdr:x>
      <cdr:y>0.67996</cdr:y>
    </cdr:from>
    <cdr:to>
      <cdr:x>0.87771</cdr:x>
      <cdr:y>0.67996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82633" y="2435209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0.86112</cdr:x>
      <cdr:y>0.62323</cdr:y>
    </cdr:from>
    <cdr:to>
      <cdr:x>0.97151</cdr:x>
      <cdr:y>0.67819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18135" y="2232042"/>
          <a:ext cx="656114" cy="1968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0.86911</cdr:x>
      <cdr:y>0.13918</cdr:y>
    </cdr:from>
    <cdr:to>
      <cdr:x>0.9795</cdr:x>
      <cdr:y>0.19149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65656" y="498464"/>
          <a:ext cx="656114" cy="187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0.85947</cdr:x>
      <cdr:y>0.45035</cdr:y>
    </cdr:from>
    <cdr:to>
      <cdr:x>0.98237</cdr:x>
      <cdr:y>0.51064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08343" y="1612879"/>
          <a:ext cx="730482" cy="2159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0.1185</cdr:x>
      <cdr:y>0.21809</cdr:y>
    </cdr:from>
    <cdr:to>
      <cdr:x>0.87987</cdr:x>
      <cdr:y>0.21809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95287" y="781054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0.52748</cdr:y>
    </cdr:from>
    <cdr:to>
      <cdr:x>0.88041</cdr:x>
      <cdr:y>0.52748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36" y="1889106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0.12121</cdr:x>
      <cdr:y>0.6773</cdr:y>
    </cdr:from>
    <cdr:to>
      <cdr:x>0.88258</cdr:x>
      <cdr:y>0.6773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711188" y="2425684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0.8628</cdr:x>
      <cdr:y>0.61791</cdr:y>
    </cdr:from>
    <cdr:to>
      <cdr:x>0.97319</cdr:x>
      <cdr:y>0.68085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28134" y="2212987"/>
          <a:ext cx="656114" cy="2254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0.86275</cdr:x>
      <cdr:y>0.16578</cdr:y>
    </cdr:from>
    <cdr:to>
      <cdr:x>0.97314</cdr:x>
      <cdr:y>0.22074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27823" y="593728"/>
          <a:ext cx="656114" cy="196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0.86058</cdr:x>
      <cdr:y>0.45567</cdr:y>
    </cdr:from>
    <cdr:to>
      <cdr:x>0.99392</cdr:x>
      <cdr:y>0.51064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14925" y="1631933"/>
          <a:ext cx="792510" cy="196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Mestaestable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0.11688</cdr:x>
      <cdr:y>0.20213</cdr:y>
    </cdr:from>
    <cdr:to>
      <cdr:x>0.87825</cdr:x>
      <cdr:y>0.20213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85782" y="723916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0.50354</cdr:y>
    </cdr:from>
    <cdr:to>
      <cdr:x>0.88041</cdr:x>
      <cdr:y>0.50354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75" y="1803389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0.11472</cdr:x>
      <cdr:y>0.67996</cdr:y>
    </cdr:from>
    <cdr:to>
      <cdr:x>0.87609</cdr:x>
      <cdr:y>0.67996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73088" y="2435210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0.85625</cdr:x>
      <cdr:y>0.61525</cdr:y>
    </cdr:from>
    <cdr:to>
      <cdr:x>0.96664</cdr:x>
      <cdr:y>0.68085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089189" y="2203469"/>
          <a:ext cx="656114" cy="234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0.8643</cdr:x>
      <cdr:y>0.14184</cdr:y>
    </cdr:from>
    <cdr:to>
      <cdr:x>0.97469</cdr:x>
      <cdr:y>0.20213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37081" y="507991"/>
          <a:ext cx="656114" cy="215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0.84936</cdr:x>
      <cdr:y>0.43439</cdr:y>
    </cdr:from>
    <cdr:to>
      <cdr:x>0.98593</cdr:x>
      <cdr:y>0.48936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48250" y="1555725"/>
          <a:ext cx="811724" cy="196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0.12662</cdr:x>
      <cdr:y>0.23937</cdr:y>
    </cdr:from>
    <cdr:to>
      <cdr:x>0.88799</cdr:x>
      <cdr:y>0.23937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742912" y="857268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0.54344</cdr:y>
    </cdr:from>
    <cdr:to>
      <cdr:x>0.88041</cdr:x>
      <cdr:y>0.54344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55" y="1946267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0.12446</cdr:x>
      <cdr:y>0.6906</cdr:y>
    </cdr:from>
    <cdr:to>
      <cdr:x>0.88583</cdr:x>
      <cdr:y>0.6906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730238" y="2473307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0.8612</cdr:x>
      <cdr:y>0.63121</cdr:y>
    </cdr:from>
    <cdr:to>
      <cdr:x>0.97159</cdr:x>
      <cdr:y>0.68883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18609" y="2260622"/>
          <a:ext cx="656114" cy="2063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0.86766</cdr:x>
      <cdr:y>0.17908</cdr:y>
    </cdr:from>
    <cdr:to>
      <cdr:x>0.97805</cdr:x>
      <cdr:y>0.22872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57035" y="641365"/>
          <a:ext cx="656114" cy="177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0.47695</cdr:y>
    </cdr:from>
    <cdr:to>
      <cdr:x>0.9843</cdr:x>
      <cdr:y>0.53191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708133"/>
          <a:ext cx="754410" cy="196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0.10745</cdr:x>
      <cdr:y>0.27394</cdr:y>
    </cdr:from>
    <cdr:to>
      <cdr:x>0.86882</cdr:x>
      <cdr:y>0.27394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38649" y="981089"/>
          <a:ext cx="4525279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0.11092</cdr:x>
      <cdr:y>0.55674</cdr:y>
    </cdr:from>
    <cdr:to>
      <cdr:x>0.87229</cdr:x>
      <cdr:y>0.55674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50830" y="1993901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0.11147</cdr:x>
      <cdr:y>0.69858</cdr:y>
    </cdr:from>
    <cdr:to>
      <cdr:x>0.87284</cdr:x>
      <cdr:y>0.69858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54057" y="2501890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0.85947</cdr:x>
      <cdr:y>0.64717</cdr:y>
    </cdr:from>
    <cdr:to>
      <cdr:x>0.96986</cdr:x>
      <cdr:y>0.70745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08343" y="2317777"/>
          <a:ext cx="656114" cy="2158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0.86397</cdr:x>
      <cdr:y>0.22962</cdr:y>
    </cdr:from>
    <cdr:to>
      <cdr:x>0.97436</cdr:x>
      <cdr:y>0.28191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35086" y="822355"/>
          <a:ext cx="656114" cy="187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0.50354</cdr:y>
    </cdr:from>
    <cdr:to>
      <cdr:x>0.9827</cdr:x>
      <cdr:y>0.56383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803381"/>
          <a:ext cx="744885" cy="2159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0.11688</cdr:x>
      <cdr:y>0.21543</cdr:y>
    </cdr:from>
    <cdr:to>
      <cdr:x>0.87825</cdr:x>
      <cdr:y>0.21543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85800" y="771525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0.11742</cdr:x>
      <cdr:y>0.52216</cdr:y>
    </cdr:from>
    <cdr:to>
      <cdr:x>0.87879</cdr:x>
      <cdr:y>0.52216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88975" y="1870075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0.11634</cdr:x>
      <cdr:y>0.68262</cdr:y>
    </cdr:from>
    <cdr:to>
      <cdr:x>0.87771</cdr:x>
      <cdr:y>0.68262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82625" y="2444750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0.85472</cdr:x>
      <cdr:y>0.62057</cdr:y>
    </cdr:from>
    <cdr:to>
      <cdr:x>0.95513</cdr:x>
      <cdr:y>0.67819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080138" y="2222515"/>
          <a:ext cx="596762" cy="206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0.85629</cdr:x>
      <cdr:y>0.15248</cdr:y>
    </cdr:from>
    <cdr:to>
      <cdr:x>0.96668</cdr:x>
      <cdr:y>0.27482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89456" y="546103"/>
          <a:ext cx="656114" cy="4381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0.44769</cdr:y>
    </cdr:from>
    <cdr:to>
      <cdr:x>0.9923</cdr:x>
      <cdr:y>0.50798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603358"/>
          <a:ext cx="801932" cy="215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0.11688</cdr:x>
      <cdr:y>0.20213</cdr:y>
    </cdr:from>
    <cdr:to>
      <cdr:x>0.87825</cdr:x>
      <cdr:y>0.20213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85782" y="723916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0.50354</cdr:y>
    </cdr:from>
    <cdr:to>
      <cdr:x>0.88041</cdr:x>
      <cdr:y>0.50354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75" y="1803389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0.11472</cdr:x>
      <cdr:y>0.67996</cdr:y>
    </cdr:from>
    <cdr:to>
      <cdr:x>0.87609</cdr:x>
      <cdr:y>0.67996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73088" y="2435210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0.85625</cdr:x>
      <cdr:y>0.61525</cdr:y>
    </cdr:from>
    <cdr:to>
      <cdr:x>0.96664</cdr:x>
      <cdr:y>0.68085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089189" y="2203469"/>
          <a:ext cx="656114" cy="234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0.8643</cdr:x>
      <cdr:y>0.14184</cdr:y>
    </cdr:from>
    <cdr:to>
      <cdr:x>0.97469</cdr:x>
      <cdr:y>0.20213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37081" y="507991"/>
          <a:ext cx="656114" cy="215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0.84936</cdr:x>
      <cdr:y>0.43439</cdr:y>
    </cdr:from>
    <cdr:to>
      <cdr:x>0.98593</cdr:x>
      <cdr:y>0.48936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48250" y="1555725"/>
          <a:ext cx="811724" cy="196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0.1185</cdr:x>
      <cdr:y>0.19415</cdr:y>
    </cdr:from>
    <cdr:to>
      <cdr:x>0.87987</cdr:x>
      <cdr:y>0.19415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95307" y="695333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0.11579</cdr:x>
      <cdr:y>0.50886</cdr:y>
    </cdr:from>
    <cdr:to>
      <cdr:x>0.87716</cdr:x>
      <cdr:y>0.50886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79405" y="1822428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0.11634</cdr:x>
      <cdr:y>0.67996</cdr:y>
    </cdr:from>
    <cdr:to>
      <cdr:x>0.87771</cdr:x>
      <cdr:y>0.67996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82633" y="2435209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0.86112</cdr:x>
      <cdr:y>0.62323</cdr:y>
    </cdr:from>
    <cdr:to>
      <cdr:x>0.97151</cdr:x>
      <cdr:y>0.67819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18135" y="2232042"/>
          <a:ext cx="656114" cy="1968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0.86911</cdr:x>
      <cdr:y>0.13918</cdr:y>
    </cdr:from>
    <cdr:to>
      <cdr:x>0.9795</cdr:x>
      <cdr:y>0.19149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65656" y="498464"/>
          <a:ext cx="656114" cy="187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0.85947</cdr:x>
      <cdr:y>0.45035</cdr:y>
    </cdr:from>
    <cdr:to>
      <cdr:x>0.98237</cdr:x>
      <cdr:y>0.51064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08343" y="1612879"/>
          <a:ext cx="730482" cy="2159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0.1185</cdr:x>
      <cdr:y>0.21809</cdr:y>
    </cdr:from>
    <cdr:to>
      <cdr:x>0.87987</cdr:x>
      <cdr:y>0.21809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95287" y="781054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0.52748</cdr:y>
    </cdr:from>
    <cdr:to>
      <cdr:x>0.88041</cdr:x>
      <cdr:y>0.52748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36" y="1889106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0.12121</cdr:x>
      <cdr:y>0.6773</cdr:y>
    </cdr:from>
    <cdr:to>
      <cdr:x>0.88258</cdr:x>
      <cdr:y>0.6773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711188" y="2425684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0.8628</cdr:x>
      <cdr:y>0.61791</cdr:y>
    </cdr:from>
    <cdr:to>
      <cdr:x>0.97319</cdr:x>
      <cdr:y>0.68085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28134" y="2212987"/>
          <a:ext cx="656114" cy="2254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0.86275</cdr:x>
      <cdr:y>0.16578</cdr:y>
    </cdr:from>
    <cdr:to>
      <cdr:x>0.97314</cdr:x>
      <cdr:y>0.22074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27823" y="593728"/>
          <a:ext cx="656114" cy="196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0.86058</cdr:x>
      <cdr:y>0.45567</cdr:y>
    </cdr:from>
    <cdr:to>
      <cdr:x>0.99392</cdr:x>
      <cdr:y>0.51064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14925" y="1631933"/>
          <a:ext cx="792510" cy="196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Mestaestable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0.12662</cdr:x>
      <cdr:y>0.23937</cdr:y>
    </cdr:from>
    <cdr:to>
      <cdr:x>0.88799</cdr:x>
      <cdr:y>0.23937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742912" y="857268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0.54344</cdr:y>
    </cdr:from>
    <cdr:to>
      <cdr:x>0.88041</cdr:x>
      <cdr:y>0.54344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55" y="1946267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0.12446</cdr:x>
      <cdr:y>0.6906</cdr:y>
    </cdr:from>
    <cdr:to>
      <cdr:x>0.88583</cdr:x>
      <cdr:y>0.6906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730238" y="2473307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0.8612</cdr:x>
      <cdr:y>0.63121</cdr:y>
    </cdr:from>
    <cdr:to>
      <cdr:x>0.97159</cdr:x>
      <cdr:y>0.68883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18609" y="2260622"/>
          <a:ext cx="656114" cy="2063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0.86766</cdr:x>
      <cdr:y>0.17908</cdr:y>
    </cdr:from>
    <cdr:to>
      <cdr:x>0.97805</cdr:x>
      <cdr:y>0.22872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57035" y="641365"/>
          <a:ext cx="656114" cy="177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0.47695</cdr:y>
    </cdr:from>
    <cdr:to>
      <cdr:x>0.9843</cdr:x>
      <cdr:y>0.53191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708133"/>
          <a:ext cx="754410" cy="196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0.10745</cdr:x>
      <cdr:y>0.27394</cdr:y>
    </cdr:from>
    <cdr:to>
      <cdr:x>0.86882</cdr:x>
      <cdr:y>0.27394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38649" y="981089"/>
          <a:ext cx="4525279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0.11092</cdr:x>
      <cdr:y>0.55674</cdr:y>
    </cdr:from>
    <cdr:to>
      <cdr:x>0.87229</cdr:x>
      <cdr:y>0.55674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50830" y="1993901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0.11147</cdr:x>
      <cdr:y>0.69858</cdr:y>
    </cdr:from>
    <cdr:to>
      <cdr:x>0.87284</cdr:x>
      <cdr:y>0.69858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54057" y="2501890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0.85947</cdr:x>
      <cdr:y>0.64717</cdr:y>
    </cdr:from>
    <cdr:to>
      <cdr:x>0.96986</cdr:x>
      <cdr:y>0.70745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08343" y="2317777"/>
          <a:ext cx="656114" cy="2158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0.86397</cdr:x>
      <cdr:y>0.22962</cdr:y>
    </cdr:from>
    <cdr:to>
      <cdr:x>0.97436</cdr:x>
      <cdr:y>0.28191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35086" y="822355"/>
          <a:ext cx="656114" cy="187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0.50354</cdr:y>
    </cdr:from>
    <cdr:to>
      <cdr:x>0.9827</cdr:x>
      <cdr:y>0.56383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803381"/>
          <a:ext cx="744885" cy="2159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0.11688</cdr:x>
      <cdr:y>0.21543</cdr:y>
    </cdr:from>
    <cdr:to>
      <cdr:x>0.87825</cdr:x>
      <cdr:y>0.21543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85800" y="771525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0.11742</cdr:x>
      <cdr:y>0.52216</cdr:y>
    </cdr:from>
    <cdr:to>
      <cdr:x>0.87879</cdr:x>
      <cdr:y>0.52216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88975" y="1870075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0.11634</cdr:x>
      <cdr:y>0.68262</cdr:y>
    </cdr:from>
    <cdr:to>
      <cdr:x>0.87771</cdr:x>
      <cdr:y>0.68262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82625" y="2444750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0.85472</cdr:x>
      <cdr:y>0.62057</cdr:y>
    </cdr:from>
    <cdr:to>
      <cdr:x>0.95513</cdr:x>
      <cdr:y>0.67819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080138" y="2222515"/>
          <a:ext cx="596762" cy="206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0.85629</cdr:x>
      <cdr:y>0.15248</cdr:y>
    </cdr:from>
    <cdr:to>
      <cdr:x>0.96668</cdr:x>
      <cdr:y>0.27482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89456" y="546103"/>
          <a:ext cx="656114" cy="4381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0.44769</cdr:y>
    </cdr:from>
    <cdr:to>
      <cdr:x>0.9923</cdr:x>
      <cdr:y>0.50798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603358"/>
          <a:ext cx="801932" cy="215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0.11688</cdr:x>
      <cdr:y>0.20213</cdr:y>
    </cdr:from>
    <cdr:to>
      <cdr:x>0.87825</cdr:x>
      <cdr:y>0.20213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85782" y="723916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0.50354</cdr:y>
    </cdr:from>
    <cdr:to>
      <cdr:x>0.88041</cdr:x>
      <cdr:y>0.50354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75" y="1803389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0.11472</cdr:x>
      <cdr:y>0.67996</cdr:y>
    </cdr:from>
    <cdr:to>
      <cdr:x>0.87609</cdr:x>
      <cdr:y>0.67996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73088" y="2435210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0.85625</cdr:x>
      <cdr:y>0.61525</cdr:y>
    </cdr:from>
    <cdr:to>
      <cdr:x>0.96664</cdr:x>
      <cdr:y>0.68085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089189" y="2203469"/>
          <a:ext cx="656114" cy="234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0.8643</cdr:x>
      <cdr:y>0.14184</cdr:y>
    </cdr:from>
    <cdr:to>
      <cdr:x>0.97469</cdr:x>
      <cdr:y>0.20213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37081" y="507991"/>
          <a:ext cx="656114" cy="215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0.84936</cdr:x>
      <cdr:y>0.43439</cdr:y>
    </cdr:from>
    <cdr:to>
      <cdr:x>0.98593</cdr:x>
      <cdr:y>0.48936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48250" y="1555725"/>
          <a:ext cx="811724" cy="196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0.1185</cdr:x>
      <cdr:y>0.19415</cdr:y>
    </cdr:from>
    <cdr:to>
      <cdr:x>0.87987</cdr:x>
      <cdr:y>0.19415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95307" y="695333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0.11579</cdr:x>
      <cdr:y>0.50886</cdr:y>
    </cdr:from>
    <cdr:to>
      <cdr:x>0.87716</cdr:x>
      <cdr:y>0.50886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79405" y="1822428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0.11634</cdr:x>
      <cdr:y>0.67996</cdr:y>
    </cdr:from>
    <cdr:to>
      <cdr:x>0.87771</cdr:x>
      <cdr:y>0.67996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82633" y="2435209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0.86112</cdr:x>
      <cdr:y>0.62323</cdr:y>
    </cdr:from>
    <cdr:to>
      <cdr:x>0.97151</cdr:x>
      <cdr:y>0.67819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18135" y="2232042"/>
          <a:ext cx="656114" cy="1968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0.86911</cdr:x>
      <cdr:y>0.13918</cdr:y>
    </cdr:from>
    <cdr:to>
      <cdr:x>0.9795</cdr:x>
      <cdr:y>0.19149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65656" y="498464"/>
          <a:ext cx="656114" cy="187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0.85947</cdr:x>
      <cdr:y>0.45035</cdr:y>
    </cdr:from>
    <cdr:to>
      <cdr:x>0.98237</cdr:x>
      <cdr:y>0.51064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08343" y="1612879"/>
          <a:ext cx="730482" cy="2159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0.1185</cdr:x>
      <cdr:y>0.19415</cdr:y>
    </cdr:from>
    <cdr:to>
      <cdr:x>0.87987</cdr:x>
      <cdr:y>0.19415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95307" y="695333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0.11579</cdr:x>
      <cdr:y>0.50886</cdr:y>
    </cdr:from>
    <cdr:to>
      <cdr:x>0.87716</cdr:x>
      <cdr:y>0.50886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79405" y="1822428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0.11634</cdr:x>
      <cdr:y>0.67996</cdr:y>
    </cdr:from>
    <cdr:to>
      <cdr:x>0.87771</cdr:x>
      <cdr:y>0.67996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82633" y="2435209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0.86112</cdr:x>
      <cdr:y>0.62323</cdr:y>
    </cdr:from>
    <cdr:to>
      <cdr:x>0.97151</cdr:x>
      <cdr:y>0.67819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18135" y="2232042"/>
          <a:ext cx="656114" cy="1968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0.86911</cdr:x>
      <cdr:y>0.13918</cdr:y>
    </cdr:from>
    <cdr:to>
      <cdr:x>0.9795</cdr:x>
      <cdr:y>0.19149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65656" y="498464"/>
          <a:ext cx="656114" cy="187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0.85947</cdr:x>
      <cdr:y>0.45035</cdr:y>
    </cdr:from>
    <cdr:to>
      <cdr:x>0.98237</cdr:x>
      <cdr:y>0.51064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08343" y="1612879"/>
          <a:ext cx="730482" cy="2159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0.1185</cdr:x>
      <cdr:y>0.21809</cdr:y>
    </cdr:from>
    <cdr:to>
      <cdr:x>0.87987</cdr:x>
      <cdr:y>0.21809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95287" y="781054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0.52748</cdr:y>
    </cdr:from>
    <cdr:to>
      <cdr:x>0.88041</cdr:x>
      <cdr:y>0.52748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36" y="1889106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0.12121</cdr:x>
      <cdr:y>0.6773</cdr:y>
    </cdr:from>
    <cdr:to>
      <cdr:x>0.88258</cdr:x>
      <cdr:y>0.6773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711188" y="2425684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0.8628</cdr:x>
      <cdr:y>0.61791</cdr:y>
    </cdr:from>
    <cdr:to>
      <cdr:x>0.97319</cdr:x>
      <cdr:y>0.68085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28134" y="2212987"/>
          <a:ext cx="656114" cy="2254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0.86275</cdr:x>
      <cdr:y>0.16578</cdr:y>
    </cdr:from>
    <cdr:to>
      <cdr:x>0.97314</cdr:x>
      <cdr:y>0.22074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27823" y="593728"/>
          <a:ext cx="656114" cy="196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0.86058</cdr:x>
      <cdr:y>0.45567</cdr:y>
    </cdr:from>
    <cdr:to>
      <cdr:x>0.99392</cdr:x>
      <cdr:y>0.51064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14925" y="1631933"/>
          <a:ext cx="792510" cy="196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Mestaestable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0.12662</cdr:x>
      <cdr:y>0.23937</cdr:y>
    </cdr:from>
    <cdr:to>
      <cdr:x>0.88799</cdr:x>
      <cdr:y>0.23937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742912" y="857268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0.54344</cdr:y>
    </cdr:from>
    <cdr:to>
      <cdr:x>0.88041</cdr:x>
      <cdr:y>0.54344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55" y="1946267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0.12446</cdr:x>
      <cdr:y>0.6906</cdr:y>
    </cdr:from>
    <cdr:to>
      <cdr:x>0.88583</cdr:x>
      <cdr:y>0.6906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730238" y="2473307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0.8612</cdr:x>
      <cdr:y>0.63121</cdr:y>
    </cdr:from>
    <cdr:to>
      <cdr:x>0.97159</cdr:x>
      <cdr:y>0.68883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18609" y="2260622"/>
          <a:ext cx="656114" cy="2063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0.86766</cdr:x>
      <cdr:y>0.17908</cdr:y>
    </cdr:from>
    <cdr:to>
      <cdr:x>0.97805</cdr:x>
      <cdr:y>0.22872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57035" y="641365"/>
          <a:ext cx="656114" cy="177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0.47695</cdr:y>
    </cdr:from>
    <cdr:to>
      <cdr:x>0.9843</cdr:x>
      <cdr:y>0.53191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708133"/>
          <a:ext cx="754410" cy="196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0.10745</cdr:x>
      <cdr:y>0.27394</cdr:y>
    </cdr:from>
    <cdr:to>
      <cdr:x>0.86882</cdr:x>
      <cdr:y>0.27394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38649" y="981089"/>
          <a:ext cx="4525279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0.11092</cdr:x>
      <cdr:y>0.55674</cdr:y>
    </cdr:from>
    <cdr:to>
      <cdr:x>0.87229</cdr:x>
      <cdr:y>0.55674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50830" y="1993901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0.11147</cdr:x>
      <cdr:y>0.69858</cdr:y>
    </cdr:from>
    <cdr:to>
      <cdr:x>0.87284</cdr:x>
      <cdr:y>0.69858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54057" y="2501890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0.85947</cdr:x>
      <cdr:y>0.64717</cdr:y>
    </cdr:from>
    <cdr:to>
      <cdr:x>0.96986</cdr:x>
      <cdr:y>0.70745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08343" y="2317777"/>
          <a:ext cx="656114" cy="2158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0.86397</cdr:x>
      <cdr:y>0.22962</cdr:y>
    </cdr:from>
    <cdr:to>
      <cdr:x>0.97436</cdr:x>
      <cdr:y>0.28191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35086" y="822355"/>
          <a:ext cx="656114" cy="187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0.50354</cdr:y>
    </cdr:from>
    <cdr:to>
      <cdr:x>0.9827</cdr:x>
      <cdr:y>0.56383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803381"/>
          <a:ext cx="744885" cy="2159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8502</xdr:colOff>
      <xdr:row>16</xdr:row>
      <xdr:rowOff>9523</xdr:rowOff>
    </xdr:from>
    <xdr:to>
      <xdr:col>47</xdr:col>
      <xdr:colOff>8502</xdr:colOff>
      <xdr:row>36</xdr:row>
      <xdr:rowOff>19048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48</xdr:col>
      <xdr:colOff>3401</xdr:colOff>
      <xdr:row>34</xdr:row>
      <xdr:rowOff>1</xdr:rowOff>
    </xdr:from>
    <xdr:to>
      <xdr:col>56</xdr:col>
      <xdr:colOff>9525</xdr:colOff>
      <xdr:row>49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47</xdr:col>
      <xdr:colOff>755877</xdr:colOff>
      <xdr:row>62</xdr:row>
      <xdr:rowOff>0</xdr:rowOff>
    </xdr:from>
    <xdr:to>
      <xdr:col>56</xdr:col>
      <xdr:colOff>19051</xdr:colOff>
      <xdr:row>78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48</xdr:col>
      <xdr:colOff>1</xdr:colOff>
      <xdr:row>89</xdr:row>
      <xdr:rowOff>187097</xdr:rowOff>
    </xdr:from>
    <xdr:to>
      <xdr:col>56</xdr:col>
      <xdr:colOff>1</xdr:colOff>
      <xdr:row>106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0</xdr:colOff>
      <xdr:row>117</xdr:row>
      <xdr:rowOff>187096</xdr:rowOff>
    </xdr:from>
    <xdr:to>
      <xdr:col>55</xdr:col>
      <xdr:colOff>1000125</xdr:colOff>
      <xdr:row>133</xdr:row>
      <xdr:rowOff>190499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48</xdr:col>
      <xdr:colOff>1</xdr:colOff>
      <xdr:row>146</xdr:row>
      <xdr:rowOff>0</xdr:rowOff>
    </xdr:from>
    <xdr:to>
      <xdr:col>56</xdr:col>
      <xdr:colOff>1</xdr:colOff>
      <xdr:row>162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48</xdr:col>
      <xdr:colOff>0</xdr:colOff>
      <xdr:row>174</xdr:row>
      <xdr:rowOff>0</xdr:rowOff>
    </xdr:from>
    <xdr:to>
      <xdr:col>56</xdr:col>
      <xdr:colOff>9525</xdr:colOff>
      <xdr:row>190</xdr:row>
      <xdr:rowOff>9525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0</xdr:colOff>
      <xdr:row>3</xdr:row>
      <xdr:rowOff>0</xdr:rowOff>
    </xdr:from>
    <xdr:to>
      <xdr:col>59</xdr:col>
      <xdr:colOff>75731</xdr:colOff>
      <xdr:row>5</xdr:row>
      <xdr:rowOff>121104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77125" y="571500"/>
          <a:ext cx="2361731" cy="5021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81</xdr:col>
      <xdr:colOff>1</xdr:colOff>
      <xdr:row>32</xdr:row>
      <xdr:rowOff>0</xdr:rowOff>
    </xdr:from>
    <xdr:to>
      <xdr:col>91</xdr:col>
      <xdr:colOff>1</xdr:colOff>
      <xdr:row>51</xdr:row>
      <xdr:rowOff>9525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92</xdr:col>
      <xdr:colOff>0</xdr:colOff>
      <xdr:row>32</xdr:row>
      <xdr:rowOff>0</xdr:rowOff>
    </xdr:from>
    <xdr:to>
      <xdr:col>102</xdr:col>
      <xdr:colOff>0</xdr:colOff>
      <xdr:row>51</xdr:row>
      <xdr:rowOff>9525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0</xdr:colOff>
      <xdr:row>52</xdr:row>
      <xdr:rowOff>0</xdr:rowOff>
    </xdr:from>
    <xdr:to>
      <xdr:col>91</xdr:col>
      <xdr:colOff>0</xdr:colOff>
      <xdr:row>71</xdr:row>
      <xdr:rowOff>9525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92</xdr:col>
      <xdr:colOff>0</xdr:colOff>
      <xdr:row>52</xdr:row>
      <xdr:rowOff>0</xdr:rowOff>
    </xdr:from>
    <xdr:to>
      <xdr:col>102</xdr:col>
      <xdr:colOff>0</xdr:colOff>
      <xdr:row>71</xdr:row>
      <xdr:rowOff>9525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28575</xdr:colOff>
          <xdr:row>3</xdr:row>
          <xdr:rowOff>9525</xdr:rowOff>
        </xdr:from>
        <xdr:to>
          <xdr:col>32</xdr:col>
          <xdr:colOff>9525</xdr:colOff>
          <xdr:row>19</xdr:row>
          <xdr:rowOff>161925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DFD8DCC6-64B6-C93F-0AEB-6079988B4A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0</xdr:colOff>
          <xdr:row>3</xdr:row>
          <xdr:rowOff>9525</xdr:rowOff>
        </xdr:from>
        <xdr:to>
          <xdr:col>55</xdr:col>
          <xdr:colOff>0</xdr:colOff>
          <xdr:row>19</xdr:row>
          <xdr:rowOff>161925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418802C4-000F-ED58-36A3-302327A50B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80</xdr:col>
          <xdr:colOff>9525</xdr:colOff>
          <xdr:row>3</xdr:row>
          <xdr:rowOff>19050</xdr:rowOff>
        </xdr:from>
        <xdr:to>
          <xdr:col>87</xdr:col>
          <xdr:colOff>285750</xdr:colOff>
          <xdr:row>21</xdr:row>
          <xdr:rowOff>19050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7D854A94-5452-B9E8-D365-C9A4628B05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0.10188</cdr:x>
      <cdr:y>0.24835</cdr:y>
    </cdr:from>
    <cdr:to>
      <cdr:x>0.93369</cdr:x>
      <cdr:y>0.24928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 flipV="1">
          <a:off x="646921" y="754613"/>
          <a:ext cx="5281806" cy="2826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0.10951</cdr:x>
      <cdr:y>0.5227</cdr:y>
    </cdr:from>
    <cdr:to>
      <cdr:x>0.95109</cdr:x>
      <cdr:y>0.52815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 flipV="1">
          <a:off x="695372" y="1588201"/>
          <a:ext cx="5343843" cy="16559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0.09834</cdr:x>
      <cdr:y>0.67013</cdr:y>
    </cdr:from>
    <cdr:to>
      <cdr:x>0.94599</cdr:x>
      <cdr:y>0.67094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24442" y="2036181"/>
          <a:ext cx="5382386" cy="2461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0.90326</cdr:x>
      <cdr:y>0.61241</cdr:y>
    </cdr:from>
    <cdr:to>
      <cdr:x>0.9955</cdr:x>
      <cdr:y>0.66204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735496" y="1860796"/>
          <a:ext cx="585703" cy="1507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0.90429</cdr:x>
      <cdr:y>0.18063</cdr:y>
    </cdr:from>
    <cdr:to>
      <cdr:x>0.9925</cdr:x>
      <cdr:y>0.24226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742036" y="548842"/>
          <a:ext cx="560113" cy="1872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0.889</cdr:x>
      <cdr:y>0.46414</cdr:y>
    </cdr:from>
    <cdr:to>
      <cdr:x>1</cdr:x>
      <cdr:y>0.52351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644924" y="1410264"/>
          <a:ext cx="704850" cy="1804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0.10115</cdr:x>
      <cdr:y>0.18597</cdr:y>
    </cdr:from>
    <cdr:to>
      <cdr:x>0.94529</cdr:x>
      <cdr:y>0.18779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 flipV="1">
          <a:off x="644207" y="568606"/>
          <a:ext cx="5376179" cy="5565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0.09913</cdr:x>
      <cdr:y>0.49375</cdr:y>
    </cdr:from>
    <cdr:to>
      <cdr:x>0.95036</cdr:x>
      <cdr:y>0.49729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31364" y="1509650"/>
          <a:ext cx="5421334" cy="10823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0.09692</cdr:x>
      <cdr:y>0.66134</cdr:y>
    </cdr:from>
    <cdr:to>
      <cdr:x>0.94617</cdr:x>
      <cdr:y>0.66196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17281" y="2022051"/>
          <a:ext cx="5408724" cy="1895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0.89402</cdr:x>
      <cdr:y>0.5901</cdr:y>
    </cdr:from>
    <cdr:to>
      <cdr:x>0.98953</cdr:x>
      <cdr:y>0.63899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693863" y="1804245"/>
          <a:ext cx="608286" cy="1494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0.90195</cdr:x>
      <cdr:y>0.12601</cdr:y>
    </cdr:from>
    <cdr:to>
      <cdr:x>0.98802</cdr:x>
      <cdr:y>0.17366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744346" y="385279"/>
          <a:ext cx="548165" cy="145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0.87138</cdr:x>
      <cdr:y>0.43014</cdr:y>
    </cdr:from>
    <cdr:to>
      <cdr:x>0.98355</cdr:x>
      <cdr:y>0.48598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549674" y="1315154"/>
          <a:ext cx="714375" cy="1707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0.10104</cdr:x>
      <cdr:y>0.21362</cdr:y>
    </cdr:from>
    <cdr:to>
      <cdr:x>0.93655</cdr:x>
      <cdr:y>0.21469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40969" y="651854"/>
          <a:ext cx="5300183" cy="3265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0.09654</cdr:x>
      <cdr:y>0.50157</cdr:y>
    </cdr:from>
    <cdr:to>
      <cdr:x>0.94017</cdr:x>
      <cdr:y>0.50273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 flipV="1">
          <a:off x="612422" y="1530507"/>
          <a:ext cx="5351694" cy="354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0.09768</cdr:x>
      <cdr:y>0.65838</cdr:y>
    </cdr:from>
    <cdr:to>
      <cdr:x>0.94167</cdr:x>
      <cdr:y>0.65966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 flipV="1">
          <a:off x="619626" y="2008984"/>
          <a:ext cx="5353977" cy="3905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0.89852</cdr:x>
      <cdr:y>0.59565</cdr:y>
    </cdr:from>
    <cdr:to>
      <cdr:x>0.99249</cdr:x>
      <cdr:y>0.64037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699912" y="1817573"/>
          <a:ext cx="596113" cy="1364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0.90464</cdr:x>
      <cdr:y>0.15028</cdr:y>
    </cdr:from>
    <cdr:to>
      <cdr:x>0.99069</cdr:x>
      <cdr:y>0.19073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738735" y="458569"/>
          <a:ext cx="545871" cy="123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0.87688</cdr:x>
      <cdr:y>0.43303</cdr:y>
    </cdr:from>
    <cdr:to>
      <cdr:x>0.99459</cdr:x>
      <cdr:y>0.48807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562599" y="1321349"/>
          <a:ext cx="746722" cy="1679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0.0821</cdr:x>
      <cdr:y>0.22386</cdr:y>
    </cdr:from>
    <cdr:to>
      <cdr:x>0.9293</cdr:x>
      <cdr:y>0.22396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 flipV="1">
          <a:off x="520008" y="683091"/>
          <a:ext cx="5366271" cy="305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0.07661</cdr:x>
      <cdr:y>0.51763</cdr:y>
    </cdr:from>
    <cdr:to>
      <cdr:x>0.92508</cdr:x>
      <cdr:y>0.51784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485258" y="1579501"/>
          <a:ext cx="5374315" cy="64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0.07819</cdr:x>
      <cdr:y>0.67163</cdr:y>
    </cdr:from>
    <cdr:to>
      <cdr:x>0.91997</cdr:x>
      <cdr:y>0.67256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495258" y="2049415"/>
          <a:ext cx="5331939" cy="2838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0.9058</cdr:x>
      <cdr:y>0.60835</cdr:y>
    </cdr:from>
    <cdr:to>
      <cdr:x>0.9985</cdr:x>
      <cdr:y>0.65701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737427" y="1856309"/>
          <a:ext cx="587173" cy="1484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0.91123</cdr:x>
      <cdr:y>0.15367</cdr:y>
    </cdr:from>
    <cdr:to>
      <cdr:x>0.99454</cdr:x>
      <cdr:y>0.20075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771845" y="468912"/>
          <a:ext cx="527696" cy="143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0.88123</cdr:x>
      <cdr:y>0.45361</cdr:y>
    </cdr:from>
    <cdr:to>
      <cdr:x>1</cdr:x>
      <cdr:y>0.5068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581840" y="1384152"/>
          <a:ext cx="752285" cy="1623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0.11362</cdr:x>
      <cdr:y>0.22673</cdr:y>
    </cdr:from>
    <cdr:to>
      <cdr:x>0.94729</cdr:x>
      <cdr:y>0.22749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720756" y="693244"/>
          <a:ext cx="5288511" cy="2324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0.10728</cdr:x>
      <cdr:y>0.51362</cdr:y>
    </cdr:from>
    <cdr:to>
      <cdr:x>0.9395</cdr:x>
      <cdr:y>0.51608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80525" y="1570417"/>
          <a:ext cx="5279312" cy="7522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0.10998</cdr:x>
      <cdr:y>0.66259</cdr:y>
    </cdr:from>
    <cdr:to>
      <cdr:x>0.93407</cdr:x>
      <cdr:y>0.66466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97681" y="2025874"/>
          <a:ext cx="5227739" cy="6329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0.89648</cdr:x>
      <cdr:y>0.60823</cdr:y>
    </cdr:from>
    <cdr:to>
      <cdr:x>0.99099</cdr:x>
      <cdr:y>0.65491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686962" y="1859685"/>
          <a:ext cx="599538" cy="142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0.90183</cdr:x>
      <cdr:y>0.1645</cdr:y>
    </cdr:from>
    <cdr:to>
      <cdr:x>0.98856</cdr:x>
      <cdr:y>0.21802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720903" y="502960"/>
          <a:ext cx="550185" cy="163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0.87538</cdr:x>
      <cdr:y>0.45129</cdr:y>
    </cdr:from>
    <cdr:to>
      <cdr:x>0.98799</cdr:x>
      <cdr:y>0.51713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553074" y="1379838"/>
          <a:ext cx="714376" cy="2013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0.1185</cdr:x>
      <cdr:y>0.21809</cdr:y>
    </cdr:from>
    <cdr:to>
      <cdr:x>0.87987</cdr:x>
      <cdr:y>0.21809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95287" y="781054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0.52748</cdr:y>
    </cdr:from>
    <cdr:to>
      <cdr:x>0.88041</cdr:x>
      <cdr:y>0.52748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36" y="1889106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0.12121</cdr:x>
      <cdr:y>0.6773</cdr:y>
    </cdr:from>
    <cdr:to>
      <cdr:x>0.88258</cdr:x>
      <cdr:y>0.6773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711188" y="2425684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0.8628</cdr:x>
      <cdr:y>0.61791</cdr:y>
    </cdr:from>
    <cdr:to>
      <cdr:x>0.97319</cdr:x>
      <cdr:y>0.68085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28134" y="2212987"/>
          <a:ext cx="656114" cy="2254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0.86275</cdr:x>
      <cdr:y>0.16578</cdr:y>
    </cdr:from>
    <cdr:to>
      <cdr:x>0.97314</cdr:x>
      <cdr:y>0.22074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27823" y="593728"/>
          <a:ext cx="656114" cy="196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0.86058</cdr:x>
      <cdr:y>0.45567</cdr:y>
    </cdr:from>
    <cdr:to>
      <cdr:x>0.99392</cdr:x>
      <cdr:y>0.51064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14925" y="1631933"/>
          <a:ext cx="792510" cy="196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Mestaestable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0.08268</cdr:x>
      <cdr:y>0.2192</cdr:y>
    </cdr:from>
    <cdr:to>
      <cdr:x>0.93196</cdr:x>
      <cdr:y>0.22102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 flipV="1">
          <a:off x="525306" y="670206"/>
          <a:ext cx="5395624" cy="5565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0.08289</cdr:x>
      <cdr:y>0.51351</cdr:y>
    </cdr:from>
    <cdr:to>
      <cdr:x>0.92414</cdr:x>
      <cdr:y>0.51571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526631" y="1570068"/>
          <a:ext cx="5344608" cy="6727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0.09125</cdr:x>
      <cdr:y>0.67301</cdr:y>
    </cdr:from>
    <cdr:to>
      <cdr:x>0.93917</cdr:x>
      <cdr:y>0.67341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579729" y="2057735"/>
          <a:ext cx="5386984" cy="1223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0.90479</cdr:x>
      <cdr:y>0.60807</cdr:y>
    </cdr:from>
    <cdr:to>
      <cdr:x>1</cdr:x>
      <cdr:y>0.66551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748289" y="1859194"/>
          <a:ext cx="604886" cy="1756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0.89771</cdr:x>
      <cdr:y>0.15742</cdr:y>
    </cdr:from>
    <cdr:to>
      <cdr:x>0.98345</cdr:x>
      <cdr:y>0.20935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703309" y="481328"/>
          <a:ext cx="544721" cy="158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0.88606</cdr:x>
      <cdr:y>0.45174</cdr:y>
    </cdr:from>
    <cdr:to>
      <cdr:x>1</cdr:x>
      <cdr:y>0.50467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629275" y="1381206"/>
          <a:ext cx="723900" cy="161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0.12662</cdr:x>
      <cdr:y>0.23937</cdr:y>
    </cdr:from>
    <cdr:to>
      <cdr:x>0.88799</cdr:x>
      <cdr:y>0.23937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742912" y="857268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0.54344</cdr:y>
    </cdr:from>
    <cdr:to>
      <cdr:x>0.88041</cdr:x>
      <cdr:y>0.54344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55" y="1946267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0.12446</cdr:x>
      <cdr:y>0.6906</cdr:y>
    </cdr:from>
    <cdr:to>
      <cdr:x>0.88583</cdr:x>
      <cdr:y>0.6906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730238" y="2473307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0.8612</cdr:x>
      <cdr:y>0.63121</cdr:y>
    </cdr:from>
    <cdr:to>
      <cdr:x>0.97159</cdr:x>
      <cdr:y>0.68883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18609" y="2260622"/>
          <a:ext cx="656114" cy="2063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0.86766</cdr:x>
      <cdr:y>0.17908</cdr:y>
    </cdr:from>
    <cdr:to>
      <cdr:x>0.97805</cdr:x>
      <cdr:y>0.22872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57035" y="641365"/>
          <a:ext cx="656114" cy="177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0.47695</cdr:y>
    </cdr:from>
    <cdr:to>
      <cdr:x>0.9843</cdr:x>
      <cdr:y>0.53191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708133"/>
          <a:ext cx="754410" cy="196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0.10745</cdr:x>
      <cdr:y>0.27394</cdr:y>
    </cdr:from>
    <cdr:to>
      <cdr:x>0.86882</cdr:x>
      <cdr:y>0.27394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38649" y="981089"/>
          <a:ext cx="4525279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0.11092</cdr:x>
      <cdr:y>0.55674</cdr:y>
    </cdr:from>
    <cdr:to>
      <cdr:x>0.87229</cdr:x>
      <cdr:y>0.55674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50830" y="1993901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0.11147</cdr:x>
      <cdr:y>0.69858</cdr:y>
    </cdr:from>
    <cdr:to>
      <cdr:x>0.87284</cdr:x>
      <cdr:y>0.69858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54057" y="2501890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0.85947</cdr:x>
      <cdr:y>0.64717</cdr:y>
    </cdr:from>
    <cdr:to>
      <cdr:x>0.96986</cdr:x>
      <cdr:y>0.70745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108343" y="2317777"/>
          <a:ext cx="656114" cy="2158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0.86397</cdr:x>
      <cdr:y>0.22962</cdr:y>
    </cdr:from>
    <cdr:to>
      <cdr:x>0.97436</cdr:x>
      <cdr:y>0.28191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35086" y="822355"/>
          <a:ext cx="656114" cy="187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0.50354</cdr:y>
    </cdr:from>
    <cdr:to>
      <cdr:x>0.9827</cdr:x>
      <cdr:y>0.56383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803381"/>
          <a:ext cx="744885" cy="2159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0.11688</cdr:x>
      <cdr:y>0.21543</cdr:y>
    </cdr:from>
    <cdr:to>
      <cdr:x>0.87825</cdr:x>
      <cdr:y>0.21543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85800" y="771525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0.11742</cdr:x>
      <cdr:y>0.52216</cdr:y>
    </cdr:from>
    <cdr:to>
      <cdr:x>0.87879</cdr:x>
      <cdr:y>0.52216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88975" y="1870075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0.11634</cdr:x>
      <cdr:y>0.68262</cdr:y>
    </cdr:from>
    <cdr:to>
      <cdr:x>0.87771</cdr:x>
      <cdr:y>0.68262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82625" y="2444750"/>
          <a:ext cx="4467225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0.85472</cdr:x>
      <cdr:y>0.62057</cdr:y>
    </cdr:from>
    <cdr:to>
      <cdr:x>0.95513</cdr:x>
      <cdr:y>0.67819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080138" y="2222515"/>
          <a:ext cx="596762" cy="206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0.85629</cdr:x>
      <cdr:y>0.15248</cdr:y>
    </cdr:from>
    <cdr:to>
      <cdr:x>0.96668</cdr:x>
      <cdr:y>0.27482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89456" y="546103"/>
          <a:ext cx="656114" cy="4381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0.85737</cdr:x>
      <cdr:y>0.44769</cdr:y>
    </cdr:from>
    <cdr:to>
      <cdr:x>0.9923</cdr:x>
      <cdr:y>0.50798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95875" y="1603358"/>
          <a:ext cx="801932" cy="215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0.11688</cdr:x>
      <cdr:y>0.20213</cdr:y>
    </cdr:from>
    <cdr:to>
      <cdr:x>0.87825</cdr:x>
      <cdr:y>0.20213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62B0F7F-9B91-F90F-687A-F079E53B5357}"/>
            </a:ext>
          </a:extLst>
        </cdr:cNvPr>
        <cdr:cNvCxnSpPr/>
      </cdr:nvCxnSpPr>
      <cdr:spPr>
        <a:xfrm xmlns:a="http://schemas.openxmlformats.org/drawingml/2006/main" flipH="1">
          <a:off x="685782" y="723916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0.11904</cdr:x>
      <cdr:y>0.50354</cdr:y>
    </cdr:from>
    <cdr:to>
      <cdr:x>0.88041</cdr:x>
      <cdr:y>0.50354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AF2FE1D9-AA0A-9B98-DC74-C5D4FA56DF39}"/>
            </a:ext>
          </a:extLst>
        </cdr:cNvPr>
        <cdr:cNvCxnSpPr/>
      </cdr:nvCxnSpPr>
      <cdr:spPr>
        <a:xfrm xmlns:a="http://schemas.openxmlformats.org/drawingml/2006/main" flipH="1">
          <a:off x="698475" y="1803389"/>
          <a:ext cx="4467262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0.11472</cdr:x>
      <cdr:y>0.67996</cdr:y>
    </cdr:from>
    <cdr:to>
      <cdr:x>0.87609</cdr:x>
      <cdr:y>0.67996</cdr:y>
    </cdr:to>
    <cdr:cxnSp macro="">
      <cdr:nvCxnSpPr>
        <cdr:cNvPr id="13" name="Conector recto 12">
          <a:extLst xmlns:a="http://schemas.openxmlformats.org/drawingml/2006/main">
            <a:ext uri="{FF2B5EF4-FFF2-40B4-BE49-F238E27FC236}">
              <a16:creationId xmlns:a16="http://schemas.microsoft.com/office/drawing/2014/main" id="{897DDE12-B18B-4D18-F39F-4E3B0EF8D5AC}"/>
            </a:ext>
          </a:extLst>
        </cdr:cNvPr>
        <cdr:cNvCxnSpPr/>
      </cdr:nvCxnSpPr>
      <cdr:spPr>
        <a:xfrm xmlns:a="http://schemas.openxmlformats.org/drawingml/2006/main" flipH="1">
          <a:off x="673088" y="2435210"/>
          <a:ext cx="4467263" cy="0"/>
        </a:xfrm>
        <a:prstGeom xmlns:a="http://schemas.openxmlformats.org/drawingml/2006/main" prst="line">
          <a:avLst/>
        </a:prstGeom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0.89773</cdr:x>
      <cdr:y>0.18351</cdr:y>
    </cdr:from>
    <cdr:to>
      <cdr:x>0.96916</cdr:x>
      <cdr:y>0.24734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1AF08A2A-88A6-CB95-1DF5-9BCCD98688E0}"/>
            </a:ext>
          </a:extLst>
        </cdr:cNvPr>
        <cdr:cNvSpPr txBox="1"/>
      </cdr:nvSpPr>
      <cdr:spPr>
        <a:xfrm xmlns:a="http://schemas.openxmlformats.org/drawingml/2006/main">
          <a:off x="5267325" y="657225"/>
          <a:ext cx="419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0.85625</cdr:x>
      <cdr:y>0.61525</cdr:y>
    </cdr:from>
    <cdr:to>
      <cdr:x>0.96664</cdr:x>
      <cdr:y>0.68085</cdr:y>
    </cdr:to>
    <cdr:sp macro="" textlink="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38836C22-9E55-E9BC-E6E0-E4609B0DD68A}"/>
            </a:ext>
          </a:extLst>
        </cdr:cNvPr>
        <cdr:cNvSpPr txBox="1"/>
      </cdr:nvSpPr>
      <cdr:spPr>
        <a:xfrm xmlns:a="http://schemas.openxmlformats.org/drawingml/2006/main">
          <a:off x="5089189" y="2203469"/>
          <a:ext cx="656114" cy="234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Inestable</a:t>
          </a:r>
        </a:p>
      </cdr:txBody>
    </cdr:sp>
  </cdr:relSizeAnchor>
  <cdr:relSizeAnchor xmlns:cdr="http://schemas.openxmlformats.org/drawingml/2006/chartDrawing">
    <cdr:from>
      <cdr:x>0.8643</cdr:x>
      <cdr:y>0.14184</cdr:y>
    </cdr:from>
    <cdr:to>
      <cdr:x>0.97469</cdr:x>
      <cdr:y>0.20213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137081" y="507991"/>
          <a:ext cx="656114" cy="215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Estable</a:t>
          </a:r>
        </a:p>
      </cdr:txBody>
    </cdr:sp>
  </cdr:relSizeAnchor>
  <cdr:relSizeAnchor xmlns:cdr="http://schemas.openxmlformats.org/drawingml/2006/chartDrawing">
    <cdr:from>
      <cdr:x>0.84936</cdr:x>
      <cdr:y>0.43439</cdr:y>
    </cdr:from>
    <cdr:to>
      <cdr:x>0.98593</cdr:x>
      <cdr:y>0.48936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AA42E08-B60D-757D-F583-332967D12266}"/>
            </a:ext>
          </a:extLst>
        </cdr:cNvPr>
        <cdr:cNvSpPr txBox="1"/>
      </cdr:nvSpPr>
      <cdr:spPr>
        <a:xfrm xmlns:a="http://schemas.openxmlformats.org/drawingml/2006/main">
          <a:off x="5048250" y="1555725"/>
          <a:ext cx="811724" cy="196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/>
            <a:t>Metaestable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todologi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23">
          <cell r="Y23" t="str">
            <v>Cohembi</v>
          </cell>
          <cell r="AE23">
            <v>1.0142857142857142</v>
          </cell>
          <cell r="AF23">
            <v>0.75426621160409557</v>
          </cell>
          <cell r="AZ23">
            <v>0.9859154929577465</v>
          </cell>
          <cell r="BA23">
            <v>1.5563380281690142</v>
          </cell>
          <cell r="BB23">
            <v>2.063380281690141</v>
          </cell>
          <cell r="BC23">
            <v>1.3071187304824421</v>
          </cell>
          <cell r="BD23">
            <v>45.600704225352118</v>
          </cell>
          <cell r="BE23">
            <v>9.3365623605888737E-2</v>
          </cell>
        </row>
        <row r="24">
          <cell r="Y24" t="str">
            <v>Galán</v>
          </cell>
          <cell r="AE24">
            <v>0.14285714285714288</v>
          </cell>
          <cell r="AF24">
            <v>1.3423728813559324</v>
          </cell>
          <cell r="AZ24">
            <v>6.9999999999999991</v>
          </cell>
          <cell r="BA24">
            <v>18.857142857142858</v>
          </cell>
          <cell r="BB24">
            <v>14.047619047619047</v>
          </cell>
          <cell r="BC24">
            <v>5.2146464646464636</v>
          </cell>
          <cell r="BD24">
            <v>556.28571428571433</v>
          </cell>
          <cell r="BE24">
            <v>0.35473785473785469</v>
          </cell>
          <cell r="BX24" t="str">
            <v>Cohembi</v>
          </cell>
          <cell r="CD24">
            <v>2.063380281690141</v>
          </cell>
          <cell r="CE24">
            <v>1.3071187304824421</v>
          </cell>
          <cell r="CF24">
            <v>0.9859154929577465</v>
          </cell>
          <cell r="CG24">
            <v>0.75426621160409557</v>
          </cell>
          <cell r="CH24">
            <v>18.8262443438914</v>
          </cell>
        </row>
        <row r="25">
          <cell r="Y25" t="str">
            <v>Infantas</v>
          </cell>
          <cell r="AE25">
            <v>0.13138686131386862</v>
          </cell>
          <cell r="AF25">
            <v>1.6353383458646615</v>
          </cell>
          <cell r="AZ25">
            <v>7.6111111111111107</v>
          </cell>
          <cell r="BA25">
            <v>24.166666666666664</v>
          </cell>
          <cell r="BB25">
            <v>14.777777777777779</v>
          </cell>
          <cell r="BC25">
            <v>4.6541507024265645</v>
          </cell>
          <cell r="BD25">
            <v>642.83333333333337</v>
          </cell>
          <cell r="BE25">
            <v>0.33971902937420184</v>
          </cell>
          <cell r="BX25" t="str">
            <v>Galán</v>
          </cell>
          <cell r="CD25">
            <v>14.047619047619047</v>
          </cell>
          <cell r="CE25">
            <v>5.2146464646464636</v>
          </cell>
          <cell r="CF25">
            <v>6.9999999999999991</v>
          </cell>
          <cell r="CG25">
            <v>1.3423728813559324</v>
          </cell>
          <cell r="CH25">
            <v>1.5643939393939394</v>
          </cell>
        </row>
        <row r="26">
          <cell r="Y26" t="str">
            <v>LCT</v>
          </cell>
          <cell r="AE26">
            <v>0.14285714285714285</v>
          </cell>
          <cell r="AF26">
            <v>1.1383647798742138</v>
          </cell>
          <cell r="AZ26">
            <v>7</v>
          </cell>
          <cell r="BA26">
            <v>24.133333333333336</v>
          </cell>
          <cell r="BB26">
            <v>21.2</v>
          </cell>
          <cell r="BC26">
            <v>6.1491712707182318</v>
          </cell>
          <cell r="BD26">
            <v>767.44</v>
          </cell>
          <cell r="BE26">
            <v>0.58563535911602205</v>
          </cell>
          <cell r="BX26" t="str">
            <v>Infantas</v>
          </cell>
          <cell r="CD26">
            <v>14.777777777777779</v>
          </cell>
          <cell r="CE26">
            <v>4.6541507024265645</v>
          </cell>
          <cell r="CF26">
            <v>7.6111111111111107</v>
          </cell>
          <cell r="CG26">
            <v>1.6353383458646615</v>
          </cell>
          <cell r="CH26">
            <v>1.1006896551724139</v>
          </cell>
        </row>
        <row r="27">
          <cell r="Y27" t="str">
            <v>Araguaney</v>
          </cell>
          <cell r="AE27">
            <v>0.39655172413793099</v>
          </cell>
          <cell r="AF27">
            <v>1.786764705882353</v>
          </cell>
          <cell r="AZ27">
            <v>2.5217391304347827</v>
          </cell>
          <cell r="BA27">
            <v>21.130434782608699</v>
          </cell>
          <cell r="BB27">
            <v>11.82608695652174</v>
          </cell>
          <cell r="BC27">
            <v>1.411343710860619</v>
          </cell>
          <cell r="BD27">
            <v>574.74782608695659</v>
          </cell>
          <cell r="BE27">
            <v>0.24333512256217568</v>
          </cell>
          <cell r="BX27" t="str">
            <v>LCT</v>
          </cell>
          <cell r="CD27">
            <v>21.2</v>
          </cell>
          <cell r="CE27">
            <v>6.1491712707182318</v>
          </cell>
          <cell r="CF27">
            <v>7</v>
          </cell>
          <cell r="CG27">
            <v>1.1383647798742138</v>
          </cell>
          <cell r="CH27">
            <v>1.3176795580110496</v>
          </cell>
        </row>
        <row r="28">
          <cell r="Y28" t="str">
            <v>Perenco</v>
          </cell>
          <cell r="AE28">
            <v>0.26785714285714285</v>
          </cell>
          <cell r="AF28">
            <v>2.1428571428571428</v>
          </cell>
          <cell r="AZ28">
            <v>3.7333333333333329</v>
          </cell>
          <cell r="BA28">
            <v>36</v>
          </cell>
          <cell r="BB28">
            <v>16.8</v>
          </cell>
          <cell r="BC28">
            <v>1.7422222222222219</v>
          </cell>
          <cell r="BD28">
            <v>907.19999999999993</v>
          </cell>
          <cell r="BE28">
            <v>0.31111111111111112</v>
          </cell>
          <cell r="BX28" t="str">
            <v>Araguaney</v>
          </cell>
          <cell r="CD28">
            <v>11.82608695652174</v>
          </cell>
          <cell r="CE28">
            <v>1.411343710860619</v>
          </cell>
          <cell r="CF28">
            <v>2.5217391304347827</v>
          </cell>
          <cell r="CG28">
            <v>1.786764705882353</v>
          </cell>
          <cell r="CH28">
            <v>1.2872427983539092</v>
          </cell>
        </row>
        <row r="29">
          <cell r="Y29" t="str">
            <v>Suria</v>
          </cell>
          <cell r="AE29">
            <v>0.5</v>
          </cell>
          <cell r="AF29">
            <v>1.1359773371104818</v>
          </cell>
          <cell r="AZ29">
            <v>2</v>
          </cell>
          <cell r="BA29">
            <v>17.434782608695656</v>
          </cell>
          <cell r="BB29">
            <v>15.347826086956522</v>
          </cell>
          <cell r="BC29">
            <v>1.7605985037406482</v>
          </cell>
          <cell r="BD29">
            <v>615.44782608695652</v>
          </cell>
          <cell r="BE29">
            <v>0.38273880516101055</v>
          </cell>
          <cell r="BX29" t="str">
            <v>Perenco</v>
          </cell>
          <cell r="CD29">
            <v>16.8</v>
          </cell>
          <cell r="CE29">
            <v>1.7422222222222221</v>
          </cell>
          <cell r="CF29">
            <v>3.7333333333333329</v>
          </cell>
          <cell r="CG29">
            <v>2.1428571428571428</v>
          </cell>
          <cell r="CH29">
            <v>0.7</v>
          </cell>
        </row>
        <row r="30">
          <cell r="Y30" t="str">
            <v>Calipso</v>
          </cell>
          <cell r="AE30">
            <v>0.25396825396825401</v>
          </cell>
          <cell r="AF30">
            <v>2.2938388625592414</v>
          </cell>
          <cell r="AZ30">
            <v>3.9374999999999996</v>
          </cell>
          <cell r="BA30">
            <v>30.249999999999996</v>
          </cell>
          <cell r="BB30">
            <v>13.1875</v>
          </cell>
          <cell r="BC30">
            <v>1.7165547520661157</v>
          </cell>
          <cell r="BD30">
            <v>638.27499999999998</v>
          </cell>
          <cell r="BE30">
            <v>0.27246900826446285</v>
          </cell>
          <cell r="BX30" t="str">
            <v>Suria</v>
          </cell>
          <cell r="CD30">
            <v>15.347826086956522</v>
          </cell>
          <cell r="CE30">
            <v>1.7605985037406482</v>
          </cell>
          <cell r="CF30">
            <v>2</v>
          </cell>
          <cell r="CG30">
            <v>1.1359773371104818</v>
          </cell>
          <cell r="CH30">
            <v>2.0246882793017451</v>
          </cell>
        </row>
        <row r="31">
          <cell r="Y31" t="str">
            <v>Bonga</v>
          </cell>
          <cell r="AE31">
            <v>5.6603773584905662E-2</v>
          </cell>
          <cell r="AF31">
            <v>1.6747967479674797</v>
          </cell>
          <cell r="AZ31">
            <v>17.666666666666668</v>
          </cell>
          <cell r="BA31">
            <v>137.33333333333334</v>
          </cell>
          <cell r="BB31">
            <v>82.000000000000014</v>
          </cell>
          <cell r="BC31">
            <v>10.548543689320386</v>
          </cell>
          <cell r="BD31">
            <v>3378.4000000000005</v>
          </cell>
          <cell r="BE31">
            <v>1.9902912621359223</v>
          </cell>
          <cell r="BX31" t="str">
            <v>Calipso</v>
          </cell>
          <cell r="CD31">
            <v>13.1875</v>
          </cell>
          <cell r="CE31">
            <v>1.7165547520661157</v>
          </cell>
          <cell r="CF31">
            <v>3.9374999999999996</v>
          </cell>
          <cell r="CG31">
            <v>2.2938388625592414</v>
          </cell>
          <cell r="CH31">
            <v>0.69752066115702493</v>
          </cell>
        </row>
        <row r="32">
          <cell r="Y32" t="str">
            <v>South Blend</v>
          </cell>
          <cell r="AE32">
            <v>0.48101265822784806</v>
          </cell>
          <cell r="AF32">
            <v>1.1157894736842104</v>
          </cell>
          <cell r="AZ32">
            <v>2.0789473684210527</v>
          </cell>
          <cell r="BA32">
            <v>8.3684210526315788</v>
          </cell>
          <cell r="BB32">
            <v>7.5</v>
          </cell>
          <cell r="BC32">
            <v>1.8632075471698113</v>
          </cell>
          <cell r="BD32">
            <v>238.50000000000003</v>
          </cell>
          <cell r="BE32">
            <v>0.23584905660377359</v>
          </cell>
          <cell r="BX32" t="str">
            <v>Bonga</v>
          </cell>
          <cell r="CD32">
            <v>82.000000000000014</v>
          </cell>
          <cell r="CE32">
            <v>10.54854368932039</v>
          </cell>
          <cell r="CF32">
            <v>17.666666666666668</v>
          </cell>
          <cell r="CG32">
            <v>1.6747967479674797</v>
          </cell>
          <cell r="CH32">
            <v>0.17912621359223302</v>
          </cell>
        </row>
        <row r="33">
          <cell r="Y33" t="str">
            <v>Caño Limón</v>
          </cell>
          <cell r="AE33">
            <v>0.41095890410958907</v>
          </cell>
          <cell r="AF33">
            <v>1.8091286307053942</v>
          </cell>
          <cell r="AZ33">
            <v>2.4333333333333331</v>
          </cell>
          <cell r="BA33">
            <v>14.533333333333333</v>
          </cell>
          <cell r="BB33">
            <v>8.0333333333333332</v>
          </cell>
          <cell r="BC33">
            <v>1.3450305810397554</v>
          </cell>
          <cell r="BD33">
            <v>350.25333333333333</v>
          </cell>
          <cell r="BE33">
            <v>0.18425076452599387</v>
          </cell>
          <cell r="BX33" t="str">
            <v>South Blend</v>
          </cell>
          <cell r="CD33">
            <v>7.5</v>
          </cell>
          <cell r="CE33">
            <v>1.8632075471698115</v>
          </cell>
          <cell r="CF33">
            <v>2.0789473684210527</v>
          </cell>
          <cell r="CG33">
            <v>1.1157894736842104</v>
          </cell>
          <cell r="CH33">
            <v>3.4056603773584908</v>
          </cell>
        </row>
        <row r="34">
          <cell r="Y34" t="str">
            <v>Rancho Hermoso</v>
          </cell>
          <cell r="AE34">
            <v>0.29729729729729731</v>
          </cell>
          <cell r="AF34">
            <v>2.4124293785310735</v>
          </cell>
          <cell r="AZ34">
            <v>3.3636363636363633</v>
          </cell>
          <cell r="BA34">
            <v>38.81818181818182</v>
          </cell>
          <cell r="BB34">
            <v>16.09090909090909</v>
          </cell>
          <cell r="BC34">
            <v>1.3942942303598038</v>
          </cell>
          <cell r="BD34">
            <v>687.08181818181811</v>
          </cell>
          <cell r="BE34">
            <v>0.37683627847562268</v>
          </cell>
          <cell r="BX34" t="str">
            <v>Caño Limón</v>
          </cell>
          <cell r="CD34">
            <v>8.0333333333333332</v>
          </cell>
          <cell r="CE34">
            <v>1.3450305810397551</v>
          </cell>
          <cell r="CF34">
            <v>2.4333333333333331</v>
          </cell>
          <cell r="CG34">
            <v>1.8091286307053942</v>
          </cell>
          <cell r="CH34">
            <v>1.6582568807339451</v>
          </cell>
        </row>
        <row r="35">
          <cell r="Y35" t="str">
            <v>Cusiana</v>
          </cell>
          <cell r="AE35">
            <v>0.14285714285714288</v>
          </cell>
          <cell r="AF35">
            <v>3.2302158273381294</v>
          </cell>
          <cell r="AZ35">
            <v>6.9999999999999991</v>
          </cell>
          <cell r="BA35">
            <v>224.49999999999997</v>
          </cell>
          <cell r="BB35">
            <v>69.5</v>
          </cell>
          <cell r="BC35">
            <v>2.1670378619153676</v>
          </cell>
          <cell r="BD35">
            <v>3120.5499999999997</v>
          </cell>
          <cell r="BE35">
            <v>1.5478841870824054</v>
          </cell>
          <cell r="BX35" t="str">
            <v>Rancho Hermoso</v>
          </cell>
          <cell r="CD35">
            <v>16.09090909090909</v>
          </cell>
          <cell r="CE35">
            <v>1.394294230359804</v>
          </cell>
          <cell r="CF35">
            <v>3.3636363636363633</v>
          </cell>
          <cell r="CG35">
            <v>2.4124293785310735</v>
          </cell>
          <cell r="CH35">
            <v>0.4559718969555035</v>
          </cell>
        </row>
        <row r="36">
          <cell r="Y36" t="str">
            <v>Cupiagua</v>
          </cell>
          <cell r="AE36">
            <v>0.4</v>
          </cell>
          <cell r="AF36">
            <v>2.5192307692307692</v>
          </cell>
          <cell r="AZ36">
            <v>2.5</v>
          </cell>
          <cell r="BA36">
            <v>98.249999999999986</v>
          </cell>
          <cell r="BB36">
            <v>39</v>
          </cell>
          <cell r="BC36">
            <v>0.99236641221374056</v>
          </cell>
          <cell r="BD36">
            <v>1532.6999999999998</v>
          </cell>
          <cell r="BE36">
            <v>0.99236641221374056</v>
          </cell>
          <cell r="BX36" t="str">
            <v>Cusiana</v>
          </cell>
          <cell r="CD36">
            <v>69.5</v>
          </cell>
          <cell r="CE36">
            <v>2.1670378619153672</v>
          </cell>
          <cell r="CF36">
            <v>6.9999999999999991</v>
          </cell>
          <cell r="CG36">
            <v>3.2302158273381294</v>
          </cell>
          <cell r="CH36">
            <v>6.1915367483296221E-2</v>
          </cell>
        </row>
        <row r="37">
          <cell r="Y37" t="str">
            <v>Floreña</v>
          </cell>
          <cell r="AE37">
            <v>1.6</v>
          </cell>
          <cell r="AF37">
            <v>4.6710526315789478</v>
          </cell>
          <cell r="AZ37">
            <v>0.625</v>
          </cell>
          <cell r="BA37">
            <v>44.375</v>
          </cell>
          <cell r="BB37">
            <v>9.4999999999999982</v>
          </cell>
          <cell r="BC37">
            <v>0.13380281690140844</v>
          </cell>
          <cell r="BD37">
            <v>337.25</v>
          </cell>
          <cell r="BE37">
            <v>0.26760563380281688</v>
          </cell>
          <cell r="BX37" t="str">
            <v>Cupiagua</v>
          </cell>
          <cell r="CD37">
            <v>39</v>
          </cell>
          <cell r="CE37">
            <v>0.99236641221374045</v>
          </cell>
          <cell r="CF37">
            <v>2.5</v>
          </cell>
          <cell r="CG37">
            <v>2.5192307692307692</v>
          </cell>
          <cell r="CH37">
            <v>0.1587786259541985</v>
          </cell>
        </row>
        <row r="38">
          <cell r="BX38" t="str">
            <v>Floreña</v>
          </cell>
          <cell r="CD38">
            <v>9.4999999999999982</v>
          </cell>
          <cell r="CE38">
            <v>0.13380281690140844</v>
          </cell>
          <cell r="CF38">
            <v>0.625</v>
          </cell>
          <cell r="CG38">
            <v>4.6710526315789478</v>
          </cell>
          <cell r="CH38">
            <v>0.17126760563380281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png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.bin"/><Relationship Id="rId3" Type="http://schemas.openxmlformats.org/officeDocument/2006/relationships/vmlDrawing" Target="../drawings/vmlDrawing2.vml"/><Relationship Id="rId7" Type="http://schemas.openxmlformats.org/officeDocument/2006/relationships/image" Target="../media/image1.png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5.bin"/><Relationship Id="rId5" Type="http://schemas.openxmlformats.org/officeDocument/2006/relationships/image" Target="../media/image2.png"/><Relationship Id="rId4" Type="http://schemas.openxmlformats.org/officeDocument/2006/relationships/oleObject" Target="../embeddings/oleObject4.bin"/><Relationship Id="rId9" Type="http://schemas.openxmlformats.org/officeDocument/2006/relationships/image" Target="../media/image3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600FA-2875-44D9-B7E3-7E1E8AAA8807}">
  <dimension ref="B2:AE9"/>
  <sheetViews>
    <sheetView workbookViewId="0"/>
  </sheetViews>
  <sheetFormatPr baseColWidth="10" defaultRowHeight="15" x14ac:dyDescent="0.25"/>
  <cols>
    <col min="2" max="2" width="22.28515625" bestFit="1" customWidth="1"/>
    <col min="3" max="3" width="7" bestFit="1" customWidth="1"/>
    <col min="4" max="4" width="22.28515625" bestFit="1" customWidth="1"/>
    <col min="5" max="5" width="7" bestFit="1" customWidth="1"/>
    <col min="6" max="6" width="22.28515625" bestFit="1" customWidth="1"/>
    <col min="7" max="7" width="7" bestFit="1" customWidth="1"/>
    <col min="8" max="8" width="22.28515625" bestFit="1" customWidth="1"/>
    <col min="9" max="9" width="7" bestFit="1" customWidth="1"/>
    <col min="10" max="10" width="22.28515625" bestFit="1" customWidth="1"/>
    <col min="11" max="11" width="7" bestFit="1" customWidth="1"/>
    <col min="12" max="12" width="22.28515625" bestFit="1" customWidth="1"/>
    <col min="13" max="13" width="7" bestFit="1" customWidth="1"/>
    <col min="14" max="14" width="22.28515625" bestFit="1" customWidth="1"/>
    <col min="15" max="15" width="6.28515625" bestFit="1" customWidth="1"/>
    <col min="16" max="16" width="22.28515625" bestFit="1" customWidth="1"/>
    <col min="17" max="17" width="7" bestFit="1" customWidth="1"/>
    <col min="18" max="18" width="22.28515625" bestFit="1" customWidth="1"/>
    <col min="19" max="19" width="7" bestFit="1" customWidth="1"/>
    <col min="20" max="20" width="22.28515625" bestFit="1" customWidth="1"/>
    <col min="21" max="21" width="7" bestFit="1" customWidth="1"/>
    <col min="22" max="22" width="22.28515625" bestFit="1" customWidth="1"/>
    <col min="23" max="23" width="7" bestFit="1" customWidth="1"/>
    <col min="24" max="24" width="22.28515625" bestFit="1" customWidth="1"/>
    <col min="25" max="25" width="7" bestFit="1" customWidth="1"/>
    <col min="26" max="26" width="22.28515625" bestFit="1" customWidth="1"/>
    <col min="27" max="27" width="7" bestFit="1" customWidth="1"/>
    <col min="28" max="28" width="22.28515625" bestFit="1" customWidth="1"/>
    <col min="29" max="29" width="7" bestFit="1" customWidth="1"/>
    <col min="30" max="30" width="22.28515625" bestFit="1" customWidth="1"/>
    <col min="31" max="31" width="7" bestFit="1" customWidth="1"/>
  </cols>
  <sheetData>
    <row r="2" spans="2:31" x14ac:dyDescent="0.25">
      <c r="B2" s="42" t="s">
        <v>8</v>
      </c>
      <c r="C2" s="42"/>
      <c r="D2" s="43" t="s">
        <v>9</v>
      </c>
      <c r="E2" s="43"/>
      <c r="F2" s="42" t="s">
        <v>10</v>
      </c>
      <c r="G2" s="42"/>
      <c r="H2" s="43" t="s">
        <v>11</v>
      </c>
      <c r="I2" s="43"/>
      <c r="J2" s="42" t="s">
        <v>12</v>
      </c>
      <c r="K2" s="42"/>
      <c r="L2" s="43" t="s">
        <v>13</v>
      </c>
      <c r="M2" s="43"/>
      <c r="N2" s="42" t="s">
        <v>14</v>
      </c>
      <c r="O2" s="42"/>
      <c r="P2" s="43" t="s">
        <v>15</v>
      </c>
      <c r="Q2" s="43"/>
      <c r="R2" s="42" t="s">
        <v>16</v>
      </c>
      <c r="S2" s="42"/>
      <c r="T2" s="43" t="s">
        <v>17</v>
      </c>
      <c r="U2" s="43"/>
      <c r="V2" s="42" t="s">
        <v>18</v>
      </c>
      <c r="W2" s="42"/>
      <c r="X2" s="43" t="s">
        <v>19</v>
      </c>
      <c r="Y2" s="43"/>
      <c r="Z2" s="42" t="s">
        <v>20</v>
      </c>
      <c r="AA2" s="42"/>
      <c r="AB2" s="43" t="s">
        <v>21</v>
      </c>
      <c r="AC2" s="43"/>
      <c r="AD2" s="42" t="s">
        <v>22</v>
      </c>
      <c r="AE2" s="42"/>
    </row>
    <row r="3" spans="2:31" x14ac:dyDescent="0.25">
      <c r="B3" s="3" t="s">
        <v>6</v>
      </c>
      <c r="C3" s="3" t="s">
        <v>7</v>
      </c>
      <c r="D3" s="4" t="s">
        <v>6</v>
      </c>
      <c r="E3" s="4" t="s">
        <v>7</v>
      </c>
      <c r="F3" s="3" t="s">
        <v>6</v>
      </c>
      <c r="G3" s="3" t="s">
        <v>7</v>
      </c>
      <c r="H3" s="4" t="s">
        <v>6</v>
      </c>
      <c r="I3" s="4" t="s">
        <v>7</v>
      </c>
      <c r="J3" s="3" t="s">
        <v>6</v>
      </c>
      <c r="K3" s="3" t="s">
        <v>7</v>
      </c>
      <c r="L3" s="4" t="s">
        <v>6</v>
      </c>
      <c r="M3" s="4" t="s">
        <v>7</v>
      </c>
      <c r="N3" s="3" t="s">
        <v>6</v>
      </c>
      <c r="O3" s="3" t="s">
        <v>7</v>
      </c>
      <c r="P3" s="4" t="s">
        <v>6</v>
      </c>
      <c r="Q3" s="4" t="s">
        <v>7</v>
      </c>
      <c r="R3" s="3" t="s">
        <v>6</v>
      </c>
      <c r="S3" s="3" t="s">
        <v>7</v>
      </c>
      <c r="T3" s="4" t="s">
        <v>6</v>
      </c>
      <c r="U3" s="4" t="s">
        <v>7</v>
      </c>
      <c r="V3" s="3" t="s">
        <v>6</v>
      </c>
      <c r="W3" s="3" t="s">
        <v>7</v>
      </c>
      <c r="X3" s="4" t="s">
        <v>6</v>
      </c>
      <c r="Y3" s="4" t="s">
        <v>7</v>
      </c>
      <c r="Z3" s="3" t="s">
        <v>6</v>
      </c>
      <c r="AA3" s="3" t="s">
        <v>7</v>
      </c>
      <c r="AB3" s="4" t="s">
        <v>6</v>
      </c>
      <c r="AC3" s="4" t="s">
        <v>7</v>
      </c>
      <c r="AD3" s="3" t="s">
        <v>6</v>
      </c>
      <c r="AE3" s="3" t="s">
        <v>7</v>
      </c>
    </row>
    <row r="4" spans="2:31" x14ac:dyDescent="0.25">
      <c r="B4" s="1" t="s">
        <v>0</v>
      </c>
      <c r="C4" s="1">
        <v>29.9</v>
      </c>
      <c r="D4" s="2" t="s">
        <v>0</v>
      </c>
      <c r="E4" s="2">
        <v>25.3</v>
      </c>
      <c r="F4" s="1" t="s">
        <v>0</v>
      </c>
      <c r="G4" s="1">
        <v>21.1</v>
      </c>
      <c r="H4" s="2" t="s">
        <v>0</v>
      </c>
      <c r="I4" s="2">
        <v>20.8</v>
      </c>
      <c r="J4" s="1" t="s">
        <v>0</v>
      </c>
      <c r="K4" s="1">
        <v>28.7</v>
      </c>
      <c r="L4" s="2" t="s">
        <v>0</v>
      </c>
      <c r="M4" s="2">
        <v>29.7</v>
      </c>
      <c r="N4" s="1" t="s">
        <v>0</v>
      </c>
      <c r="O4" s="1">
        <v>29.8</v>
      </c>
      <c r="P4" s="2" t="s">
        <v>0</v>
      </c>
      <c r="Q4" s="2">
        <v>29.7</v>
      </c>
      <c r="R4" s="1" t="s">
        <v>0</v>
      </c>
      <c r="S4" s="1">
        <v>18.5</v>
      </c>
      <c r="T4" s="2" t="s">
        <v>0</v>
      </c>
      <c r="U4" s="2">
        <v>34.6</v>
      </c>
      <c r="V4" s="1" t="s">
        <v>0</v>
      </c>
      <c r="W4" s="1">
        <v>44.1</v>
      </c>
      <c r="X4" s="2" t="s">
        <v>0</v>
      </c>
      <c r="Y4" s="2">
        <v>47.1</v>
      </c>
      <c r="Z4" s="1" t="s">
        <v>0</v>
      </c>
      <c r="AA4" s="1">
        <v>49.1</v>
      </c>
      <c r="AB4" s="2" t="s">
        <v>0</v>
      </c>
      <c r="AC4" s="2">
        <v>26.9</v>
      </c>
      <c r="AD4" s="1" t="s">
        <v>0</v>
      </c>
      <c r="AE4" s="1">
        <v>26.7</v>
      </c>
    </row>
    <row r="5" spans="2:31" x14ac:dyDescent="0.25">
      <c r="B5" s="1" t="s">
        <v>1</v>
      </c>
      <c r="C5" s="1">
        <v>0.87619999999999998</v>
      </c>
      <c r="D5" s="2" t="s">
        <v>1</v>
      </c>
      <c r="E5" s="2">
        <v>0.9022</v>
      </c>
      <c r="F5" s="1" t="s">
        <v>1</v>
      </c>
      <c r="G5" s="1">
        <v>0.92649999999999999</v>
      </c>
      <c r="H5" s="2" t="s">
        <v>1</v>
      </c>
      <c r="I5" s="2">
        <v>0.92859999999999998</v>
      </c>
      <c r="J5" s="1" t="s">
        <v>1</v>
      </c>
      <c r="K5" s="1">
        <v>0.88290000000000002</v>
      </c>
      <c r="L5" s="2" t="s">
        <v>1</v>
      </c>
      <c r="M5" s="2">
        <v>0.87719999999999998</v>
      </c>
      <c r="N5" s="1" t="s">
        <v>1</v>
      </c>
      <c r="O5" s="1">
        <v>0.877</v>
      </c>
      <c r="P5" s="2" t="s">
        <v>1</v>
      </c>
      <c r="Q5" s="2">
        <v>0.87709999999999999</v>
      </c>
      <c r="R5" s="1" t="s">
        <v>1</v>
      </c>
      <c r="S5" s="1">
        <v>0.94259999999999999</v>
      </c>
      <c r="T5" s="2" t="s">
        <v>1</v>
      </c>
      <c r="U5" s="2">
        <v>0.85160000000000002</v>
      </c>
      <c r="V5" s="1" t="s">
        <v>1</v>
      </c>
      <c r="W5" s="1">
        <v>0.80549999999999999</v>
      </c>
      <c r="X5" s="2" t="s">
        <v>1</v>
      </c>
      <c r="Y5" s="2">
        <v>0.79190000000000005</v>
      </c>
      <c r="Z5" s="1" t="s">
        <v>1</v>
      </c>
      <c r="AA5" s="1">
        <v>0.7833</v>
      </c>
      <c r="AB5" s="2" t="s">
        <v>1</v>
      </c>
      <c r="AC5" s="2">
        <v>0.89270000000000005</v>
      </c>
      <c r="AD5" s="1" t="s">
        <v>1</v>
      </c>
      <c r="AE5" s="1">
        <v>0.89390000000000003</v>
      </c>
    </row>
    <row r="6" spans="2:31" x14ac:dyDescent="0.25">
      <c r="B6" s="1" t="s">
        <v>2</v>
      </c>
      <c r="C6" s="1">
        <v>43.6</v>
      </c>
      <c r="D6" s="2" t="s">
        <v>2</v>
      </c>
      <c r="E6" s="2">
        <v>36.200000000000003</v>
      </c>
      <c r="F6" s="1" t="s">
        <v>2</v>
      </c>
      <c r="G6" s="1">
        <v>43.5</v>
      </c>
      <c r="H6" s="2" t="s">
        <v>2</v>
      </c>
      <c r="I6" s="2">
        <v>39.6</v>
      </c>
      <c r="J6" s="1" t="s">
        <v>2</v>
      </c>
      <c r="K6" s="1">
        <v>40.1</v>
      </c>
      <c r="L6" s="2" t="s">
        <v>2</v>
      </c>
      <c r="M6" s="2">
        <v>48.4</v>
      </c>
      <c r="N6" s="1" t="s">
        <v>2</v>
      </c>
      <c r="O6" s="1">
        <v>31.8</v>
      </c>
      <c r="P6" s="2" t="s">
        <v>2</v>
      </c>
      <c r="Q6" s="2">
        <v>41.2</v>
      </c>
      <c r="R6" s="1" t="s">
        <v>2</v>
      </c>
      <c r="S6" s="1">
        <v>22.1</v>
      </c>
      <c r="T6" s="2" t="s">
        <v>2</v>
      </c>
      <c r="U6" s="2">
        <v>42.7</v>
      </c>
      <c r="V6" s="1" t="s">
        <v>2</v>
      </c>
      <c r="W6" s="1">
        <v>44.9</v>
      </c>
      <c r="X6" s="2" t="s">
        <v>2</v>
      </c>
      <c r="Y6" s="2">
        <v>39.299999999999997</v>
      </c>
      <c r="Z6" s="1" t="s">
        <v>2</v>
      </c>
      <c r="AA6" s="1">
        <v>35.5</v>
      </c>
      <c r="AB6" s="2" t="s">
        <v>2</v>
      </c>
      <c r="AC6" s="2">
        <v>54</v>
      </c>
      <c r="AD6" s="1" t="s">
        <v>2</v>
      </c>
      <c r="AE6" s="1">
        <v>48.6</v>
      </c>
    </row>
    <row r="7" spans="2:31" x14ac:dyDescent="0.25">
      <c r="B7" s="1" t="s">
        <v>3</v>
      </c>
      <c r="C7" s="1">
        <v>24.1</v>
      </c>
      <c r="D7" s="2" t="s">
        <v>3</v>
      </c>
      <c r="E7" s="2">
        <v>31.8</v>
      </c>
      <c r="F7" s="1" t="s">
        <v>3</v>
      </c>
      <c r="G7" s="1">
        <v>26.6</v>
      </c>
      <c r="H7" s="2" t="s">
        <v>3</v>
      </c>
      <c r="I7" s="2">
        <v>29.5</v>
      </c>
      <c r="J7" s="1" t="s">
        <v>3</v>
      </c>
      <c r="K7" s="1">
        <v>35.299999999999997</v>
      </c>
      <c r="L7" s="2" t="s">
        <v>3</v>
      </c>
      <c r="M7" s="2">
        <v>21.1</v>
      </c>
      <c r="N7" s="1" t="s">
        <v>3</v>
      </c>
      <c r="O7" s="1">
        <v>28.5</v>
      </c>
      <c r="P7" s="2" t="s">
        <v>3</v>
      </c>
      <c r="Q7" s="2">
        <v>24.6</v>
      </c>
      <c r="R7" s="1" t="s">
        <v>3</v>
      </c>
      <c r="S7" s="1">
        <v>29.3</v>
      </c>
      <c r="T7" s="2" t="s">
        <v>3</v>
      </c>
      <c r="U7" s="2">
        <v>17.7</v>
      </c>
      <c r="V7" s="1" t="s">
        <v>3</v>
      </c>
      <c r="W7" s="1">
        <v>13.9</v>
      </c>
      <c r="X7" s="2" t="s">
        <v>3</v>
      </c>
      <c r="Y7" s="2">
        <v>15.6</v>
      </c>
      <c r="Z7" s="1" t="s">
        <v>3</v>
      </c>
      <c r="AA7" s="1">
        <v>7.6</v>
      </c>
      <c r="AB7" s="2" t="s">
        <v>3</v>
      </c>
      <c r="AC7" s="2">
        <v>25.2</v>
      </c>
      <c r="AD7" s="1" t="s">
        <v>3</v>
      </c>
      <c r="AE7" s="1">
        <v>27.2</v>
      </c>
    </row>
    <row r="8" spans="2:31" x14ac:dyDescent="0.25">
      <c r="B8" s="1" t="s">
        <v>4</v>
      </c>
      <c r="C8" s="1">
        <v>7.3</v>
      </c>
      <c r="D8" s="2" t="s">
        <v>4</v>
      </c>
      <c r="E8" s="2">
        <v>10.5</v>
      </c>
      <c r="F8" s="1" t="s">
        <v>4</v>
      </c>
      <c r="G8" s="1">
        <v>13.7</v>
      </c>
      <c r="H8" s="2" t="s">
        <v>4</v>
      </c>
      <c r="I8" s="2">
        <v>14.7</v>
      </c>
      <c r="J8" s="1" t="s">
        <v>4</v>
      </c>
      <c r="K8" s="1">
        <v>4.5999999999999996</v>
      </c>
      <c r="L8" s="2" t="s">
        <v>4</v>
      </c>
      <c r="M8" s="2">
        <v>6.3</v>
      </c>
      <c r="N8" s="1" t="s">
        <v>4</v>
      </c>
      <c r="O8" s="1">
        <v>7.9</v>
      </c>
      <c r="P8" s="2" t="s">
        <v>4</v>
      </c>
      <c r="Q8" s="2">
        <v>5.3</v>
      </c>
      <c r="R8" s="1" t="s">
        <v>4</v>
      </c>
      <c r="S8" s="1">
        <v>14</v>
      </c>
      <c r="T8" s="2" t="s">
        <v>4</v>
      </c>
      <c r="U8" s="2">
        <v>3.7</v>
      </c>
      <c r="V8" s="1" t="s">
        <v>4</v>
      </c>
      <c r="W8" s="1">
        <v>1.4</v>
      </c>
      <c r="X8" s="2" t="s">
        <v>4</v>
      </c>
      <c r="Y8" s="2">
        <v>1</v>
      </c>
      <c r="Z8" s="1" t="s">
        <v>4</v>
      </c>
      <c r="AA8" s="1">
        <v>0.5</v>
      </c>
      <c r="AB8" s="2" t="s">
        <v>4</v>
      </c>
      <c r="AC8" s="2">
        <v>5.6</v>
      </c>
      <c r="AD8" s="1" t="s">
        <v>4</v>
      </c>
      <c r="AE8" s="1">
        <v>5.8</v>
      </c>
    </row>
    <row r="9" spans="2:31" x14ac:dyDescent="0.25">
      <c r="B9" s="1" t="s">
        <v>5</v>
      </c>
      <c r="C9" s="1">
        <v>3</v>
      </c>
      <c r="D9" s="2" t="s">
        <v>5</v>
      </c>
      <c r="E9" s="2">
        <v>1.5</v>
      </c>
      <c r="F9" s="1" t="s">
        <v>5</v>
      </c>
      <c r="G9" s="1">
        <v>1.8</v>
      </c>
      <c r="H9" s="2" t="s">
        <v>5</v>
      </c>
      <c r="I9" s="2">
        <v>2.1</v>
      </c>
      <c r="J9" s="1" t="s">
        <v>5</v>
      </c>
      <c r="K9" s="1">
        <v>2.2999999999999998</v>
      </c>
      <c r="L9" s="2" t="s">
        <v>5</v>
      </c>
      <c r="M9" s="2">
        <v>1.6</v>
      </c>
      <c r="N9" s="1" t="s">
        <v>5</v>
      </c>
      <c r="O9" s="1">
        <v>3.8</v>
      </c>
      <c r="P9" s="2" t="s">
        <v>5</v>
      </c>
      <c r="Q9" s="2">
        <v>0.3</v>
      </c>
      <c r="R9" s="1" t="s">
        <v>5</v>
      </c>
      <c r="S9" s="1">
        <v>14.2</v>
      </c>
      <c r="T9" s="2" t="s">
        <v>5</v>
      </c>
      <c r="U9" s="2">
        <v>1.1000000000000001</v>
      </c>
      <c r="V9" s="1" t="s">
        <v>5</v>
      </c>
      <c r="W9" s="1">
        <v>0.2</v>
      </c>
      <c r="X9" s="2" t="s">
        <v>5</v>
      </c>
      <c r="Y9" s="2">
        <v>0.4</v>
      </c>
      <c r="Z9" s="1" t="s">
        <v>5</v>
      </c>
      <c r="AA9" s="1">
        <v>0.8</v>
      </c>
      <c r="AB9" s="2" t="s">
        <v>5</v>
      </c>
      <c r="AC9" s="2">
        <v>1.5</v>
      </c>
      <c r="AD9" s="1" t="s">
        <v>5</v>
      </c>
      <c r="AE9" s="1">
        <v>2.2999999999999998</v>
      </c>
    </row>
  </sheetData>
  <mergeCells count="15">
    <mergeCell ref="L2:M2"/>
    <mergeCell ref="B2:C2"/>
    <mergeCell ref="D2:E2"/>
    <mergeCell ref="F2:G2"/>
    <mergeCell ref="H2:I2"/>
    <mergeCell ref="J2:K2"/>
    <mergeCell ref="Z2:AA2"/>
    <mergeCell ref="AB2:AC2"/>
    <mergeCell ref="AD2:AE2"/>
    <mergeCell ref="N2:O2"/>
    <mergeCell ref="P2:Q2"/>
    <mergeCell ref="R2:S2"/>
    <mergeCell ref="T2:U2"/>
    <mergeCell ref="V2:W2"/>
    <mergeCell ref="X2:Y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803E2-2A22-489F-89FD-AEFBEC6C0371}">
  <dimension ref="B2:DT267"/>
  <sheetViews>
    <sheetView tabSelected="1" zoomScaleNormal="100" workbookViewId="0"/>
  </sheetViews>
  <sheetFormatPr baseColWidth="10" defaultRowHeight="15" x14ac:dyDescent="0.25"/>
  <cols>
    <col min="2" max="2" width="7.7109375" bestFit="1" customWidth="1"/>
    <col min="3" max="3" width="15.85546875" bestFit="1" customWidth="1"/>
    <col min="10" max="10" width="11.85546875" bestFit="1" customWidth="1"/>
    <col min="12" max="12" width="15.42578125" bestFit="1" customWidth="1"/>
    <col min="13" max="13" width="15.85546875" bestFit="1" customWidth="1"/>
    <col min="14" max="14" width="6" bestFit="1" customWidth="1"/>
    <col min="15" max="15" width="11.28515625" bestFit="1" customWidth="1"/>
    <col min="16" max="16" width="12.5703125" bestFit="1" customWidth="1"/>
    <col min="17" max="17" width="9.28515625" bestFit="1" customWidth="1"/>
    <col min="18" max="18" width="12" bestFit="1" customWidth="1"/>
    <col min="19" max="19" width="4.5703125" bestFit="1" customWidth="1"/>
    <col min="20" max="20" width="11.7109375" customWidth="1"/>
    <col min="24" max="24" width="7.7109375" bestFit="1" customWidth="1"/>
    <col min="25" max="25" width="15.85546875" bestFit="1" customWidth="1"/>
    <col min="26" max="26" width="5" bestFit="1" customWidth="1"/>
    <col min="27" max="27" width="11.28515625" bestFit="1" customWidth="1"/>
    <col min="28" max="28" width="12.5703125" bestFit="1" customWidth="1"/>
    <col min="29" max="29" width="9.28515625" bestFit="1" customWidth="1"/>
    <col min="30" max="30" width="12" bestFit="1" customWidth="1"/>
    <col min="46" max="46" width="15.85546875" bestFit="1" customWidth="1"/>
    <col min="49" max="49" width="12.5703125" bestFit="1" customWidth="1"/>
    <col min="51" max="51" width="15.140625" bestFit="1" customWidth="1"/>
    <col min="53" max="53" width="15.140625" bestFit="1" customWidth="1"/>
    <col min="60" max="60" width="15.85546875" bestFit="1" customWidth="1"/>
    <col min="73" max="73" width="12.140625" bestFit="1" customWidth="1"/>
    <col min="76" max="76" width="15.85546875" bestFit="1" customWidth="1"/>
    <col min="98" max="98" width="12.42578125" bestFit="1" customWidth="1"/>
    <col min="99" max="99" width="15.85546875" bestFit="1" customWidth="1"/>
    <col min="108" max="108" width="12.42578125" bestFit="1" customWidth="1"/>
    <col min="109" max="109" width="14" bestFit="1" customWidth="1"/>
    <col min="110" max="110" width="16.140625" bestFit="1" customWidth="1"/>
    <col min="112" max="112" width="12.42578125" bestFit="1" customWidth="1"/>
    <col min="113" max="113" width="14" bestFit="1" customWidth="1"/>
    <col min="115" max="115" width="14" bestFit="1" customWidth="1"/>
    <col min="119" max="119" width="16.140625" bestFit="1" customWidth="1"/>
  </cols>
  <sheetData>
    <row r="2" spans="2:124" x14ac:dyDescent="0.25">
      <c r="B2" s="6" t="s">
        <v>7</v>
      </c>
      <c r="C2" s="6" t="s">
        <v>23</v>
      </c>
      <c r="D2" s="6" t="s">
        <v>33</v>
      </c>
      <c r="E2" s="6" t="s">
        <v>24</v>
      </c>
      <c r="F2" s="6" t="s">
        <v>25</v>
      </c>
      <c r="G2" s="6" t="s">
        <v>26</v>
      </c>
      <c r="H2" s="6" t="s">
        <v>27</v>
      </c>
      <c r="I2" s="7" t="s">
        <v>29</v>
      </c>
      <c r="J2" s="6" t="s">
        <v>28</v>
      </c>
      <c r="L2" s="44" t="s">
        <v>34</v>
      </c>
      <c r="M2" s="44"/>
      <c r="N2" s="44"/>
      <c r="O2" s="44"/>
      <c r="P2" s="44"/>
      <c r="X2" s="45" t="s">
        <v>35</v>
      </c>
      <c r="Y2" s="45"/>
      <c r="Z2" s="45"/>
      <c r="AA2" s="45"/>
      <c r="AB2" s="45"/>
      <c r="AC2" s="45"/>
      <c r="AD2" s="45"/>
      <c r="AS2" s="46" t="s">
        <v>69</v>
      </c>
      <c r="AT2" s="46"/>
      <c r="AU2" s="46"/>
      <c r="AV2" s="46"/>
      <c r="AW2" s="46"/>
      <c r="AX2" s="46"/>
      <c r="AY2" s="46"/>
      <c r="BW2" s="47" t="s">
        <v>36</v>
      </c>
      <c r="BX2" s="47"/>
      <c r="BY2" s="47"/>
      <c r="BZ2" s="47"/>
      <c r="CA2" s="47"/>
      <c r="CB2" s="47"/>
      <c r="CC2" s="47"/>
      <c r="CT2" s="6" t="s">
        <v>7</v>
      </c>
      <c r="CU2" s="6" t="s">
        <v>23</v>
      </c>
      <c r="CV2" s="6" t="s">
        <v>33</v>
      </c>
      <c r="CW2" s="6" t="s">
        <v>24</v>
      </c>
      <c r="CX2" s="6" t="s">
        <v>25</v>
      </c>
      <c r="CY2" s="6" t="s">
        <v>26</v>
      </c>
      <c r="CZ2" s="6" t="s">
        <v>27</v>
      </c>
      <c r="DA2" s="6" t="s">
        <v>70</v>
      </c>
      <c r="DB2" s="6" t="s">
        <v>37</v>
      </c>
      <c r="DC2" s="7" t="s">
        <v>38</v>
      </c>
      <c r="DD2" s="6" t="s">
        <v>68</v>
      </c>
      <c r="DE2" s="6" t="s">
        <v>39</v>
      </c>
      <c r="DF2" s="6" t="s">
        <v>71</v>
      </c>
      <c r="DG2" s="29"/>
      <c r="DH2" s="6" t="s">
        <v>7</v>
      </c>
      <c r="DI2" s="6" t="s">
        <v>23</v>
      </c>
      <c r="DJ2" s="6" t="s">
        <v>33</v>
      </c>
      <c r="DK2" s="6" t="s">
        <v>24</v>
      </c>
      <c r="DL2" s="6" t="s">
        <v>25</v>
      </c>
      <c r="DM2" s="6" t="s">
        <v>26</v>
      </c>
      <c r="DN2" s="6" t="s">
        <v>27</v>
      </c>
      <c r="DO2" s="6" t="s">
        <v>71</v>
      </c>
      <c r="DP2" s="6" t="s">
        <v>70</v>
      </c>
      <c r="DQ2" s="6" t="s">
        <v>37</v>
      </c>
      <c r="DR2" s="7" t="s">
        <v>38</v>
      </c>
      <c r="DS2" s="6" t="s">
        <v>68</v>
      </c>
      <c r="DT2" s="6" t="s">
        <v>39</v>
      </c>
    </row>
    <row r="3" spans="2:124" x14ac:dyDescent="0.25">
      <c r="B3" s="10">
        <v>1</v>
      </c>
      <c r="C3" s="10" t="s">
        <v>16</v>
      </c>
      <c r="D3" s="10">
        <v>18.5</v>
      </c>
      <c r="E3" s="10">
        <v>22.1</v>
      </c>
      <c r="F3" s="10">
        <v>29.3</v>
      </c>
      <c r="G3" s="10">
        <v>14</v>
      </c>
      <c r="H3" s="10">
        <v>14.2</v>
      </c>
      <c r="I3" s="11">
        <f t="shared" ref="I3:I17" si="0">(E3+H3)/(F3+G3)</f>
        <v>0.8383371824480369</v>
      </c>
      <c r="J3" s="12" t="s">
        <v>83</v>
      </c>
      <c r="L3" s="8" t="s">
        <v>42</v>
      </c>
      <c r="M3" s="8" t="s">
        <v>43</v>
      </c>
      <c r="N3" s="8" t="s">
        <v>44</v>
      </c>
      <c r="O3" s="8" t="s">
        <v>45</v>
      </c>
      <c r="P3" s="8" t="s">
        <v>46</v>
      </c>
      <c r="CT3" s="10">
        <v>1</v>
      </c>
      <c r="CU3" s="10" t="s">
        <v>16</v>
      </c>
      <c r="CV3" s="10">
        <v>18.5</v>
      </c>
      <c r="CW3" s="10">
        <v>22.1</v>
      </c>
      <c r="CX3" s="10">
        <v>29.3</v>
      </c>
      <c r="CY3" s="10">
        <v>14</v>
      </c>
      <c r="CZ3" s="10">
        <v>14.2</v>
      </c>
      <c r="DA3" s="12" t="s">
        <v>83</v>
      </c>
      <c r="DB3" s="12" t="s">
        <v>83</v>
      </c>
      <c r="DC3" s="13" t="s">
        <v>30</v>
      </c>
      <c r="DD3" s="12" t="s">
        <v>30</v>
      </c>
      <c r="DE3" s="10" t="s">
        <v>30</v>
      </c>
      <c r="DF3" s="12" t="s">
        <v>30</v>
      </c>
      <c r="DG3" s="30"/>
      <c r="DH3" s="10">
        <v>1</v>
      </c>
      <c r="DI3" s="10" t="s">
        <v>16</v>
      </c>
      <c r="DJ3" s="10">
        <v>18.5</v>
      </c>
      <c r="DK3" s="10">
        <v>22.1</v>
      </c>
      <c r="DL3" s="10">
        <v>29.3</v>
      </c>
      <c r="DM3" s="10">
        <v>14</v>
      </c>
      <c r="DN3" s="10">
        <v>14.2</v>
      </c>
      <c r="DO3" s="12" t="s">
        <v>30</v>
      </c>
      <c r="DP3" s="12">
        <f>IF(DO3=DA3,1,0)</f>
        <v>0</v>
      </c>
      <c r="DQ3" s="12">
        <f>IF(DO3=DB3,1,0)</f>
        <v>0</v>
      </c>
      <c r="DR3" s="12">
        <f>IF(DO3=DC3,1,0)</f>
        <v>1</v>
      </c>
      <c r="DS3" s="12">
        <f>IF(DO3=DD3,1,0)</f>
        <v>1</v>
      </c>
      <c r="DT3" s="12">
        <f>IF(DO3=DE3,1,0)</f>
        <v>1</v>
      </c>
    </row>
    <row r="4" spans="2:124" x14ac:dyDescent="0.25">
      <c r="B4" s="14">
        <v>2</v>
      </c>
      <c r="C4" s="14" t="s">
        <v>11</v>
      </c>
      <c r="D4" s="14">
        <v>20.8</v>
      </c>
      <c r="E4" s="14">
        <v>39.6</v>
      </c>
      <c r="F4" s="14">
        <v>29.5</v>
      </c>
      <c r="G4" s="14">
        <v>14.7</v>
      </c>
      <c r="H4" s="14">
        <v>2.1</v>
      </c>
      <c r="I4" s="15">
        <f t="shared" si="0"/>
        <v>0.9434389140271493</v>
      </c>
      <c r="J4" s="14" t="str">
        <f>IF(I4&lt;=0.7, "Estable", "Inestable")</f>
        <v>Inestable</v>
      </c>
      <c r="L4" s="5" t="s">
        <v>47</v>
      </c>
      <c r="M4" s="5">
        <v>5.5</v>
      </c>
      <c r="N4" s="5">
        <v>1.921</v>
      </c>
      <c r="O4" s="5">
        <v>2.379</v>
      </c>
      <c r="P4" s="5">
        <v>4.7</v>
      </c>
      <c r="CT4" s="14">
        <v>2</v>
      </c>
      <c r="CU4" s="14" t="s">
        <v>11</v>
      </c>
      <c r="CV4" s="14">
        <v>20.8</v>
      </c>
      <c r="CW4" s="14">
        <v>39.6</v>
      </c>
      <c r="CX4" s="14">
        <v>29.5</v>
      </c>
      <c r="CY4" s="14">
        <v>14.7</v>
      </c>
      <c r="CZ4" s="14">
        <v>2.1</v>
      </c>
      <c r="DA4" s="14" t="s">
        <v>30</v>
      </c>
      <c r="DB4" s="16" t="s">
        <v>31</v>
      </c>
      <c r="DC4" s="17" t="s">
        <v>30</v>
      </c>
      <c r="DD4" s="16" t="s">
        <v>83</v>
      </c>
      <c r="DE4" s="14" t="s">
        <v>31</v>
      </c>
      <c r="DF4" s="16" t="s">
        <v>83</v>
      </c>
      <c r="DG4" s="30"/>
      <c r="DH4" s="14">
        <v>2</v>
      </c>
      <c r="DI4" s="14" t="s">
        <v>11</v>
      </c>
      <c r="DJ4" s="14">
        <v>20.8</v>
      </c>
      <c r="DK4" s="14">
        <v>39.6</v>
      </c>
      <c r="DL4" s="14">
        <v>29.5</v>
      </c>
      <c r="DM4" s="14">
        <v>14.7</v>
      </c>
      <c r="DN4" s="14">
        <v>2.1</v>
      </c>
      <c r="DO4" s="16" t="s">
        <v>83</v>
      </c>
      <c r="DP4" s="16">
        <f t="shared" ref="DP4:DP17" si="1">IF(DO4=DA4,1,0)</f>
        <v>0</v>
      </c>
      <c r="DQ4" s="16">
        <f t="shared" ref="DQ4:DQ17" si="2">IF(DO4=DB4,1,0)</f>
        <v>0</v>
      </c>
      <c r="DR4" s="16">
        <f t="shared" ref="DR4:DR17" si="3">IF(DO4=DC4,1,0)</f>
        <v>0</v>
      </c>
      <c r="DS4" s="16">
        <f t="shared" ref="DS4:DS17" si="4">IF(DO4=DD4,1,0)</f>
        <v>1</v>
      </c>
      <c r="DT4" s="16">
        <f t="shared" ref="DT4:DT17" si="5">IF(DO4=DE4,1,0)</f>
        <v>0</v>
      </c>
    </row>
    <row r="5" spans="2:124" x14ac:dyDescent="0.25">
      <c r="B5" s="14">
        <v>3</v>
      </c>
      <c r="C5" s="14" t="s">
        <v>10</v>
      </c>
      <c r="D5" s="14">
        <v>21.1</v>
      </c>
      <c r="E5" s="14">
        <v>43.5</v>
      </c>
      <c r="F5" s="14">
        <v>26.6</v>
      </c>
      <c r="G5" s="14">
        <v>13.7</v>
      </c>
      <c r="H5" s="14">
        <v>1.8</v>
      </c>
      <c r="I5" s="15">
        <f t="shared" si="0"/>
        <v>1.1240694789081886</v>
      </c>
      <c r="J5" s="14" t="str">
        <f>IF(I5&lt;=0.7, "Estable", "Inestable")</f>
        <v>Inestable</v>
      </c>
      <c r="L5" s="5" t="s">
        <v>48</v>
      </c>
      <c r="M5" s="5">
        <v>18.399999999999999</v>
      </c>
      <c r="N5" s="5">
        <v>1.921</v>
      </c>
      <c r="O5" s="5">
        <v>2.379</v>
      </c>
      <c r="P5" s="5">
        <v>3.8</v>
      </c>
      <c r="CT5" s="14">
        <v>3</v>
      </c>
      <c r="CU5" s="14" t="s">
        <v>10</v>
      </c>
      <c r="CV5" s="14">
        <v>21.1</v>
      </c>
      <c r="CW5" s="14">
        <v>43.5</v>
      </c>
      <c r="CX5" s="14">
        <v>26.6</v>
      </c>
      <c r="CY5" s="14">
        <v>13.7</v>
      </c>
      <c r="CZ5" s="14">
        <v>1.8</v>
      </c>
      <c r="DA5" s="14" t="s">
        <v>30</v>
      </c>
      <c r="DB5" s="16" t="s">
        <v>30</v>
      </c>
      <c r="DC5" s="17" t="s">
        <v>83</v>
      </c>
      <c r="DD5" s="16" t="s">
        <v>83</v>
      </c>
      <c r="DE5" s="14" t="s">
        <v>31</v>
      </c>
      <c r="DF5" s="16" t="s">
        <v>83</v>
      </c>
      <c r="DG5" s="30"/>
      <c r="DH5" s="14">
        <v>3</v>
      </c>
      <c r="DI5" s="14" t="s">
        <v>10</v>
      </c>
      <c r="DJ5" s="14">
        <v>21.1</v>
      </c>
      <c r="DK5" s="14">
        <v>43.5</v>
      </c>
      <c r="DL5" s="14">
        <v>26.6</v>
      </c>
      <c r="DM5" s="14">
        <v>13.7</v>
      </c>
      <c r="DN5" s="14">
        <v>1.8</v>
      </c>
      <c r="DO5" s="16" t="s">
        <v>83</v>
      </c>
      <c r="DP5" s="16">
        <f t="shared" si="1"/>
        <v>0</v>
      </c>
      <c r="DQ5" s="16">
        <f t="shared" si="2"/>
        <v>0</v>
      </c>
      <c r="DR5" s="16">
        <f t="shared" si="3"/>
        <v>1</v>
      </c>
      <c r="DS5" s="16">
        <f t="shared" si="4"/>
        <v>1</v>
      </c>
      <c r="DT5" s="16">
        <f t="shared" si="5"/>
        <v>0</v>
      </c>
    </row>
    <row r="6" spans="2:124" x14ac:dyDescent="0.25">
      <c r="B6" s="14">
        <v>4</v>
      </c>
      <c r="C6" s="14" t="s">
        <v>9</v>
      </c>
      <c r="D6" s="14">
        <v>25.3</v>
      </c>
      <c r="E6" s="14">
        <v>36.200000000000003</v>
      </c>
      <c r="F6" s="14">
        <v>31.8</v>
      </c>
      <c r="G6" s="14">
        <v>10.5</v>
      </c>
      <c r="H6" s="14">
        <v>1.5</v>
      </c>
      <c r="I6" s="15">
        <f t="shared" si="0"/>
        <v>0.89125295508274249</v>
      </c>
      <c r="J6" s="16" t="s">
        <v>83</v>
      </c>
      <c r="CT6" s="14">
        <v>4</v>
      </c>
      <c r="CU6" s="14" t="s">
        <v>9</v>
      </c>
      <c r="CV6" s="14">
        <v>25.3</v>
      </c>
      <c r="CW6" s="14">
        <v>36.200000000000003</v>
      </c>
      <c r="CX6" s="14">
        <v>31.8</v>
      </c>
      <c r="CY6" s="14">
        <v>10.5</v>
      </c>
      <c r="CZ6" s="14">
        <v>1.5</v>
      </c>
      <c r="DA6" s="16" t="s">
        <v>83</v>
      </c>
      <c r="DB6" s="16" t="s">
        <v>83</v>
      </c>
      <c r="DC6" s="17" t="s">
        <v>83</v>
      </c>
      <c r="DD6" s="16" t="s">
        <v>83</v>
      </c>
      <c r="DE6" s="14" t="s">
        <v>31</v>
      </c>
      <c r="DF6" s="16" t="s">
        <v>83</v>
      </c>
      <c r="DG6" s="30"/>
      <c r="DH6" s="14">
        <v>4</v>
      </c>
      <c r="DI6" s="14" t="s">
        <v>9</v>
      </c>
      <c r="DJ6" s="14">
        <v>25.3</v>
      </c>
      <c r="DK6" s="14">
        <v>36.200000000000003</v>
      </c>
      <c r="DL6" s="14">
        <v>31.8</v>
      </c>
      <c r="DM6" s="14">
        <v>10.5</v>
      </c>
      <c r="DN6" s="14">
        <v>1.5</v>
      </c>
      <c r="DO6" s="16" t="s">
        <v>83</v>
      </c>
      <c r="DP6" s="16">
        <f t="shared" si="1"/>
        <v>1</v>
      </c>
      <c r="DQ6" s="16">
        <f t="shared" si="2"/>
        <v>1</v>
      </c>
      <c r="DR6" s="16">
        <f t="shared" si="3"/>
        <v>1</v>
      </c>
      <c r="DS6" s="16">
        <f t="shared" si="4"/>
        <v>1</v>
      </c>
      <c r="DT6" s="16">
        <f t="shared" si="5"/>
        <v>0</v>
      </c>
    </row>
    <row r="7" spans="2:124" x14ac:dyDescent="0.25">
      <c r="B7" s="14">
        <v>5</v>
      </c>
      <c r="C7" s="14" t="s">
        <v>22</v>
      </c>
      <c r="D7" s="14">
        <v>26.7</v>
      </c>
      <c r="E7" s="14">
        <v>48.6</v>
      </c>
      <c r="F7" s="14">
        <v>27.2</v>
      </c>
      <c r="G7" s="14">
        <v>5.8</v>
      </c>
      <c r="H7" s="14">
        <v>2.2999999999999998</v>
      </c>
      <c r="I7" s="15">
        <f t="shared" si="0"/>
        <v>1.5424242424242425</v>
      </c>
      <c r="J7" s="14" t="str">
        <f t="shared" ref="J7:J17" si="6">IF(I7&lt;=0.7, "Estable", "Inestable")</f>
        <v>Inestable</v>
      </c>
      <c r="L7" s="6" t="s">
        <v>7</v>
      </c>
      <c r="M7" s="6" t="s">
        <v>23</v>
      </c>
      <c r="N7" s="6" t="s">
        <v>33</v>
      </c>
      <c r="O7" s="6" t="s">
        <v>24</v>
      </c>
      <c r="P7" s="6" t="s">
        <v>25</v>
      </c>
      <c r="Q7" s="6" t="s">
        <v>26</v>
      </c>
      <c r="R7" s="6" t="s">
        <v>27</v>
      </c>
      <c r="S7" s="7" t="s">
        <v>29</v>
      </c>
      <c r="T7" s="6" t="s">
        <v>28</v>
      </c>
      <c r="U7" s="7" t="s">
        <v>37</v>
      </c>
      <c r="V7" s="6" t="s">
        <v>28</v>
      </c>
      <c r="CT7" s="14">
        <v>5</v>
      </c>
      <c r="CU7" s="14" t="s">
        <v>22</v>
      </c>
      <c r="CV7" s="14">
        <v>26.7</v>
      </c>
      <c r="CW7" s="14">
        <v>48.6</v>
      </c>
      <c r="CX7" s="14">
        <v>27.2</v>
      </c>
      <c r="CY7" s="14">
        <v>5.8</v>
      </c>
      <c r="CZ7" s="14">
        <v>2.2999999999999998</v>
      </c>
      <c r="DA7" s="14" t="s">
        <v>30</v>
      </c>
      <c r="DB7" s="16" t="s">
        <v>30</v>
      </c>
      <c r="DC7" s="17" t="s">
        <v>30</v>
      </c>
      <c r="DD7" s="16" t="s">
        <v>30</v>
      </c>
      <c r="DE7" s="14" t="s">
        <v>30</v>
      </c>
      <c r="DF7" s="16" t="s">
        <v>30</v>
      </c>
      <c r="DG7" s="30"/>
      <c r="DH7" s="14">
        <v>5</v>
      </c>
      <c r="DI7" s="14" t="s">
        <v>22</v>
      </c>
      <c r="DJ7" s="14">
        <v>26.7</v>
      </c>
      <c r="DK7" s="14">
        <v>48.6</v>
      </c>
      <c r="DL7" s="14">
        <v>27.2</v>
      </c>
      <c r="DM7" s="14">
        <v>5.8</v>
      </c>
      <c r="DN7" s="14">
        <v>2.2999999999999998</v>
      </c>
      <c r="DO7" s="16" t="s">
        <v>30</v>
      </c>
      <c r="DP7" s="16">
        <f t="shared" si="1"/>
        <v>1</v>
      </c>
      <c r="DQ7" s="16">
        <f t="shared" si="2"/>
        <v>1</v>
      </c>
      <c r="DR7" s="16">
        <f t="shared" si="3"/>
        <v>1</v>
      </c>
      <c r="DS7" s="16">
        <f t="shared" si="4"/>
        <v>1</v>
      </c>
      <c r="DT7" s="16">
        <f t="shared" si="5"/>
        <v>1</v>
      </c>
    </row>
    <row r="8" spans="2:124" x14ac:dyDescent="0.25">
      <c r="B8" s="14">
        <v>6</v>
      </c>
      <c r="C8" s="14" t="s">
        <v>21</v>
      </c>
      <c r="D8" s="14">
        <v>26.9</v>
      </c>
      <c r="E8" s="14">
        <v>54</v>
      </c>
      <c r="F8" s="14">
        <v>25.2</v>
      </c>
      <c r="G8" s="14">
        <v>5.6</v>
      </c>
      <c r="H8" s="14">
        <v>1.5</v>
      </c>
      <c r="I8" s="15">
        <f t="shared" si="0"/>
        <v>1.8019480519480522</v>
      </c>
      <c r="J8" s="14" t="str">
        <f t="shared" si="6"/>
        <v>Inestable</v>
      </c>
      <c r="L8" s="10">
        <v>1</v>
      </c>
      <c r="M8" s="10" t="s">
        <v>16</v>
      </c>
      <c r="N8" s="10">
        <v>18.5</v>
      </c>
      <c r="O8" s="10">
        <v>22.1</v>
      </c>
      <c r="P8" s="10">
        <v>29.3</v>
      </c>
      <c r="Q8" s="10">
        <v>14</v>
      </c>
      <c r="R8" s="10">
        <v>14.2</v>
      </c>
      <c r="S8" s="11">
        <f t="shared" ref="S8:S22" si="7">(O8+R8)/(P8+Q8)</f>
        <v>0.8383371824480369</v>
      </c>
      <c r="T8" s="12" t="s">
        <v>83</v>
      </c>
      <c r="U8" s="12" t="s">
        <v>32</v>
      </c>
      <c r="V8" s="12" t="s">
        <v>83</v>
      </c>
      <c r="CT8" s="14">
        <v>6</v>
      </c>
      <c r="CU8" s="14" t="s">
        <v>21</v>
      </c>
      <c r="CV8" s="14">
        <v>26.9</v>
      </c>
      <c r="CW8" s="14">
        <v>54</v>
      </c>
      <c r="CX8" s="14">
        <v>25.2</v>
      </c>
      <c r="CY8" s="14">
        <v>5.6</v>
      </c>
      <c r="CZ8" s="14">
        <v>1.5</v>
      </c>
      <c r="DA8" s="14" t="s">
        <v>30</v>
      </c>
      <c r="DB8" s="16" t="s">
        <v>30</v>
      </c>
      <c r="DC8" s="17" t="s">
        <v>30</v>
      </c>
      <c r="DD8" s="16" t="s">
        <v>83</v>
      </c>
      <c r="DE8" s="14" t="s">
        <v>30</v>
      </c>
      <c r="DF8" s="16" t="s">
        <v>30</v>
      </c>
      <c r="DG8" s="30"/>
      <c r="DH8" s="14">
        <v>6</v>
      </c>
      <c r="DI8" s="14" t="s">
        <v>21</v>
      </c>
      <c r="DJ8" s="14">
        <v>26.9</v>
      </c>
      <c r="DK8" s="14">
        <v>54</v>
      </c>
      <c r="DL8" s="14">
        <v>25.2</v>
      </c>
      <c r="DM8" s="14">
        <v>5.6</v>
      </c>
      <c r="DN8" s="14">
        <v>1.5</v>
      </c>
      <c r="DO8" s="16" t="s">
        <v>30</v>
      </c>
      <c r="DP8" s="16">
        <f t="shared" si="1"/>
        <v>1</v>
      </c>
      <c r="DQ8" s="16">
        <f t="shared" si="2"/>
        <v>1</v>
      </c>
      <c r="DR8" s="16">
        <f t="shared" si="3"/>
        <v>1</v>
      </c>
      <c r="DS8" s="16">
        <f t="shared" si="4"/>
        <v>0</v>
      </c>
      <c r="DT8" s="16">
        <f t="shared" si="5"/>
        <v>1</v>
      </c>
    </row>
    <row r="9" spans="2:124" x14ac:dyDescent="0.25">
      <c r="B9" s="14">
        <v>7</v>
      </c>
      <c r="C9" s="14" t="s">
        <v>12</v>
      </c>
      <c r="D9" s="14">
        <v>28.7</v>
      </c>
      <c r="E9" s="14">
        <v>40.1</v>
      </c>
      <c r="F9" s="14">
        <v>35.299999999999997</v>
      </c>
      <c r="G9" s="14">
        <v>4.5999999999999996</v>
      </c>
      <c r="H9" s="14">
        <v>2.2999999999999998</v>
      </c>
      <c r="I9" s="15">
        <f t="shared" si="0"/>
        <v>1.06265664160401</v>
      </c>
      <c r="J9" s="14" t="str">
        <f t="shared" si="6"/>
        <v>Inestable</v>
      </c>
      <c r="L9" s="14">
        <v>2</v>
      </c>
      <c r="M9" s="14" t="s">
        <v>11</v>
      </c>
      <c r="N9" s="14">
        <v>20.8</v>
      </c>
      <c r="O9" s="14">
        <v>39.6</v>
      </c>
      <c r="P9" s="14">
        <v>29.5</v>
      </c>
      <c r="Q9" s="14">
        <v>14.7</v>
      </c>
      <c r="R9" s="14">
        <v>2.1</v>
      </c>
      <c r="S9" s="15">
        <f t="shared" si="7"/>
        <v>0.9434389140271493</v>
      </c>
      <c r="T9" s="14" t="str">
        <f>IF(S9&lt;=0.7, "Estable", "Inestable")</f>
        <v>Inestable</v>
      </c>
      <c r="U9" s="17">
        <f>($M$5*R9+$N$5*O9)/($O$5*P9+$P$5*Q9)</f>
        <v>0.91011698620681469</v>
      </c>
      <c r="V9" s="16" t="str">
        <f>IF(U9&gt;0.95, "Inestable", "Estable")</f>
        <v>Estable</v>
      </c>
      <c r="CT9" s="14">
        <v>7</v>
      </c>
      <c r="CU9" s="14" t="s">
        <v>12</v>
      </c>
      <c r="CV9" s="14">
        <v>28.7</v>
      </c>
      <c r="CW9" s="14">
        <v>40.1</v>
      </c>
      <c r="CX9" s="14">
        <v>35.299999999999997</v>
      </c>
      <c r="CY9" s="14">
        <v>4.5999999999999996</v>
      </c>
      <c r="CZ9" s="14">
        <v>2.2999999999999998</v>
      </c>
      <c r="DA9" s="14" t="s">
        <v>30</v>
      </c>
      <c r="DB9" s="16" t="s">
        <v>30</v>
      </c>
      <c r="DC9" s="17" t="s">
        <v>30</v>
      </c>
      <c r="DD9" s="16" t="s">
        <v>30</v>
      </c>
      <c r="DE9" s="14" t="s">
        <v>30</v>
      </c>
      <c r="DF9" s="16" t="s">
        <v>30</v>
      </c>
      <c r="DG9" s="30"/>
      <c r="DH9" s="14">
        <v>7</v>
      </c>
      <c r="DI9" s="14" t="s">
        <v>12</v>
      </c>
      <c r="DJ9" s="14">
        <v>28.7</v>
      </c>
      <c r="DK9" s="14">
        <v>40.1</v>
      </c>
      <c r="DL9" s="14">
        <v>35.299999999999997</v>
      </c>
      <c r="DM9" s="14">
        <v>4.5999999999999996</v>
      </c>
      <c r="DN9" s="14">
        <v>2.2999999999999998</v>
      </c>
      <c r="DO9" s="16" t="s">
        <v>30</v>
      </c>
      <c r="DP9" s="16">
        <f>IF(DO9=DA9,1,0)</f>
        <v>1</v>
      </c>
      <c r="DQ9" s="16">
        <f t="shared" si="2"/>
        <v>1</v>
      </c>
      <c r="DR9" s="16">
        <f t="shared" si="3"/>
        <v>1</v>
      </c>
      <c r="DS9" s="16">
        <f t="shared" si="4"/>
        <v>1</v>
      </c>
      <c r="DT9" s="16">
        <f t="shared" si="5"/>
        <v>1</v>
      </c>
    </row>
    <row r="10" spans="2:124" x14ac:dyDescent="0.25">
      <c r="B10" s="14">
        <v>8</v>
      </c>
      <c r="C10" s="14" t="s">
        <v>13</v>
      </c>
      <c r="D10" s="14">
        <v>29.7</v>
      </c>
      <c r="E10" s="14">
        <v>48.4</v>
      </c>
      <c r="F10" s="14">
        <v>21.1</v>
      </c>
      <c r="G10" s="14">
        <v>6.3</v>
      </c>
      <c r="H10" s="14">
        <v>1.6</v>
      </c>
      <c r="I10" s="15">
        <f t="shared" si="0"/>
        <v>1.824817518248175</v>
      </c>
      <c r="J10" s="14" t="str">
        <f t="shared" si="6"/>
        <v>Inestable</v>
      </c>
      <c r="L10" s="14">
        <v>3</v>
      </c>
      <c r="M10" s="14" t="s">
        <v>10</v>
      </c>
      <c r="N10" s="14">
        <v>21.1</v>
      </c>
      <c r="O10" s="14">
        <v>43.5</v>
      </c>
      <c r="P10" s="14">
        <v>26.6</v>
      </c>
      <c r="Q10" s="14">
        <v>13.7</v>
      </c>
      <c r="R10" s="14">
        <v>1.8</v>
      </c>
      <c r="S10" s="15">
        <f t="shared" si="7"/>
        <v>1.1240694789081886</v>
      </c>
      <c r="T10" s="14" t="str">
        <f>IF(S10&lt;=0.7, "Estable", "Inestable")</f>
        <v>Inestable</v>
      </c>
      <c r="U10" s="17">
        <f>($M$5*R10+$N$5*O10)/($O$5*P10+$P$5*Q10)</f>
        <v>1.0116358913625119</v>
      </c>
      <c r="V10" s="16" t="str">
        <f>IF(U10&gt;0.95, "Inestable", "Estable")</f>
        <v>Inestable</v>
      </c>
      <c r="CT10" s="14">
        <v>8</v>
      </c>
      <c r="CU10" s="14" t="s">
        <v>13</v>
      </c>
      <c r="CV10" s="14">
        <v>29.7</v>
      </c>
      <c r="CW10" s="14">
        <v>48.4</v>
      </c>
      <c r="CX10" s="14">
        <v>21.1</v>
      </c>
      <c r="CY10" s="14">
        <v>6.3</v>
      </c>
      <c r="CZ10" s="14">
        <v>1.6</v>
      </c>
      <c r="DA10" s="14" t="s">
        <v>30</v>
      </c>
      <c r="DB10" s="16" t="s">
        <v>30</v>
      </c>
      <c r="DC10" s="17" t="s">
        <v>30</v>
      </c>
      <c r="DD10" s="16" t="s">
        <v>30</v>
      </c>
      <c r="DE10" s="14" t="s">
        <v>30</v>
      </c>
      <c r="DF10" s="16" t="s">
        <v>30</v>
      </c>
      <c r="DG10" s="30"/>
      <c r="DH10" s="14">
        <v>8</v>
      </c>
      <c r="DI10" s="14" t="s">
        <v>13</v>
      </c>
      <c r="DJ10" s="14">
        <v>29.7</v>
      </c>
      <c r="DK10" s="14">
        <v>48.4</v>
      </c>
      <c r="DL10" s="14">
        <v>21.1</v>
      </c>
      <c r="DM10" s="14">
        <v>6.3</v>
      </c>
      <c r="DN10" s="14">
        <v>1.6</v>
      </c>
      <c r="DO10" s="16" t="s">
        <v>30</v>
      </c>
      <c r="DP10" s="16">
        <f t="shared" si="1"/>
        <v>1</v>
      </c>
      <c r="DQ10" s="16">
        <f t="shared" si="2"/>
        <v>1</v>
      </c>
      <c r="DR10" s="16">
        <f t="shared" si="3"/>
        <v>1</v>
      </c>
      <c r="DS10" s="16">
        <f t="shared" si="4"/>
        <v>1</v>
      </c>
      <c r="DT10" s="16">
        <f t="shared" si="5"/>
        <v>1</v>
      </c>
    </row>
    <row r="11" spans="2:124" x14ac:dyDescent="0.25">
      <c r="B11" s="14">
        <v>9</v>
      </c>
      <c r="C11" s="14" t="s">
        <v>15</v>
      </c>
      <c r="D11" s="14">
        <v>29.7</v>
      </c>
      <c r="E11" s="14">
        <v>41.2</v>
      </c>
      <c r="F11" s="14">
        <v>24.6</v>
      </c>
      <c r="G11" s="14">
        <v>5.3</v>
      </c>
      <c r="H11" s="14">
        <v>0.3</v>
      </c>
      <c r="I11" s="15">
        <f>(E11+H11)/(F11+G11)</f>
        <v>1.3879598662207357</v>
      </c>
      <c r="J11" s="14" t="str">
        <f t="shared" si="6"/>
        <v>Inestable</v>
      </c>
      <c r="L11" s="14">
        <v>4</v>
      </c>
      <c r="M11" s="14" t="s">
        <v>9</v>
      </c>
      <c r="N11" s="14">
        <v>25.3</v>
      </c>
      <c r="O11" s="14">
        <v>36.200000000000003</v>
      </c>
      <c r="P11" s="14">
        <v>31.8</v>
      </c>
      <c r="Q11" s="14">
        <v>10.5</v>
      </c>
      <c r="R11" s="14">
        <v>1.5</v>
      </c>
      <c r="S11" s="15">
        <f t="shared" si="7"/>
        <v>0.89125295508274249</v>
      </c>
      <c r="T11" s="16" t="s">
        <v>83</v>
      </c>
      <c r="U11" s="16" t="s">
        <v>32</v>
      </c>
      <c r="V11" s="16" t="s">
        <v>83</v>
      </c>
      <c r="CT11" s="14">
        <v>9</v>
      </c>
      <c r="CU11" s="14" t="s">
        <v>15</v>
      </c>
      <c r="CV11" s="14">
        <v>29.7</v>
      </c>
      <c r="CW11" s="14">
        <v>41.2</v>
      </c>
      <c r="CX11" s="14">
        <v>24.6</v>
      </c>
      <c r="CY11" s="14">
        <v>5.3</v>
      </c>
      <c r="CZ11" s="14">
        <v>0.3</v>
      </c>
      <c r="DA11" s="14" t="s">
        <v>30</v>
      </c>
      <c r="DB11" s="16" t="s">
        <v>30</v>
      </c>
      <c r="DC11" s="17" t="s">
        <v>31</v>
      </c>
      <c r="DD11" s="16" t="s">
        <v>31</v>
      </c>
      <c r="DE11" s="14" t="s">
        <v>31</v>
      </c>
      <c r="DF11" s="16" t="s">
        <v>31</v>
      </c>
      <c r="DG11" s="30"/>
      <c r="DH11" s="14">
        <v>9</v>
      </c>
      <c r="DI11" s="14" t="s">
        <v>15</v>
      </c>
      <c r="DJ11" s="14">
        <v>29.7</v>
      </c>
      <c r="DK11" s="14">
        <v>41.2</v>
      </c>
      <c r="DL11" s="14">
        <v>24.6</v>
      </c>
      <c r="DM11" s="14">
        <v>5.3</v>
      </c>
      <c r="DN11" s="14">
        <v>0.3</v>
      </c>
      <c r="DO11" s="16" t="s">
        <v>31</v>
      </c>
      <c r="DP11" s="16">
        <f t="shared" si="1"/>
        <v>0</v>
      </c>
      <c r="DQ11" s="16">
        <f t="shared" si="2"/>
        <v>0</v>
      </c>
      <c r="DR11" s="16">
        <f t="shared" si="3"/>
        <v>1</v>
      </c>
      <c r="DS11" s="16">
        <f t="shared" si="4"/>
        <v>1</v>
      </c>
      <c r="DT11" s="16">
        <f t="shared" si="5"/>
        <v>1</v>
      </c>
    </row>
    <row r="12" spans="2:124" x14ac:dyDescent="0.25">
      <c r="B12" s="14">
        <v>10</v>
      </c>
      <c r="C12" s="14" t="s">
        <v>14</v>
      </c>
      <c r="D12" s="14">
        <v>29.8</v>
      </c>
      <c r="E12" s="14">
        <v>31.8</v>
      </c>
      <c r="F12" s="14">
        <v>28.5</v>
      </c>
      <c r="G12" s="14">
        <v>7.9</v>
      </c>
      <c r="H12" s="14">
        <v>3.8</v>
      </c>
      <c r="I12" s="15">
        <f t="shared" si="0"/>
        <v>0.9780219780219781</v>
      </c>
      <c r="J12" s="14" t="str">
        <f t="shared" si="6"/>
        <v>Inestable</v>
      </c>
      <c r="L12" s="14">
        <v>5</v>
      </c>
      <c r="M12" s="14" t="s">
        <v>22</v>
      </c>
      <c r="N12" s="14">
        <v>26.7</v>
      </c>
      <c r="O12" s="14">
        <v>48.6</v>
      </c>
      <c r="P12" s="14">
        <v>27.2</v>
      </c>
      <c r="Q12" s="14">
        <v>5.8</v>
      </c>
      <c r="R12" s="14">
        <v>2.2999999999999998</v>
      </c>
      <c r="S12" s="15">
        <f t="shared" si="7"/>
        <v>1.5424242424242425</v>
      </c>
      <c r="T12" s="14" t="str">
        <f t="shared" ref="T12:T22" si="8">IF(S12&lt;=0.7, "Estable", "Inestable")</f>
        <v>Inestable</v>
      </c>
      <c r="U12" s="17">
        <f>($M$5*R12+$N$5*O12)/($O$5*P12+$P$5*Q12)</f>
        <v>1.5640631340145341</v>
      </c>
      <c r="V12" s="16" t="str">
        <f>IF(U12&gt;0.95, "Inestable", "Estable")</f>
        <v>Inestable</v>
      </c>
      <c r="CT12" s="14">
        <v>10</v>
      </c>
      <c r="CU12" s="14" t="s">
        <v>14</v>
      </c>
      <c r="CV12" s="14">
        <v>29.8</v>
      </c>
      <c r="CW12" s="14">
        <v>31.8</v>
      </c>
      <c r="CX12" s="14">
        <v>28.5</v>
      </c>
      <c r="CY12" s="14">
        <v>7.9</v>
      </c>
      <c r="CZ12" s="14">
        <v>3.8</v>
      </c>
      <c r="DA12" s="14" t="s">
        <v>30</v>
      </c>
      <c r="DB12" s="16" t="s">
        <v>30</v>
      </c>
      <c r="DC12" s="17" t="s">
        <v>30</v>
      </c>
      <c r="DD12" s="16" t="s">
        <v>30</v>
      </c>
      <c r="DE12" s="14" t="s">
        <v>30</v>
      </c>
      <c r="DF12" s="16" t="s">
        <v>30</v>
      </c>
      <c r="DG12" s="30"/>
      <c r="DH12" s="14">
        <v>10</v>
      </c>
      <c r="DI12" s="14" t="s">
        <v>14</v>
      </c>
      <c r="DJ12" s="14">
        <v>29.8</v>
      </c>
      <c r="DK12" s="14">
        <v>31.8</v>
      </c>
      <c r="DL12" s="14">
        <v>28.5</v>
      </c>
      <c r="DM12" s="14">
        <v>7.9</v>
      </c>
      <c r="DN12" s="14">
        <v>3.8</v>
      </c>
      <c r="DO12" s="16" t="s">
        <v>30</v>
      </c>
      <c r="DP12" s="16">
        <f t="shared" si="1"/>
        <v>1</v>
      </c>
      <c r="DQ12" s="16">
        <f t="shared" si="2"/>
        <v>1</v>
      </c>
      <c r="DR12" s="16">
        <f t="shared" si="3"/>
        <v>1</v>
      </c>
      <c r="DS12" s="16">
        <f t="shared" si="4"/>
        <v>1</v>
      </c>
      <c r="DT12" s="16">
        <f t="shared" si="5"/>
        <v>1</v>
      </c>
    </row>
    <row r="13" spans="2:124" x14ac:dyDescent="0.25">
      <c r="B13" s="14">
        <v>11</v>
      </c>
      <c r="C13" s="14" t="s">
        <v>8</v>
      </c>
      <c r="D13" s="14">
        <v>29.9</v>
      </c>
      <c r="E13" s="14">
        <v>43.6</v>
      </c>
      <c r="F13" s="14">
        <v>24.1</v>
      </c>
      <c r="G13" s="14">
        <v>7.3</v>
      </c>
      <c r="H13" s="14">
        <v>3</v>
      </c>
      <c r="I13" s="15">
        <f t="shared" si="0"/>
        <v>1.484076433121019</v>
      </c>
      <c r="J13" s="14" t="str">
        <f t="shared" si="6"/>
        <v>Inestable</v>
      </c>
      <c r="L13" s="14">
        <v>6</v>
      </c>
      <c r="M13" s="14" t="s">
        <v>21</v>
      </c>
      <c r="N13" s="14">
        <v>26.9</v>
      </c>
      <c r="O13" s="14">
        <v>54</v>
      </c>
      <c r="P13" s="14">
        <v>25.2</v>
      </c>
      <c r="Q13" s="14">
        <v>5.6</v>
      </c>
      <c r="R13" s="14">
        <v>1.5</v>
      </c>
      <c r="S13" s="15">
        <f t="shared" si="7"/>
        <v>1.8019480519480522</v>
      </c>
      <c r="T13" s="14" t="str">
        <f t="shared" si="8"/>
        <v>Inestable</v>
      </c>
      <c r="U13" s="17">
        <f t="shared" ref="U13:U22" si="9">($M$5*R13+$N$5*O13)/($O$5*P13+$P$5*Q13)</f>
        <v>1.6168005239391954</v>
      </c>
      <c r="V13" s="16" t="str">
        <f t="shared" ref="V13:V22" si="10">IF(U13&gt;0.95, "Inestable", "Estable")</f>
        <v>Inestable</v>
      </c>
      <c r="CT13" s="14">
        <v>11</v>
      </c>
      <c r="CU13" s="14" t="s">
        <v>8</v>
      </c>
      <c r="CV13" s="14">
        <v>29.9</v>
      </c>
      <c r="CW13" s="14">
        <v>43.6</v>
      </c>
      <c r="CX13" s="14">
        <v>24.1</v>
      </c>
      <c r="CY13" s="14">
        <v>7.3</v>
      </c>
      <c r="CZ13" s="14">
        <v>3</v>
      </c>
      <c r="DA13" s="14" t="s">
        <v>30</v>
      </c>
      <c r="DB13" s="16" t="s">
        <v>30</v>
      </c>
      <c r="DC13" s="17" t="s">
        <v>30</v>
      </c>
      <c r="DD13" s="16" t="s">
        <v>30</v>
      </c>
      <c r="DE13" s="14" t="s">
        <v>30</v>
      </c>
      <c r="DF13" s="16" t="s">
        <v>30</v>
      </c>
      <c r="DG13" s="30"/>
      <c r="DH13" s="14">
        <v>11</v>
      </c>
      <c r="DI13" s="14" t="s">
        <v>8</v>
      </c>
      <c r="DJ13" s="14">
        <v>29.9</v>
      </c>
      <c r="DK13" s="14">
        <v>43.6</v>
      </c>
      <c r="DL13" s="14">
        <v>24.1</v>
      </c>
      <c r="DM13" s="14">
        <v>7.3</v>
      </c>
      <c r="DN13" s="14">
        <v>3</v>
      </c>
      <c r="DO13" s="16" t="s">
        <v>30</v>
      </c>
      <c r="DP13" s="16">
        <f t="shared" si="1"/>
        <v>1</v>
      </c>
      <c r="DQ13" s="16">
        <f t="shared" si="2"/>
        <v>1</v>
      </c>
      <c r="DR13" s="16">
        <f t="shared" si="3"/>
        <v>1</v>
      </c>
      <c r="DS13" s="16">
        <f t="shared" si="4"/>
        <v>1</v>
      </c>
      <c r="DT13" s="16">
        <f t="shared" si="5"/>
        <v>1</v>
      </c>
    </row>
    <row r="14" spans="2:124" x14ac:dyDescent="0.25">
      <c r="B14" s="18">
        <v>12</v>
      </c>
      <c r="C14" s="18" t="s">
        <v>17</v>
      </c>
      <c r="D14" s="18">
        <v>34.6</v>
      </c>
      <c r="E14" s="18">
        <v>42.7</v>
      </c>
      <c r="F14" s="18">
        <v>17.7</v>
      </c>
      <c r="G14" s="18">
        <v>3.7</v>
      </c>
      <c r="H14" s="18">
        <v>1.1000000000000001</v>
      </c>
      <c r="I14" s="19">
        <f t="shared" si="0"/>
        <v>2.0467289719626169</v>
      </c>
      <c r="J14" s="18" t="str">
        <f t="shared" si="6"/>
        <v>Inestable</v>
      </c>
      <c r="L14" s="14">
        <v>7</v>
      </c>
      <c r="M14" s="14" t="s">
        <v>12</v>
      </c>
      <c r="N14" s="14">
        <v>28.7</v>
      </c>
      <c r="O14" s="14">
        <v>40.1</v>
      </c>
      <c r="P14" s="14">
        <v>35.299999999999997</v>
      </c>
      <c r="Q14" s="14">
        <v>4.5999999999999996</v>
      </c>
      <c r="R14" s="14">
        <v>2.2999999999999998</v>
      </c>
      <c r="S14" s="15">
        <f t="shared" si="7"/>
        <v>1.06265664160401</v>
      </c>
      <c r="T14" s="14" t="str">
        <f t="shared" si="8"/>
        <v>Inestable</v>
      </c>
      <c r="U14" s="17">
        <f t="shared" si="9"/>
        <v>1.1763614160244513</v>
      </c>
      <c r="V14" s="16" t="str">
        <f t="shared" si="10"/>
        <v>Inestable</v>
      </c>
      <c r="CT14" s="18">
        <v>12</v>
      </c>
      <c r="CU14" s="18" t="s">
        <v>17</v>
      </c>
      <c r="CV14" s="18">
        <v>34.6</v>
      </c>
      <c r="CW14" s="18">
        <v>42.7</v>
      </c>
      <c r="CX14" s="18">
        <v>17.7</v>
      </c>
      <c r="CY14" s="18">
        <v>3.7</v>
      </c>
      <c r="CZ14" s="18">
        <v>1.1000000000000001</v>
      </c>
      <c r="DA14" s="18" t="s">
        <v>30</v>
      </c>
      <c r="DB14" s="20" t="s">
        <v>30</v>
      </c>
      <c r="DC14" s="21" t="s">
        <v>30</v>
      </c>
      <c r="DD14" s="20" t="s">
        <v>30</v>
      </c>
      <c r="DE14" s="18" t="s">
        <v>30</v>
      </c>
      <c r="DF14" s="20" t="s">
        <v>30</v>
      </c>
      <c r="DG14" s="30"/>
      <c r="DH14" s="18">
        <v>12</v>
      </c>
      <c r="DI14" s="18" t="s">
        <v>17</v>
      </c>
      <c r="DJ14" s="18">
        <v>34.6</v>
      </c>
      <c r="DK14" s="18">
        <v>42.7</v>
      </c>
      <c r="DL14" s="18">
        <v>17.7</v>
      </c>
      <c r="DM14" s="18">
        <v>3.7</v>
      </c>
      <c r="DN14" s="18">
        <v>1.1000000000000001</v>
      </c>
      <c r="DO14" s="20" t="s">
        <v>30</v>
      </c>
      <c r="DP14" s="20">
        <f t="shared" si="1"/>
        <v>1</v>
      </c>
      <c r="DQ14" s="20">
        <f t="shared" si="2"/>
        <v>1</v>
      </c>
      <c r="DR14" s="20">
        <f t="shared" si="3"/>
        <v>1</v>
      </c>
      <c r="DS14" s="20">
        <f t="shared" si="4"/>
        <v>1</v>
      </c>
      <c r="DT14" s="20">
        <f t="shared" si="5"/>
        <v>1</v>
      </c>
    </row>
    <row r="15" spans="2:124" x14ac:dyDescent="0.25">
      <c r="B15" s="22">
        <v>13</v>
      </c>
      <c r="C15" s="22" t="s">
        <v>18</v>
      </c>
      <c r="D15" s="22">
        <v>44.1</v>
      </c>
      <c r="E15" s="22">
        <v>44.9</v>
      </c>
      <c r="F15" s="22">
        <v>13.9</v>
      </c>
      <c r="G15" s="22">
        <v>1.4</v>
      </c>
      <c r="H15" s="22">
        <v>0.2</v>
      </c>
      <c r="I15" s="23">
        <f t="shared" si="0"/>
        <v>2.9477124183006533</v>
      </c>
      <c r="J15" s="22" t="str">
        <f t="shared" si="6"/>
        <v>Inestable</v>
      </c>
      <c r="L15" s="14">
        <v>8</v>
      </c>
      <c r="M15" s="14" t="s">
        <v>13</v>
      </c>
      <c r="N15" s="14">
        <v>29.7</v>
      </c>
      <c r="O15" s="14">
        <v>48.4</v>
      </c>
      <c r="P15" s="14">
        <v>21.1</v>
      </c>
      <c r="Q15" s="14">
        <v>6.3</v>
      </c>
      <c r="R15" s="14">
        <v>1.6</v>
      </c>
      <c r="S15" s="15">
        <f t="shared" si="7"/>
        <v>1.824817518248175</v>
      </c>
      <c r="T15" s="14" t="str">
        <f t="shared" si="8"/>
        <v>Inestable</v>
      </c>
      <c r="U15" s="17">
        <f t="shared" si="9"/>
        <v>1.651220916979264</v>
      </c>
      <c r="V15" s="16" t="str">
        <f t="shared" si="10"/>
        <v>Inestable</v>
      </c>
      <c r="CT15" s="22">
        <v>13</v>
      </c>
      <c r="CU15" s="22" t="s">
        <v>18</v>
      </c>
      <c r="CV15" s="22">
        <v>44.1</v>
      </c>
      <c r="CW15" s="22">
        <v>44.9</v>
      </c>
      <c r="CX15" s="22">
        <v>13.9</v>
      </c>
      <c r="CY15" s="22">
        <v>1.4</v>
      </c>
      <c r="CZ15" s="22">
        <v>0.2</v>
      </c>
      <c r="DA15" s="22" t="s">
        <v>30</v>
      </c>
      <c r="DB15" s="24" t="s">
        <v>30</v>
      </c>
      <c r="DC15" s="25" t="s">
        <v>30</v>
      </c>
      <c r="DD15" s="24" t="s">
        <v>31</v>
      </c>
      <c r="DE15" s="22" t="s">
        <v>31</v>
      </c>
      <c r="DF15" s="24" t="s">
        <v>30</v>
      </c>
      <c r="DG15" s="30"/>
      <c r="DH15" s="22">
        <v>13</v>
      </c>
      <c r="DI15" s="22" t="s">
        <v>18</v>
      </c>
      <c r="DJ15" s="22">
        <v>44.1</v>
      </c>
      <c r="DK15" s="22">
        <v>44.9</v>
      </c>
      <c r="DL15" s="22">
        <v>13.9</v>
      </c>
      <c r="DM15" s="22">
        <v>1.4</v>
      </c>
      <c r="DN15" s="22">
        <v>0.2</v>
      </c>
      <c r="DO15" s="24" t="s">
        <v>30</v>
      </c>
      <c r="DP15" s="24">
        <f t="shared" si="1"/>
        <v>1</v>
      </c>
      <c r="DQ15" s="24">
        <f t="shared" si="2"/>
        <v>1</v>
      </c>
      <c r="DR15" s="24">
        <f t="shared" si="3"/>
        <v>1</v>
      </c>
      <c r="DS15" s="24">
        <f t="shared" si="4"/>
        <v>0</v>
      </c>
      <c r="DT15" s="24">
        <f t="shared" si="5"/>
        <v>0</v>
      </c>
    </row>
    <row r="16" spans="2:124" x14ac:dyDescent="0.25">
      <c r="B16" s="22">
        <v>14</v>
      </c>
      <c r="C16" s="22" t="s">
        <v>19</v>
      </c>
      <c r="D16" s="22">
        <v>47.1</v>
      </c>
      <c r="E16" s="22">
        <v>39.299999999999997</v>
      </c>
      <c r="F16" s="22">
        <v>15.6</v>
      </c>
      <c r="G16" s="22">
        <v>1</v>
      </c>
      <c r="H16" s="22">
        <v>0.4</v>
      </c>
      <c r="I16" s="23">
        <f t="shared" si="0"/>
        <v>2.3915662650602405</v>
      </c>
      <c r="J16" s="22" t="str">
        <f t="shared" si="6"/>
        <v>Inestable</v>
      </c>
      <c r="L16" s="14">
        <v>9</v>
      </c>
      <c r="M16" s="14" t="s">
        <v>15</v>
      </c>
      <c r="N16" s="14">
        <v>29.7</v>
      </c>
      <c r="O16" s="14">
        <v>41.2</v>
      </c>
      <c r="P16" s="14">
        <v>24.6</v>
      </c>
      <c r="Q16" s="14">
        <v>5.3</v>
      </c>
      <c r="R16" s="14">
        <v>0.3</v>
      </c>
      <c r="S16" s="15">
        <f t="shared" si="7"/>
        <v>1.3879598662207357</v>
      </c>
      <c r="T16" s="14" t="str">
        <f t="shared" si="8"/>
        <v>Inestable</v>
      </c>
      <c r="U16" s="17">
        <f>($M$5*R16+$N$5*O16)/($O$5*P16+$P$5*Q16)</f>
        <v>1.0762972360716674</v>
      </c>
      <c r="V16" s="16" t="str">
        <f t="shared" si="10"/>
        <v>Inestable</v>
      </c>
      <c r="CT16" s="22">
        <v>14</v>
      </c>
      <c r="CU16" s="22" t="s">
        <v>19</v>
      </c>
      <c r="CV16" s="22">
        <v>47.1</v>
      </c>
      <c r="CW16" s="22">
        <v>39.299999999999997</v>
      </c>
      <c r="CX16" s="22">
        <v>15.6</v>
      </c>
      <c r="CY16" s="22">
        <v>1</v>
      </c>
      <c r="CZ16" s="22">
        <v>0.4</v>
      </c>
      <c r="DA16" s="22" t="s">
        <v>30</v>
      </c>
      <c r="DB16" s="24" t="s">
        <v>30</v>
      </c>
      <c r="DC16" s="25" t="s">
        <v>30</v>
      </c>
      <c r="DD16" s="24" t="s">
        <v>83</v>
      </c>
      <c r="DE16" s="22" t="s">
        <v>30</v>
      </c>
      <c r="DF16" s="24" t="s">
        <v>30</v>
      </c>
      <c r="DG16" s="30"/>
      <c r="DH16" s="22">
        <v>14</v>
      </c>
      <c r="DI16" s="22" t="s">
        <v>19</v>
      </c>
      <c r="DJ16" s="22">
        <v>47.1</v>
      </c>
      <c r="DK16" s="22">
        <v>39.299999999999997</v>
      </c>
      <c r="DL16" s="22">
        <v>15.6</v>
      </c>
      <c r="DM16" s="22">
        <v>1</v>
      </c>
      <c r="DN16" s="22">
        <v>0.4</v>
      </c>
      <c r="DO16" s="24" t="s">
        <v>30</v>
      </c>
      <c r="DP16" s="24">
        <f t="shared" si="1"/>
        <v>1</v>
      </c>
      <c r="DQ16" s="24">
        <f t="shared" si="2"/>
        <v>1</v>
      </c>
      <c r="DR16" s="24">
        <f t="shared" si="3"/>
        <v>1</v>
      </c>
      <c r="DS16" s="24">
        <f t="shared" si="4"/>
        <v>0</v>
      </c>
      <c r="DT16" s="24">
        <f t="shared" si="5"/>
        <v>1</v>
      </c>
    </row>
    <row r="17" spans="2:124" x14ac:dyDescent="0.25">
      <c r="B17" s="22">
        <v>15</v>
      </c>
      <c r="C17" s="22" t="s">
        <v>20</v>
      </c>
      <c r="D17" s="22">
        <v>49.1</v>
      </c>
      <c r="E17" s="22">
        <v>35.5</v>
      </c>
      <c r="F17" s="22">
        <v>7.6</v>
      </c>
      <c r="G17" s="22">
        <v>0.5</v>
      </c>
      <c r="H17" s="22">
        <v>0.8</v>
      </c>
      <c r="I17" s="23">
        <f t="shared" si="0"/>
        <v>4.481481481481481</v>
      </c>
      <c r="J17" s="22" t="str">
        <f t="shared" si="6"/>
        <v>Inestable</v>
      </c>
      <c r="L17" s="14">
        <v>10</v>
      </c>
      <c r="M17" s="14" t="s">
        <v>14</v>
      </c>
      <c r="N17" s="14">
        <v>29.8</v>
      </c>
      <c r="O17" s="14">
        <v>31.8</v>
      </c>
      <c r="P17" s="14">
        <v>28.5</v>
      </c>
      <c r="Q17" s="14">
        <v>7.9</v>
      </c>
      <c r="R17" s="14">
        <v>3.8</v>
      </c>
      <c r="S17" s="15">
        <f t="shared" si="7"/>
        <v>0.9780219780219781</v>
      </c>
      <c r="T17" s="14" t="str">
        <f t="shared" si="8"/>
        <v>Inestable</v>
      </c>
      <c r="U17" s="17">
        <f t="shared" si="9"/>
        <v>1.3392536405595905</v>
      </c>
      <c r="V17" s="16" t="str">
        <f t="shared" si="10"/>
        <v>Inestable</v>
      </c>
      <c r="CT17" s="22">
        <v>15</v>
      </c>
      <c r="CU17" s="22" t="s">
        <v>20</v>
      </c>
      <c r="CV17" s="22">
        <v>49.1</v>
      </c>
      <c r="CW17" s="22">
        <v>35.5</v>
      </c>
      <c r="CX17" s="22">
        <v>7.6</v>
      </c>
      <c r="CY17" s="22">
        <v>0.5</v>
      </c>
      <c r="CZ17" s="22">
        <v>0.8</v>
      </c>
      <c r="DA17" s="22" t="s">
        <v>30</v>
      </c>
      <c r="DB17" s="24" t="s">
        <v>30</v>
      </c>
      <c r="DC17" s="25" t="s">
        <v>30</v>
      </c>
      <c r="DD17" s="24" t="s">
        <v>30</v>
      </c>
      <c r="DE17" s="22" t="s">
        <v>30</v>
      </c>
      <c r="DF17" s="24" t="s">
        <v>30</v>
      </c>
      <c r="DG17" s="30"/>
      <c r="DH17" s="22">
        <v>15</v>
      </c>
      <c r="DI17" s="22" t="s">
        <v>20</v>
      </c>
      <c r="DJ17" s="22">
        <v>49.1</v>
      </c>
      <c r="DK17" s="22">
        <v>35.5</v>
      </c>
      <c r="DL17" s="22">
        <v>7.6</v>
      </c>
      <c r="DM17" s="22">
        <v>0.5</v>
      </c>
      <c r="DN17" s="22">
        <v>0.8</v>
      </c>
      <c r="DO17" s="24" t="s">
        <v>30</v>
      </c>
      <c r="DP17" s="24">
        <f t="shared" si="1"/>
        <v>1</v>
      </c>
      <c r="DQ17" s="24">
        <f t="shared" si="2"/>
        <v>1</v>
      </c>
      <c r="DR17" s="24">
        <f t="shared" si="3"/>
        <v>1</v>
      </c>
      <c r="DS17" s="24">
        <f t="shared" si="4"/>
        <v>1</v>
      </c>
      <c r="DT17" s="24">
        <f t="shared" si="5"/>
        <v>1</v>
      </c>
    </row>
    <row r="18" spans="2:124" x14ac:dyDescent="0.25">
      <c r="L18" s="14">
        <v>11</v>
      </c>
      <c r="M18" s="14" t="s">
        <v>8</v>
      </c>
      <c r="N18" s="14">
        <v>29.9</v>
      </c>
      <c r="O18" s="14">
        <v>43.6</v>
      </c>
      <c r="P18" s="14">
        <v>24.1</v>
      </c>
      <c r="Q18" s="14">
        <v>7.3</v>
      </c>
      <c r="R18" s="14">
        <v>3</v>
      </c>
      <c r="S18" s="15">
        <f t="shared" si="7"/>
        <v>1.484076433121019</v>
      </c>
      <c r="T18" s="14" t="str">
        <f t="shared" si="8"/>
        <v>Inestable</v>
      </c>
      <c r="U18" s="17">
        <f t="shared" si="9"/>
        <v>1.6333517095137284</v>
      </c>
      <c r="V18" s="16" t="str">
        <f t="shared" si="10"/>
        <v>Inestable</v>
      </c>
      <c r="DO18" s="9" t="s">
        <v>40</v>
      </c>
      <c r="DP18" s="26">
        <f>SUM(DP3:DP17)</f>
        <v>11</v>
      </c>
      <c r="DQ18" s="26">
        <f t="shared" ref="DQ18:DT18" si="11">SUM(DQ3:DQ17)</f>
        <v>11</v>
      </c>
      <c r="DR18" s="26">
        <f t="shared" si="11"/>
        <v>14</v>
      </c>
      <c r="DS18" s="26">
        <f t="shared" si="11"/>
        <v>12</v>
      </c>
      <c r="DT18" s="26">
        <f t="shared" si="11"/>
        <v>11</v>
      </c>
    </row>
    <row r="19" spans="2:124" x14ac:dyDescent="0.25">
      <c r="L19" s="18">
        <v>12</v>
      </c>
      <c r="M19" s="18" t="s">
        <v>17</v>
      </c>
      <c r="N19" s="18">
        <v>34.6</v>
      </c>
      <c r="O19" s="18">
        <v>42.7</v>
      </c>
      <c r="P19" s="18">
        <v>17.7</v>
      </c>
      <c r="Q19" s="18">
        <v>3.7</v>
      </c>
      <c r="R19" s="18">
        <v>1.1000000000000001</v>
      </c>
      <c r="S19" s="19">
        <f t="shared" si="7"/>
        <v>2.0467289719626169</v>
      </c>
      <c r="T19" s="18" t="str">
        <f t="shared" si="8"/>
        <v>Inestable</v>
      </c>
      <c r="U19" s="21">
        <f t="shared" si="9"/>
        <v>1.8207191600956412</v>
      </c>
      <c r="V19" s="20" t="str">
        <f t="shared" si="10"/>
        <v>Inestable</v>
      </c>
      <c r="DO19" s="9" t="s">
        <v>41</v>
      </c>
      <c r="DP19" s="26">
        <f>(DP18/15)*100</f>
        <v>73.333333333333329</v>
      </c>
      <c r="DQ19" s="26">
        <f t="shared" ref="DQ19:DS19" si="12">(DQ18/15)*100</f>
        <v>73.333333333333329</v>
      </c>
      <c r="DR19" s="26">
        <f t="shared" si="12"/>
        <v>93.333333333333329</v>
      </c>
      <c r="DS19" s="26">
        <f t="shared" si="12"/>
        <v>80</v>
      </c>
      <c r="DT19" s="26">
        <f>(DT18/15)*100</f>
        <v>73.333333333333329</v>
      </c>
    </row>
    <row r="20" spans="2:124" x14ac:dyDescent="0.25">
      <c r="L20" s="22">
        <v>13</v>
      </c>
      <c r="M20" s="22" t="s">
        <v>18</v>
      </c>
      <c r="N20" s="22">
        <v>44.1</v>
      </c>
      <c r="O20" s="22">
        <v>44.9</v>
      </c>
      <c r="P20" s="22">
        <v>13.9</v>
      </c>
      <c r="Q20" s="22">
        <v>1.4</v>
      </c>
      <c r="R20" s="22">
        <v>0.2</v>
      </c>
      <c r="S20" s="23">
        <f t="shared" si="7"/>
        <v>2.9477124183006533</v>
      </c>
      <c r="T20" s="22" t="str">
        <f t="shared" si="8"/>
        <v>Inestable</v>
      </c>
      <c r="U20" s="25">
        <f t="shared" si="9"/>
        <v>2.3427286060002968</v>
      </c>
      <c r="V20" s="24" t="str">
        <f t="shared" si="10"/>
        <v>Inestable</v>
      </c>
    </row>
    <row r="21" spans="2:124" x14ac:dyDescent="0.25">
      <c r="L21" s="22">
        <v>14</v>
      </c>
      <c r="M21" s="22" t="s">
        <v>19</v>
      </c>
      <c r="N21" s="22">
        <v>47.1</v>
      </c>
      <c r="O21" s="22">
        <v>39.299999999999997</v>
      </c>
      <c r="P21" s="22">
        <v>15.6</v>
      </c>
      <c r="Q21" s="22">
        <v>1</v>
      </c>
      <c r="R21" s="22">
        <v>0.4</v>
      </c>
      <c r="S21" s="23">
        <f t="shared" si="7"/>
        <v>2.3915662650602405</v>
      </c>
      <c r="T21" s="22" t="str">
        <f t="shared" si="8"/>
        <v>Inestable</v>
      </c>
      <c r="U21" s="25">
        <f t="shared" si="9"/>
        <v>2.0251879625736939</v>
      </c>
      <c r="V21" s="24" t="str">
        <f t="shared" si="10"/>
        <v>Inestable</v>
      </c>
    </row>
    <row r="22" spans="2:124" x14ac:dyDescent="0.25">
      <c r="L22" s="22">
        <v>15</v>
      </c>
      <c r="M22" s="22" t="s">
        <v>20</v>
      </c>
      <c r="N22" s="22">
        <v>49.1</v>
      </c>
      <c r="O22" s="22">
        <v>35.5</v>
      </c>
      <c r="P22" s="22">
        <v>7.6</v>
      </c>
      <c r="Q22" s="22">
        <v>0.5</v>
      </c>
      <c r="R22" s="22">
        <v>0.8</v>
      </c>
      <c r="S22" s="23">
        <f t="shared" si="7"/>
        <v>4.481481481481481</v>
      </c>
      <c r="T22" s="22" t="str">
        <f t="shared" si="8"/>
        <v>Inestable</v>
      </c>
      <c r="U22" s="25">
        <f t="shared" si="9"/>
        <v>4.1498418450081074</v>
      </c>
      <c r="V22" s="24" t="str">
        <f t="shared" si="10"/>
        <v>Inestable</v>
      </c>
      <c r="X22" s="6" t="s">
        <v>7</v>
      </c>
      <c r="Y22" s="6" t="s">
        <v>23</v>
      </c>
      <c r="Z22" s="6" t="s">
        <v>33</v>
      </c>
      <c r="AA22" s="6" t="s">
        <v>24</v>
      </c>
      <c r="AB22" s="6" t="s">
        <v>25</v>
      </c>
      <c r="AC22" s="6" t="s">
        <v>26</v>
      </c>
      <c r="AD22" s="6" t="s">
        <v>27</v>
      </c>
      <c r="AE22" s="6" t="s">
        <v>49</v>
      </c>
      <c r="AF22" s="6" t="s">
        <v>50</v>
      </c>
      <c r="AS22" s="6" t="s">
        <v>7</v>
      </c>
      <c r="AT22" s="6" t="s">
        <v>23</v>
      </c>
      <c r="AU22" s="6" t="s">
        <v>33</v>
      </c>
      <c r="AV22" s="6" t="s">
        <v>24</v>
      </c>
      <c r="AW22" s="6" t="s">
        <v>25</v>
      </c>
      <c r="AX22" s="6" t="s">
        <v>26</v>
      </c>
      <c r="AY22" s="27" t="s">
        <v>27</v>
      </c>
      <c r="AZ22" s="27" t="s">
        <v>51</v>
      </c>
      <c r="BA22" s="27" t="s">
        <v>52</v>
      </c>
      <c r="BB22" s="27" t="s">
        <v>53</v>
      </c>
      <c r="BC22" s="27" t="s">
        <v>54</v>
      </c>
      <c r="BD22" s="27" t="s">
        <v>55</v>
      </c>
      <c r="BE22" s="27" t="s">
        <v>56</v>
      </c>
      <c r="BG22" s="6" t="s">
        <v>7</v>
      </c>
      <c r="BH22" s="6" t="s">
        <v>23</v>
      </c>
      <c r="BI22" s="6" t="s">
        <v>33</v>
      </c>
      <c r="BJ22" s="6" t="s">
        <v>24</v>
      </c>
      <c r="BK22" s="6" t="s">
        <v>25</v>
      </c>
      <c r="BL22" s="6" t="s">
        <v>26</v>
      </c>
      <c r="BM22" s="27" t="s">
        <v>27</v>
      </c>
      <c r="BN22" s="27" t="s">
        <v>51</v>
      </c>
      <c r="BO22" s="27" t="s">
        <v>52</v>
      </c>
      <c r="BP22" s="27" t="s">
        <v>53</v>
      </c>
      <c r="BQ22" s="27" t="s">
        <v>54</v>
      </c>
      <c r="BR22" s="27" t="s">
        <v>55</v>
      </c>
      <c r="BS22" s="27" t="s">
        <v>56</v>
      </c>
      <c r="BT22" s="27" t="s">
        <v>57</v>
      </c>
      <c r="BU22" s="27" t="s">
        <v>28</v>
      </c>
      <c r="CT22" s="30"/>
      <c r="CU22" s="30"/>
      <c r="DF22" s="31"/>
      <c r="DG22" s="31"/>
      <c r="DH22" s="31"/>
      <c r="DI22" s="32"/>
    </row>
    <row r="23" spans="2:124" x14ac:dyDescent="0.25">
      <c r="X23" s="10">
        <v>1</v>
      </c>
      <c r="Y23" s="10" t="s">
        <v>16</v>
      </c>
      <c r="Z23" s="10">
        <v>18.5</v>
      </c>
      <c r="AA23" s="10">
        <v>22.1</v>
      </c>
      <c r="AB23" s="10">
        <v>29.3</v>
      </c>
      <c r="AC23" s="10">
        <v>14</v>
      </c>
      <c r="AD23" s="10">
        <v>14.2</v>
      </c>
      <c r="AE23" s="13">
        <f t="shared" ref="AE23:AE37" si="13">AD23/AC23</f>
        <v>1.0142857142857142</v>
      </c>
      <c r="AF23" s="13">
        <f t="shared" ref="AF23:AF37" si="14">AA23/AB23</f>
        <v>0.75426621160409557</v>
      </c>
      <c r="AS23" s="10">
        <v>1</v>
      </c>
      <c r="AT23" s="10" t="s">
        <v>16</v>
      </c>
      <c r="AU23" s="10">
        <v>18.5</v>
      </c>
      <c r="AV23" s="10">
        <v>22.1</v>
      </c>
      <c r="AW23" s="10">
        <v>29.3</v>
      </c>
      <c r="AX23" s="10">
        <v>14</v>
      </c>
      <c r="AY23" s="10">
        <v>14.2</v>
      </c>
      <c r="AZ23" s="11">
        <f>AX23/AY23</f>
        <v>0.9859154929577465</v>
      </c>
      <c r="BA23" s="11">
        <f>AV23/AY23</f>
        <v>1.5563380281690142</v>
      </c>
      <c r="BB23" s="11">
        <f>AW23/AY23</f>
        <v>2.063380281690141</v>
      </c>
      <c r="BC23" s="11">
        <f>(AX23*AW23)/(AV23*AY23)</f>
        <v>1.3071187304824421</v>
      </c>
      <c r="BD23" s="11">
        <f>(AV23*AW23)/(AY23)</f>
        <v>45.600704225352118</v>
      </c>
      <c r="BE23" s="11">
        <f>(AW23)/(AV23*AY23)</f>
        <v>9.3365623605888737E-2</v>
      </c>
      <c r="BG23" s="10">
        <v>1</v>
      </c>
      <c r="BH23" s="10" t="s">
        <v>16</v>
      </c>
      <c r="BI23" s="10">
        <v>18.5</v>
      </c>
      <c r="BJ23" s="10">
        <v>22.1</v>
      </c>
      <c r="BK23" s="10">
        <v>29.3</v>
      </c>
      <c r="BL23" s="10">
        <v>14</v>
      </c>
      <c r="BM23" s="10">
        <v>14.2</v>
      </c>
      <c r="BN23" s="10">
        <v>1</v>
      </c>
      <c r="BO23" s="10">
        <v>1</v>
      </c>
      <c r="BP23" s="10">
        <v>1</v>
      </c>
      <c r="BQ23" s="10">
        <v>1</v>
      </c>
      <c r="BR23" s="10">
        <v>1</v>
      </c>
      <c r="BS23" s="10">
        <v>10</v>
      </c>
      <c r="BT23" s="12">
        <f>SUM(BN23:BS23)</f>
        <v>15</v>
      </c>
      <c r="BU23" s="12" t="s">
        <v>30</v>
      </c>
      <c r="BW23" s="6" t="s">
        <v>7</v>
      </c>
      <c r="BX23" s="6" t="s">
        <v>23</v>
      </c>
      <c r="BY23" s="6" t="s">
        <v>33</v>
      </c>
      <c r="BZ23" s="6" t="s">
        <v>24</v>
      </c>
      <c r="CA23" s="6" t="s">
        <v>25</v>
      </c>
      <c r="CB23" s="6" t="s">
        <v>26</v>
      </c>
      <c r="CC23" s="27" t="s">
        <v>27</v>
      </c>
      <c r="CD23" s="6" t="s">
        <v>53</v>
      </c>
      <c r="CE23" s="27" t="s">
        <v>58</v>
      </c>
      <c r="CF23" s="6" t="s">
        <v>51</v>
      </c>
      <c r="CG23" s="27" t="s">
        <v>50</v>
      </c>
      <c r="CH23" s="27" t="s">
        <v>59</v>
      </c>
      <c r="CT23" s="31"/>
      <c r="CU23" s="33"/>
      <c r="DF23" s="32"/>
      <c r="DG23" s="32"/>
      <c r="DH23" s="32"/>
      <c r="DI23" s="30"/>
    </row>
    <row r="24" spans="2:124" x14ac:dyDescent="0.25">
      <c r="X24" s="14">
        <v>2</v>
      </c>
      <c r="Y24" s="14" t="s">
        <v>11</v>
      </c>
      <c r="Z24" s="14">
        <v>20.8</v>
      </c>
      <c r="AA24" s="14">
        <v>39.6</v>
      </c>
      <c r="AB24" s="14">
        <v>29.5</v>
      </c>
      <c r="AC24" s="14">
        <v>14.7</v>
      </c>
      <c r="AD24" s="14">
        <v>2.1</v>
      </c>
      <c r="AE24" s="17">
        <f t="shared" si="13"/>
        <v>0.14285714285714288</v>
      </c>
      <c r="AF24" s="17">
        <f t="shared" si="14"/>
        <v>1.3423728813559324</v>
      </c>
      <c r="AS24" s="14">
        <v>2</v>
      </c>
      <c r="AT24" s="14" t="s">
        <v>11</v>
      </c>
      <c r="AU24" s="14">
        <v>20.8</v>
      </c>
      <c r="AV24" s="14">
        <v>39.6</v>
      </c>
      <c r="AW24" s="14">
        <v>29.5</v>
      </c>
      <c r="AX24" s="14">
        <v>14.7</v>
      </c>
      <c r="AY24" s="14">
        <v>2.1</v>
      </c>
      <c r="AZ24" s="15">
        <f t="shared" ref="AZ24:AZ37" si="15">AX24/AY24</f>
        <v>6.9999999999999991</v>
      </c>
      <c r="BA24" s="15">
        <f t="shared" ref="BA24:BA37" si="16">AV24/AY24</f>
        <v>18.857142857142858</v>
      </c>
      <c r="BB24" s="15">
        <f t="shared" ref="BB24:BB37" si="17">AW24/AY24</f>
        <v>14.047619047619047</v>
      </c>
      <c r="BC24" s="15">
        <f t="shared" ref="BC24:BC37" si="18">(AX24*AW24)/(AV24*AY24)</f>
        <v>5.2146464646464636</v>
      </c>
      <c r="BD24" s="15">
        <f t="shared" ref="BD24:BD37" si="19">(AV24*AW24)/(AY24)</f>
        <v>556.28571428571433</v>
      </c>
      <c r="BE24" s="15">
        <f t="shared" ref="BE24:BE37" si="20">(AW24)/(AV24*AY24)</f>
        <v>0.35473785473785469</v>
      </c>
      <c r="BG24" s="14">
        <v>2</v>
      </c>
      <c r="BH24" s="14" t="s">
        <v>11</v>
      </c>
      <c r="BI24" s="14">
        <v>20.8</v>
      </c>
      <c r="BJ24" s="14">
        <v>39.6</v>
      </c>
      <c r="BK24" s="14">
        <v>29.5</v>
      </c>
      <c r="BL24" s="14">
        <v>14.7</v>
      </c>
      <c r="BM24" s="14">
        <v>2.1</v>
      </c>
      <c r="BN24" s="14">
        <v>5</v>
      </c>
      <c r="BO24" s="14">
        <v>1</v>
      </c>
      <c r="BP24" s="14">
        <v>1</v>
      </c>
      <c r="BQ24" s="14">
        <v>5</v>
      </c>
      <c r="BR24" s="14">
        <v>1</v>
      </c>
      <c r="BS24" s="14">
        <v>10</v>
      </c>
      <c r="BT24" s="16">
        <f t="shared" ref="BT24:BT37" si="21">SUM(BN24:BS24)</f>
        <v>23</v>
      </c>
      <c r="BU24" s="16" t="s">
        <v>83</v>
      </c>
      <c r="BW24" s="10">
        <v>1</v>
      </c>
      <c r="BX24" s="10" t="s">
        <v>16</v>
      </c>
      <c r="BY24" s="10">
        <v>18.5</v>
      </c>
      <c r="BZ24" s="10">
        <v>22.1</v>
      </c>
      <c r="CA24" s="10">
        <v>29.3</v>
      </c>
      <c r="CB24" s="10">
        <v>14</v>
      </c>
      <c r="CC24" s="10">
        <v>14.2</v>
      </c>
      <c r="CD24" s="13">
        <f>CA24/CC24</f>
        <v>2.063380281690141</v>
      </c>
      <c r="CE24" s="13">
        <f>(CB24/CC24)/(BZ24/CA24)</f>
        <v>1.3071187304824421</v>
      </c>
      <c r="CF24" s="13">
        <f>CB24/CC24</f>
        <v>0.9859154929577465</v>
      </c>
      <c r="CG24" s="13">
        <f>BZ24/CA24</f>
        <v>0.75426621160409557</v>
      </c>
      <c r="CH24" s="13">
        <f>(CA24)/(BZ24/CC24)</f>
        <v>18.8262443438914</v>
      </c>
      <c r="CT24" s="29"/>
      <c r="CU24" s="33"/>
      <c r="DF24" s="34"/>
    </row>
    <row r="25" spans="2:124" x14ac:dyDescent="0.25">
      <c r="X25" s="14">
        <v>3</v>
      </c>
      <c r="Y25" s="14" t="s">
        <v>10</v>
      </c>
      <c r="Z25" s="14">
        <v>21.1</v>
      </c>
      <c r="AA25" s="14">
        <v>43.5</v>
      </c>
      <c r="AB25" s="14">
        <v>26.6</v>
      </c>
      <c r="AC25" s="14">
        <v>13.7</v>
      </c>
      <c r="AD25" s="14">
        <v>1.8</v>
      </c>
      <c r="AE25" s="17">
        <f t="shared" si="13"/>
        <v>0.13138686131386862</v>
      </c>
      <c r="AF25" s="17">
        <f t="shared" si="14"/>
        <v>1.6353383458646615</v>
      </c>
      <c r="AS25" s="14">
        <v>3</v>
      </c>
      <c r="AT25" s="14" t="s">
        <v>10</v>
      </c>
      <c r="AU25" s="14">
        <v>21.1</v>
      </c>
      <c r="AV25" s="14">
        <v>43.5</v>
      </c>
      <c r="AW25" s="14">
        <v>26.6</v>
      </c>
      <c r="AX25" s="14">
        <v>13.7</v>
      </c>
      <c r="AY25" s="14">
        <v>1.8</v>
      </c>
      <c r="AZ25" s="15">
        <f t="shared" si="15"/>
        <v>7.6111111111111107</v>
      </c>
      <c r="BA25" s="15">
        <f t="shared" si="16"/>
        <v>24.166666666666664</v>
      </c>
      <c r="BB25" s="15">
        <f t="shared" si="17"/>
        <v>14.777777777777779</v>
      </c>
      <c r="BC25" s="15">
        <f t="shared" si="18"/>
        <v>4.6541507024265645</v>
      </c>
      <c r="BD25" s="15">
        <f t="shared" si="19"/>
        <v>642.83333333333337</v>
      </c>
      <c r="BE25" s="15">
        <f t="shared" si="20"/>
        <v>0.33971902937420184</v>
      </c>
      <c r="BG25" s="14">
        <v>3</v>
      </c>
      <c r="BH25" s="14" t="s">
        <v>10</v>
      </c>
      <c r="BI25" s="14">
        <v>21.1</v>
      </c>
      <c r="BJ25" s="14">
        <v>43.5</v>
      </c>
      <c r="BK25" s="14">
        <v>26.6</v>
      </c>
      <c r="BL25" s="14">
        <v>13.7</v>
      </c>
      <c r="BM25" s="14">
        <v>1.8</v>
      </c>
      <c r="BN25" s="14">
        <v>5</v>
      </c>
      <c r="BO25" s="14">
        <v>1</v>
      </c>
      <c r="BP25" s="14">
        <v>1</v>
      </c>
      <c r="BQ25" s="14">
        <v>5</v>
      </c>
      <c r="BR25" s="14">
        <v>1</v>
      </c>
      <c r="BS25" s="14">
        <v>10</v>
      </c>
      <c r="BT25" s="16">
        <f t="shared" si="21"/>
        <v>23</v>
      </c>
      <c r="BU25" s="16" t="s">
        <v>83</v>
      </c>
      <c r="BW25" s="14">
        <v>2</v>
      </c>
      <c r="BX25" s="14" t="s">
        <v>11</v>
      </c>
      <c r="BY25" s="14">
        <v>20.8</v>
      </c>
      <c r="BZ25" s="14">
        <v>39.6</v>
      </c>
      <c r="CA25" s="14">
        <v>29.5</v>
      </c>
      <c r="CB25" s="14">
        <v>14.7</v>
      </c>
      <c r="CC25" s="14">
        <v>2.1</v>
      </c>
      <c r="CD25" s="17">
        <f t="shared" ref="CD25:CD38" si="22">CA25/CC25</f>
        <v>14.047619047619047</v>
      </c>
      <c r="CE25" s="17">
        <f t="shared" ref="CE25:CE38" si="23">(CB25/CC25)/(BZ25/CA25)</f>
        <v>5.2146464646464636</v>
      </c>
      <c r="CF25" s="17">
        <f t="shared" ref="CF25:CF38" si="24">CB25/CC25</f>
        <v>6.9999999999999991</v>
      </c>
      <c r="CG25" s="17">
        <f t="shared" ref="CG25:CG38" si="25">BZ25/CA25</f>
        <v>1.3423728813559324</v>
      </c>
      <c r="CH25" s="17">
        <f t="shared" ref="CH25:CH38" si="26">(CA25)/(BZ25/CC25)</f>
        <v>1.5643939393939394</v>
      </c>
      <c r="CT25" s="31"/>
      <c r="CU25" s="33"/>
      <c r="DF25" s="34"/>
    </row>
    <row r="26" spans="2:124" x14ac:dyDescent="0.25">
      <c r="X26" s="14">
        <v>4</v>
      </c>
      <c r="Y26" s="14" t="s">
        <v>9</v>
      </c>
      <c r="Z26" s="14">
        <v>25.3</v>
      </c>
      <c r="AA26" s="14">
        <v>36.200000000000003</v>
      </c>
      <c r="AB26" s="14">
        <v>31.8</v>
      </c>
      <c r="AC26" s="14">
        <v>10.5</v>
      </c>
      <c r="AD26" s="14">
        <v>1.5</v>
      </c>
      <c r="AE26" s="17">
        <f t="shared" si="13"/>
        <v>0.14285714285714285</v>
      </c>
      <c r="AF26" s="17">
        <f t="shared" si="14"/>
        <v>1.1383647798742138</v>
      </c>
      <c r="AS26" s="14">
        <v>4</v>
      </c>
      <c r="AT26" s="14" t="s">
        <v>9</v>
      </c>
      <c r="AU26" s="14">
        <v>25.3</v>
      </c>
      <c r="AV26" s="14">
        <v>36.200000000000003</v>
      </c>
      <c r="AW26" s="14">
        <v>31.8</v>
      </c>
      <c r="AX26" s="14">
        <v>10.5</v>
      </c>
      <c r="AY26" s="14">
        <v>1.5</v>
      </c>
      <c r="AZ26" s="15">
        <f t="shared" si="15"/>
        <v>7</v>
      </c>
      <c r="BA26" s="15">
        <f t="shared" si="16"/>
        <v>24.133333333333336</v>
      </c>
      <c r="BB26" s="15">
        <f t="shared" si="17"/>
        <v>21.2</v>
      </c>
      <c r="BC26" s="15">
        <f t="shared" si="18"/>
        <v>6.1491712707182318</v>
      </c>
      <c r="BD26" s="15">
        <f t="shared" si="19"/>
        <v>767.44</v>
      </c>
      <c r="BE26" s="15">
        <f t="shared" si="20"/>
        <v>0.58563535911602205</v>
      </c>
      <c r="BG26" s="14">
        <v>4</v>
      </c>
      <c r="BH26" s="14" t="s">
        <v>9</v>
      </c>
      <c r="BI26" s="14">
        <v>25.3</v>
      </c>
      <c r="BJ26" s="14">
        <v>36.200000000000003</v>
      </c>
      <c r="BK26" s="14">
        <v>31.8</v>
      </c>
      <c r="BL26" s="14">
        <v>10.5</v>
      </c>
      <c r="BM26" s="14">
        <v>1.5</v>
      </c>
      <c r="BN26" s="14">
        <v>5</v>
      </c>
      <c r="BO26" s="14">
        <v>1</v>
      </c>
      <c r="BP26" s="14">
        <v>5</v>
      </c>
      <c r="BQ26" s="14">
        <v>10</v>
      </c>
      <c r="BR26" s="14">
        <v>1</v>
      </c>
      <c r="BS26" s="14">
        <v>5</v>
      </c>
      <c r="BT26" s="16">
        <f t="shared" si="21"/>
        <v>27</v>
      </c>
      <c r="BU26" s="16" t="s">
        <v>83</v>
      </c>
      <c r="BW26" s="14">
        <v>3</v>
      </c>
      <c r="BX26" s="14" t="s">
        <v>10</v>
      </c>
      <c r="BY26" s="14">
        <v>21.1</v>
      </c>
      <c r="BZ26" s="14">
        <v>43.5</v>
      </c>
      <c r="CA26" s="14">
        <v>26.6</v>
      </c>
      <c r="CB26" s="14">
        <v>13.7</v>
      </c>
      <c r="CC26" s="14">
        <v>1.8</v>
      </c>
      <c r="CD26" s="17">
        <f t="shared" si="22"/>
        <v>14.777777777777779</v>
      </c>
      <c r="CE26" s="17">
        <f t="shared" si="23"/>
        <v>4.6541507024265645</v>
      </c>
      <c r="CF26" s="17">
        <f t="shared" si="24"/>
        <v>7.6111111111111107</v>
      </c>
      <c r="CG26" s="17">
        <f t="shared" si="25"/>
        <v>1.6353383458646615</v>
      </c>
      <c r="CH26" s="17">
        <f t="shared" si="26"/>
        <v>1.1006896551724139</v>
      </c>
      <c r="CT26" s="31"/>
      <c r="CU26" s="33"/>
      <c r="DF26" s="32"/>
      <c r="DG26" s="32"/>
      <c r="DH26" s="32"/>
      <c r="DI26" s="30"/>
    </row>
    <row r="27" spans="2:124" x14ac:dyDescent="0.25">
      <c r="X27" s="14">
        <v>5</v>
      </c>
      <c r="Y27" s="14" t="s">
        <v>22</v>
      </c>
      <c r="Z27" s="14">
        <v>26.7</v>
      </c>
      <c r="AA27" s="14">
        <v>48.6</v>
      </c>
      <c r="AB27" s="14">
        <v>27.2</v>
      </c>
      <c r="AC27" s="14">
        <v>5.8</v>
      </c>
      <c r="AD27" s="14">
        <v>2.2999999999999998</v>
      </c>
      <c r="AE27" s="17">
        <f t="shared" si="13"/>
        <v>0.39655172413793099</v>
      </c>
      <c r="AF27" s="17">
        <f t="shared" si="14"/>
        <v>1.786764705882353</v>
      </c>
      <c r="AS27" s="14">
        <v>5</v>
      </c>
      <c r="AT27" s="14" t="s">
        <v>22</v>
      </c>
      <c r="AU27" s="14">
        <v>26.7</v>
      </c>
      <c r="AV27" s="14">
        <v>48.6</v>
      </c>
      <c r="AW27" s="14">
        <v>27.2</v>
      </c>
      <c r="AX27" s="14">
        <v>5.8</v>
      </c>
      <c r="AY27" s="14">
        <v>2.2999999999999998</v>
      </c>
      <c r="AZ27" s="15">
        <f t="shared" si="15"/>
        <v>2.5217391304347827</v>
      </c>
      <c r="BA27" s="15">
        <f t="shared" si="16"/>
        <v>21.130434782608699</v>
      </c>
      <c r="BB27" s="15">
        <f t="shared" si="17"/>
        <v>11.82608695652174</v>
      </c>
      <c r="BC27" s="15">
        <f t="shared" si="18"/>
        <v>1.411343710860619</v>
      </c>
      <c r="BD27" s="15">
        <f t="shared" si="19"/>
        <v>574.74782608695659</v>
      </c>
      <c r="BE27" s="15">
        <f t="shared" si="20"/>
        <v>0.24333512256217568</v>
      </c>
      <c r="BG27" s="14">
        <v>5</v>
      </c>
      <c r="BH27" s="14" t="s">
        <v>22</v>
      </c>
      <c r="BI27" s="14">
        <v>26.7</v>
      </c>
      <c r="BJ27" s="14">
        <v>48.6</v>
      </c>
      <c r="BK27" s="14">
        <v>27.2</v>
      </c>
      <c r="BL27" s="14">
        <v>5.8</v>
      </c>
      <c r="BM27" s="14">
        <v>2.2999999999999998</v>
      </c>
      <c r="BN27" s="14">
        <v>1</v>
      </c>
      <c r="BO27" s="14">
        <v>1</v>
      </c>
      <c r="BP27" s="14">
        <v>1</v>
      </c>
      <c r="BQ27" s="14">
        <v>1</v>
      </c>
      <c r="BR27" s="14">
        <v>1</v>
      </c>
      <c r="BS27" s="14">
        <v>10</v>
      </c>
      <c r="BT27" s="16">
        <f t="shared" si="21"/>
        <v>15</v>
      </c>
      <c r="BU27" s="16" t="s">
        <v>30</v>
      </c>
      <c r="BW27" s="14">
        <v>4</v>
      </c>
      <c r="BX27" s="14" t="s">
        <v>9</v>
      </c>
      <c r="BY27" s="14">
        <v>25.3</v>
      </c>
      <c r="BZ27" s="14">
        <v>36.200000000000003</v>
      </c>
      <c r="CA27" s="14">
        <v>31.8</v>
      </c>
      <c r="CB27" s="14">
        <v>10.5</v>
      </c>
      <c r="CC27" s="14">
        <v>1.5</v>
      </c>
      <c r="CD27" s="17">
        <f t="shared" si="22"/>
        <v>21.2</v>
      </c>
      <c r="CE27" s="17">
        <f t="shared" si="23"/>
        <v>6.1491712707182318</v>
      </c>
      <c r="CF27" s="17">
        <f t="shared" si="24"/>
        <v>7</v>
      </c>
      <c r="CG27" s="17">
        <f t="shared" si="25"/>
        <v>1.1383647798742138</v>
      </c>
      <c r="CH27" s="17">
        <f t="shared" si="26"/>
        <v>1.3176795580110496</v>
      </c>
      <c r="DF27" s="32"/>
      <c r="DG27" s="32"/>
      <c r="DH27" s="32"/>
      <c r="DI27" s="30"/>
    </row>
    <row r="28" spans="2:124" x14ac:dyDescent="0.25">
      <c r="X28" s="14">
        <v>6</v>
      </c>
      <c r="Y28" s="14" t="s">
        <v>21</v>
      </c>
      <c r="Z28" s="14">
        <v>26.9</v>
      </c>
      <c r="AA28" s="14">
        <v>54</v>
      </c>
      <c r="AB28" s="14">
        <v>25.2</v>
      </c>
      <c r="AC28" s="14">
        <v>5.6</v>
      </c>
      <c r="AD28" s="14">
        <v>1.5</v>
      </c>
      <c r="AE28" s="17">
        <f t="shared" si="13"/>
        <v>0.26785714285714285</v>
      </c>
      <c r="AF28" s="17">
        <f t="shared" si="14"/>
        <v>2.1428571428571428</v>
      </c>
      <c r="AS28" s="14">
        <v>6</v>
      </c>
      <c r="AT28" s="14" t="s">
        <v>21</v>
      </c>
      <c r="AU28" s="14">
        <v>26.9</v>
      </c>
      <c r="AV28" s="14">
        <v>54</v>
      </c>
      <c r="AW28" s="14">
        <v>25.2</v>
      </c>
      <c r="AX28" s="14">
        <v>5.6</v>
      </c>
      <c r="AY28" s="14">
        <v>1.5</v>
      </c>
      <c r="AZ28" s="15">
        <f t="shared" si="15"/>
        <v>3.7333333333333329</v>
      </c>
      <c r="BA28" s="15">
        <f t="shared" si="16"/>
        <v>36</v>
      </c>
      <c r="BB28" s="15">
        <f t="shared" si="17"/>
        <v>16.8</v>
      </c>
      <c r="BC28" s="15">
        <f t="shared" si="18"/>
        <v>1.7422222222222219</v>
      </c>
      <c r="BD28" s="15">
        <f t="shared" si="19"/>
        <v>907.19999999999993</v>
      </c>
      <c r="BE28" s="15">
        <f t="shared" si="20"/>
        <v>0.31111111111111112</v>
      </c>
      <c r="BG28" s="14">
        <v>6</v>
      </c>
      <c r="BH28" s="14" t="s">
        <v>21</v>
      </c>
      <c r="BI28" s="14">
        <v>26.9</v>
      </c>
      <c r="BJ28" s="14">
        <v>54</v>
      </c>
      <c r="BK28" s="14">
        <v>25.2</v>
      </c>
      <c r="BL28" s="14">
        <v>5.6</v>
      </c>
      <c r="BM28" s="14">
        <v>1.5</v>
      </c>
      <c r="BN28" s="14">
        <v>1</v>
      </c>
      <c r="BO28" s="14">
        <v>1</v>
      </c>
      <c r="BP28" s="14">
        <v>1</v>
      </c>
      <c r="BQ28" s="14">
        <v>1</v>
      </c>
      <c r="BR28" s="14">
        <v>5</v>
      </c>
      <c r="BS28" s="14">
        <v>10</v>
      </c>
      <c r="BT28" s="16">
        <f t="shared" si="21"/>
        <v>19</v>
      </c>
      <c r="BU28" s="16" t="s">
        <v>83</v>
      </c>
      <c r="BW28" s="14">
        <v>5</v>
      </c>
      <c r="BX28" s="14" t="s">
        <v>22</v>
      </c>
      <c r="BY28" s="14">
        <v>26.7</v>
      </c>
      <c r="BZ28" s="14">
        <v>48.6</v>
      </c>
      <c r="CA28" s="14">
        <v>27.2</v>
      </c>
      <c r="CB28" s="14">
        <v>5.8</v>
      </c>
      <c r="CC28" s="14">
        <v>2.2999999999999998</v>
      </c>
      <c r="CD28" s="17">
        <f t="shared" si="22"/>
        <v>11.82608695652174</v>
      </c>
      <c r="CE28" s="17">
        <f t="shared" si="23"/>
        <v>1.411343710860619</v>
      </c>
      <c r="CF28" s="17">
        <f t="shared" si="24"/>
        <v>2.5217391304347827</v>
      </c>
      <c r="CG28" s="17">
        <f t="shared" si="25"/>
        <v>1.786764705882353</v>
      </c>
      <c r="CH28" s="17">
        <f t="shared" si="26"/>
        <v>1.2872427983539092</v>
      </c>
      <c r="DF28" s="32"/>
      <c r="DG28" s="32"/>
      <c r="DH28" s="32"/>
      <c r="DI28" s="30"/>
    </row>
    <row r="29" spans="2:124" x14ac:dyDescent="0.25">
      <c r="X29" s="14">
        <v>7</v>
      </c>
      <c r="Y29" s="14" t="s">
        <v>12</v>
      </c>
      <c r="Z29" s="14">
        <v>28.7</v>
      </c>
      <c r="AA29" s="14">
        <v>40.1</v>
      </c>
      <c r="AB29" s="14">
        <v>35.299999999999997</v>
      </c>
      <c r="AC29" s="14">
        <v>4.5999999999999996</v>
      </c>
      <c r="AD29" s="14">
        <v>2.2999999999999998</v>
      </c>
      <c r="AE29" s="17">
        <f t="shared" si="13"/>
        <v>0.5</v>
      </c>
      <c r="AF29" s="17">
        <f t="shared" si="14"/>
        <v>1.1359773371104818</v>
      </c>
      <c r="AS29" s="14">
        <v>7</v>
      </c>
      <c r="AT29" s="14" t="s">
        <v>12</v>
      </c>
      <c r="AU29" s="14">
        <v>28.7</v>
      </c>
      <c r="AV29" s="14">
        <v>40.1</v>
      </c>
      <c r="AW29" s="14">
        <v>35.299999999999997</v>
      </c>
      <c r="AX29" s="14">
        <v>4.5999999999999996</v>
      </c>
      <c r="AY29" s="14">
        <v>2.2999999999999998</v>
      </c>
      <c r="AZ29" s="15">
        <f t="shared" si="15"/>
        <v>2</v>
      </c>
      <c r="BA29" s="15">
        <f t="shared" si="16"/>
        <v>17.434782608695656</v>
      </c>
      <c r="BB29" s="15">
        <f t="shared" si="17"/>
        <v>15.347826086956522</v>
      </c>
      <c r="BC29" s="15">
        <f t="shared" si="18"/>
        <v>1.7605985037406482</v>
      </c>
      <c r="BD29" s="15">
        <f t="shared" si="19"/>
        <v>615.44782608695652</v>
      </c>
      <c r="BE29" s="15">
        <f t="shared" si="20"/>
        <v>0.38273880516101055</v>
      </c>
      <c r="BG29" s="14">
        <v>7</v>
      </c>
      <c r="BH29" s="14" t="s">
        <v>12</v>
      </c>
      <c r="BI29" s="14">
        <v>28.7</v>
      </c>
      <c r="BJ29" s="14">
        <v>40.1</v>
      </c>
      <c r="BK29" s="14">
        <v>35.299999999999997</v>
      </c>
      <c r="BL29" s="14">
        <v>4.5999999999999996</v>
      </c>
      <c r="BM29" s="14">
        <v>2.2999999999999998</v>
      </c>
      <c r="BN29" s="14">
        <v>1</v>
      </c>
      <c r="BO29" s="14">
        <v>1</v>
      </c>
      <c r="BP29" s="14">
        <v>1</v>
      </c>
      <c r="BQ29" s="14">
        <v>1</v>
      </c>
      <c r="BR29" s="14">
        <v>1</v>
      </c>
      <c r="BS29" s="14">
        <v>10</v>
      </c>
      <c r="BT29" s="16">
        <f t="shared" si="21"/>
        <v>15</v>
      </c>
      <c r="BU29" s="16" t="s">
        <v>30</v>
      </c>
      <c r="BW29" s="14">
        <v>6</v>
      </c>
      <c r="BX29" s="14" t="s">
        <v>21</v>
      </c>
      <c r="BY29" s="14">
        <v>26.9</v>
      </c>
      <c r="BZ29" s="14">
        <v>54</v>
      </c>
      <c r="CA29" s="14">
        <v>25.2</v>
      </c>
      <c r="CB29" s="14">
        <v>5.6</v>
      </c>
      <c r="CC29" s="14">
        <v>1.5</v>
      </c>
      <c r="CD29" s="17">
        <f t="shared" si="22"/>
        <v>16.8</v>
      </c>
      <c r="CE29" s="17">
        <f t="shared" si="23"/>
        <v>1.7422222222222221</v>
      </c>
      <c r="CF29" s="17">
        <f t="shared" si="24"/>
        <v>3.7333333333333329</v>
      </c>
      <c r="CG29" s="17">
        <f t="shared" si="25"/>
        <v>2.1428571428571428</v>
      </c>
      <c r="CH29" s="17">
        <f t="shared" si="26"/>
        <v>0.7</v>
      </c>
      <c r="DF29" s="32"/>
      <c r="DG29" s="32"/>
      <c r="DH29" s="32"/>
      <c r="DI29" s="30"/>
    </row>
    <row r="30" spans="2:124" x14ac:dyDescent="0.25">
      <c r="X30" s="14">
        <v>8</v>
      </c>
      <c r="Y30" s="14" t="s">
        <v>13</v>
      </c>
      <c r="Z30" s="14">
        <v>29.7</v>
      </c>
      <c r="AA30" s="14">
        <v>48.4</v>
      </c>
      <c r="AB30" s="14">
        <v>21.1</v>
      </c>
      <c r="AC30" s="14">
        <v>6.3</v>
      </c>
      <c r="AD30" s="14">
        <v>1.6</v>
      </c>
      <c r="AE30" s="17">
        <f t="shared" si="13"/>
        <v>0.25396825396825401</v>
      </c>
      <c r="AF30" s="17">
        <f t="shared" si="14"/>
        <v>2.2938388625592414</v>
      </c>
      <c r="AS30" s="14">
        <v>8</v>
      </c>
      <c r="AT30" s="14" t="s">
        <v>13</v>
      </c>
      <c r="AU30" s="14">
        <v>29.7</v>
      </c>
      <c r="AV30" s="14">
        <v>48.4</v>
      </c>
      <c r="AW30" s="14">
        <v>21.1</v>
      </c>
      <c r="AX30" s="14">
        <v>6.3</v>
      </c>
      <c r="AY30" s="14">
        <v>1.6</v>
      </c>
      <c r="AZ30" s="15">
        <f t="shared" si="15"/>
        <v>3.9374999999999996</v>
      </c>
      <c r="BA30" s="15">
        <f t="shared" si="16"/>
        <v>30.249999999999996</v>
      </c>
      <c r="BB30" s="15">
        <f t="shared" si="17"/>
        <v>13.1875</v>
      </c>
      <c r="BC30" s="15">
        <f t="shared" si="18"/>
        <v>1.7165547520661157</v>
      </c>
      <c r="BD30" s="15">
        <f t="shared" si="19"/>
        <v>638.27499999999998</v>
      </c>
      <c r="BE30" s="15">
        <f t="shared" si="20"/>
        <v>0.27246900826446285</v>
      </c>
      <c r="BG30" s="14">
        <v>8</v>
      </c>
      <c r="BH30" s="14" t="s">
        <v>13</v>
      </c>
      <c r="BI30" s="14">
        <v>29.7</v>
      </c>
      <c r="BJ30" s="14">
        <v>48.4</v>
      </c>
      <c r="BK30" s="14">
        <v>21.1</v>
      </c>
      <c r="BL30" s="14">
        <v>6.3</v>
      </c>
      <c r="BM30" s="14">
        <v>1.6</v>
      </c>
      <c r="BN30" s="14">
        <v>1</v>
      </c>
      <c r="BO30" s="14">
        <v>1</v>
      </c>
      <c r="BP30" s="14">
        <v>1</v>
      </c>
      <c r="BQ30" s="14">
        <v>1</v>
      </c>
      <c r="BR30" s="14">
        <v>1</v>
      </c>
      <c r="BS30" s="14">
        <v>10</v>
      </c>
      <c r="BT30" s="16">
        <f t="shared" si="21"/>
        <v>15</v>
      </c>
      <c r="BU30" s="16" t="s">
        <v>30</v>
      </c>
      <c r="BW30" s="14">
        <v>7</v>
      </c>
      <c r="BX30" s="14" t="s">
        <v>12</v>
      </c>
      <c r="BY30" s="14">
        <v>28.7</v>
      </c>
      <c r="BZ30" s="14">
        <v>40.1</v>
      </c>
      <c r="CA30" s="14">
        <v>35.299999999999997</v>
      </c>
      <c r="CB30" s="14">
        <v>4.5999999999999996</v>
      </c>
      <c r="CC30" s="14">
        <v>2.2999999999999998</v>
      </c>
      <c r="CD30" s="17">
        <f t="shared" si="22"/>
        <v>15.347826086956522</v>
      </c>
      <c r="CE30" s="17">
        <f t="shared" si="23"/>
        <v>1.7605985037406482</v>
      </c>
      <c r="CF30" s="17">
        <f t="shared" si="24"/>
        <v>2</v>
      </c>
      <c r="CG30" s="17">
        <f t="shared" si="25"/>
        <v>1.1359773371104818</v>
      </c>
      <c r="CH30" s="17">
        <f t="shared" si="26"/>
        <v>2.0246882793017451</v>
      </c>
      <c r="DF30" s="32"/>
      <c r="DG30" s="32"/>
      <c r="DH30" s="32"/>
      <c r="DI30" s="30"/>
    </row>
    <row r="31" spans="2:124" x14ac:dyDescent="0.25">
      <c r="X31" s="14">
        <v>9</v>
      </c>
      <c r="Y31" s="14" t="s">
        <v>15</v>
      </c>
      <c r="Z31" s="14">
        <v>29.7</v>
      </c>
      <c r="AA31" s="14">
        <v>41.2</v>
      </c>
      <c r="AB31" s="14">
        <v>24.6</v>
      </c>
      <c r="AC31" s="14">
        <v>5.3</v>
      </c>
      <c r="AD31" s="14">
        <v>0.3</v>
      </c>
      <c r="AE31" s="17">
        <f t="shared" si="13"/>
        <v>5.6603773584905662E-2</v>
      </c>
      <c r="AF31" s="17">
        <f t="shared" si="14"/>
        <v>1.6747967479674797</v>
      </c>
      <c r="AS31" s="14">
        <v>9</v>
      </c>
      <c r="AT31" s="14" t="s">
        <v>15</v>
      </c>
      <c r="AU31" s="14">
        <v>29.7</v>
      </c>
      <c r="AV31" s="14">
        <v>41.2</v>
      </c>
      <c r="AW31" s="14">
        <v>24.6</v>
      </c>
      <c r="AX31" s="14">
        <v>5.3</v>
      </c>
      <c r="AY31" s="14">
        <v>0.3</v>
      </c>
      <c r="AZ31" s="15">
        <f t="shared" si="15"/>
        <v>17.666666666666668</v>
      </c>
      <c r="BA31" s="15">
        <f t="shared" si="16"/>
        <v>137.33333333333334</v>
      </c>
      <c r="BB31" s="15">
        <f t="shared" si="17"/>
        <v>82.000000000000014</v>
      </c>
      <c r="BC31" s="15">
        <f t="shared" si="18"/>
        <v>10.548543689320386</v>
      </c>
      <c r="BD31" s="15">
        <f t="shared" si="19"/>
        <v>3378.4000000000005</v>
      </c>
      <c r="BE31" s="15">
        <f t="shared" si="20"/>
        <v>1.9902912621359223</v>
      </c>
      <c r="BG31" s="14">
        <v>9</v>
      </c>
      <c r="BH31" s="14" t="s">
        <v>15</v>
      </c>
      <c r="BI31" s="14">
        <v>29.7</v>
      </c>
      <c r="BJ31" s="14">
        <v>41.2</v>
      </c>
      <c r="BK31" s="14">
        <v>24.6</v>
      </c>
      <c r="BL31" s="14">
        <v>5.3</v>
      </c>
      <c r="BM31" s="14">
        <v>0.3</v>
      </c>
      <c r="BN31" s="14">
        <v>10</v>
      </c>
      <c r="BO31" s="14">
        <v>10</v>
      </c>
      <c r="BP31" s="14">
        <v>10</v>
      </c>
      <c r="BQ31" s="14">
        <v>10</v>
      </c>
      <c r="BR31" s="14">
        <v>10</v>
      </c>
      <c r="BS31" s="14">
        <v>1</v>
      </c>
      <c r="BT31" s="16">
        <f t="shared" si="21"/>
        <v>51</v>
      </c>
      <c r="BU31" s="16" t="s">
        <v>31</v>
      </c>
      <c r="BW31" s="14">
        <v>8</v>
      </c>
      <c r="BX31" s="14" t="s">
        <v>13</v>
      </c>
      <c r="BY31" s="14">
        <v>29.7</v>
      </c>
      <c r="BZ31" s="14">
        <v>48.4</v>
      </c>
      <c r="CA31" s="14">
        <v>21.1</v>
      </c>
      <c r="CB31" s="14">
        <v>6.3</v>
      </c>
      <c r="CC31" s="14">
        <v>1.6</v>
      </c>
      <c r="CD31" s="17">
        <f t="shared" si="22"/>
        <v>13.1875</v>
      </c>
      <c r="CE31" s="17">
        <f t="shared" si="23"/>
        <v>1.7165547520661157</v>
      </c>
      <c r="CF31" s="17">
        <f t="shared" si="24"/>
        <v>3.9374999999999996</v>
      </c>
      <c r="CG31" s="17">
        <f t="shared" si="25"/>
        <v>2.2938388625592414</v>
      </c>
      <c r="CH31" s="17">
        <f t="shared" si="26"/>
        <v>0.69752066115702493</v>
      </c>
      <c r="DF31" s="32"/>
      <c r="DG31" s="32"/>
      <c r="DH31" s="32"/>
      <c r="DI31" s="30"/>
    </row>
    <row r="32" spans="2:124" x14ac:dyDescent="0.25">
      <c r="X32" s="14">
        <v>10</v>
      </c>
      <c r="Y32" s="14" t="s">
        <v>14</v>
      </c>
      <c r="Z32" s="14">
        <v>29.8</v>
      </c>
      <c r="AA32" s="14">
        <v>31.8</v>
      </c>
      <c r="AB32" s="14">
        <v>28.5</v>
      </c>
      <c r="AC32" s="14">
        <v>7.9</v>
      </c>
      <c r="AD32" s="14">
        <v>3.8</v>
      </c>
      <c r="AE32" s="17">
        <f t="shared" si="13"/>
        <v>0.48101265822784806</v>
      </c>
      <c r="AF32" s="17">
        <f t="shared" si="14"/>
        <v>1.1157894736842104</v>
      </c>
      <c r="AS32" s="14">
        <v>10</v>
      </c>
      <c r="AT32" s="14" t="s">
        <v>14</v>
      </c>
      <c r="AU32" s="14">
        <v>29.8</v>
      </c>
      <c r="AV32" s="14">
        <v>31.8</v>
      </c>
      <c r="AW32" s="14">
        <v>28.5</v>
      </c>
      <c r="AX32" s="14">
        <v>7.9</v>
      </c>
      <c r="AY32" s="14">
        <v>3.8</v>
      </c>
      <c r="AZ32" s="15">
        <f t="shared" si="15"/>
        <v>2.0789473684210527</v>
      </c>
      <c r="BA32" s="15">
        <f t="shared" si="16"/>
        <v>8.3684210526315788</v>
      </c>
      <c r="BB32" s="15">
        <f t="shared" si="17"/>
        <v>7.5</v>
      </c>
      <c r="BC32" s="15">
        <f t="shared" si="18"/>
        <v>1.8632075471698113</v>
      </c>
      <c r="BD32" s="15">
        <f t="shared" si="19"/>
        <v>238.50000000000003</v>
      </c>
      <c r="BE32" s="15">
        <f t="shared" si="20"/>
        <v>0.23584905660377359</v>
      </c>
      <c r="BG32" s="14">
        <v>10</v>
      </c>
      <c r="BH32" s="14" t="s">
        <v>14</v>
      </c>
      <c r="BI32" s="14">
        <v>29.8</v>
      </c>
      <c r="BJ32" s="14">
        <v>31.8</v>
      </c>
      <c r="BK32" s="14">
        <v>28.5</v>
      </c>
      <c r="BL32" s="14">
        <v>7.9</v>
      </c>
      <c r="BM32" s="14">
        <v>3.8</v>
      </c>
      <c r="BN32" s="14">
        <v>1</v>
      </c>
      <c r="BO32" s="14">
        <v>1</v>
      </c>
      <c r="BP32" s="14">
        <v>1</v>
      </c>
      <c r="BQ32" s="14">
        <v>1</v>
      </c>
      <c r="BR32" s="14">
        <v>1</v>
      </c>
      <c r="BS32" s="14">
        <v>10</v>
      </c>
      <c r="BT32" s="16">
        <f t="shared" si="21"/>
        <v>15</v>
      </c>
      <c r="BU32" s="16" t="s">
        <v>30</v>
      </c>
      <c r="BW32" s="14">
        <v>9</v>
      </c>
      <c r="BX32" s="14" t="s">
        <v>15</v>
      </c>
      <c r="BY32" s="14">
        <v>29.7</v>
      </c>
      <c r="BZ32" s="14">
        <v>41.2</v>
      </c>
      <c r="CA32" s="14">
        <v>24.6</v>
      </c>
      <c r="CB32" s="14">
        <v>5.3</v>
      </c>
      <c r="CC32" s="14">
        <v>0.3</v>
      </c>
      <c r="CD32" s="17">
        <f t="shared" si="22"/>
        <v>82.000000000000014</v>
      </c>
      <c r="CE32" s="17">
        <f t="shared" si="23"/>
        <v>10.54854368932039</v>
      </c>
      <c r="CF32" s="17">
        <f t="shared" si="24"/>
        <v>17.666666666666668</v>
      </c>
      <c r="CG32" s="17">
        <f t="shared" si="25"/>
        <v>1.6747967479674797</v>
      </c>
      <c r="CH32" s="17">
        <f t="shared" si="26"/>
        <v>0.17912621359223302</v>
      </c>
      <c r="DF32" s="32"/>
      <c r="DG32" s="32"/>
      <c r="DH32" s="32"/>
      <c r="DI32" s="30"/>
    </row>
    <row r="33" spans="24:113" x14ac:dyDescent="0.25">
      <c r="X33" s="14">
        <v>11</v>
      </c>
      <c r="Y33" s="14" t="s">
        <v>8</v>
      </c>
      <c r="Z33" s="14">
        <v>29.9</v>
      </c>
      <c r="AA33" s="14">
        <v>43.6</v>
      </c>
      <c r="AB33" s="14">
        <v>24.1</v>
      </c>
      <c r="AC33" s="14">
        <v>7.3</v>
      </c>
      <c r="AD33" s="14">
        <v>3</v>
      </c>
      <c r="AE33" s="17">
        <f t="shared" si="13"/>
        <v>0.41095890410958907</v>
      </c>
      <c r="AF33" s="17">
        <f t="shared" si="14"/>
        <v>1.8091286307053942</v>
      </c>
      <c r="AS33" s="14">
        <v>11</v>
      </c>
      <c r="AT33" s="14" t="s">
        <v>8</v>
      </c>
      <c r="AU33" s="14">
        <v>29.9</v>
      </c>
      <c r="AV33" s="14">
        <v>43.6</v>
      </c>
      <c r="AW33" s="14">
        <v>24.1</v>
      </c>
      <c r="AX33" s="14">
        <v>7.3</v>
      </c>
      <c r="AY33" s="14">
        <v>3</v>
      </c>
      <c r="AZ33" s="15">
        <f t="shared" si="15"/>
        <v>2.4333333333333331</v>
      </c>
      <c r="BA33" s="15">
        <f t="shared" si="16"/>
        <v>14.533333333333333</v>
      </c>
      <c r="BB33" s="15">
        <f t="shared" si="17"/>
        <v>8.0333333333333332</v>
      </c>
      <c r="BC33" s="15">
        <f t="shared" si="18"/>
        <v>1.3450305810397554</v>
      </c>
      <c r="BD33" s="15">
        <f t="shared" si="19"/>
        <v>350.25333333333333</v>
      </c>
      <c r="BE33" s="15">
        <f t="shared" si="20"/>
        <v>0.18425076452599387</v>
      </c>
      <c r="BG33" s="14">
        <v>11</v>
      </c>
      <c r="BH33" s="14" t="s">
        <v>8</v>
      </c>
      <c r="BI33" s="14">
        <v>29.9</v>
      </c>
      <c r="BJ33" s="14">
        <v>43.6</v>
      </c>
      <c r="BK33" s="14">
        <v>24.1</v>
      </c>
      <c r="BL33" s="14">
        <v>7.3</v>
      </c>
      <c r="BM33" s="14">
        <v>3</v>
      </c>
      <c r="BN33" s="14">
        <v>1</v>
      </c>
      <c r="BO33" s="14">
        <v>1</v>
      </c>
      <c r="BP33" s="14">
        <v>1</v>
      </c>
      <c r="BQ33" s="14">
        <v>1</v>
      </c>
      <c r="BR33" s="14">
        <v>1</v>
      </c>
      <c r="BS33" s="14">
        <v>10</v>
      </c>
      <c r="BT33" s="16">
        <f t="shared" si="21"/>
        <v>15</v>
      </c>
      <c r="BU33" s="16" t="s">
        <v>30</v>
      </c>
      <c r="BW33" s="14">
        <v>10</v>
      </c>
      <c r="BX33" s="14" t="s">
        <v>14</v>
      </c>
      <c r="BY33" s="14">
        <v>29.8</v>
      </c>
      <c r="BZ33" s="14">
        <v>31.8</v>
      </c>
      <c r="CA33" s="14">
        <v>28.5</v>
      </c>
      <c r="CB33" s="14">
        <v>7.9</v>
      </c>
      <c r="CC33" s="14">
        <v>3.8</v>
      </c>
      <c r="CD33" s="17">
        <f t="shared" si="22"/>
        <v>7.5</v>
      </c>
      <c r="CE33" s="17">
        <f t="shared" si="23"/>
        <v>1.8632075471698115</v>
      </c>
      <c r="CF33" s="17">
        <f t="shared" si="24"/>
        <v>2.0789473684210527</v>
      </c>
      <c r="CG33" s="17">
        <f t="shared" si="25"/>
        <v>1.1157894736842104</v>
      </c>
      <c r="CH33" s="17">
        <f t="shared" si="26"/>
        <v>3.4056603773584908</v>
      </c>
      <c r="DF33" s="32"/>
      <c r="DG33" s="32"/>
      <c r="DH33" s="32"/>
      <c r="DI33" s="30"/>
    </row>
    <row r="34" spans="24:113" x14ac:dyDescent="0.25">
      <c r="X34" s="18">
        <v>12</v>
      </c>
      <c r="Y34" s="18" t="s">
        <v>17</v>
      </c>
      <c r="Z34" s="18">
        <v>34.6</v>
      </c>
      <c r="AA34" s="18">
        <v>42.7</v>
      </c>
      <c r="AB34" s="18">
        <v>17.7</v>
      </c>
      <c r="AC34" s="18">
        <v>3.7</v>
      </c>
      <c r="AD34" s="18">
        <v>1.1000000000000001</v>
      </c>
      <c r="AE34" s="21">
        <f t="shared" si="13"/>
        <v>0.29729729729729731</v>
      </c>
      <c r="AF34" s="21">
        <f t="shared" si="14"/>
        <v>2.4124293785310735</v>
      </c>
      <c r="AS34" s="18">
        <v>12</v>
      </c>
      <c r="AT34" s="18" t="s">
        <v>17</v>
      </c>
      <c r="AU34" s="18">
        <v>34.6</v>
      </c>
      <c r="AV34" s="18">
        <v>42.7</v>
      </c>
      <c r="AW34" s="18">
        <v>17.7</v>
      </c>
      <c r="AX34" s="18">
        <v>3.7</v>
      </c>
      <c r="AY34" s="18">
        <v>1.1000000000000001</v>
      </c>
      <c r="AZ34" s="19">
        <f t="shared" si="15"/>
        <v>3.3636363636363633</v>
      </c>
      <c r="BA34" s="19">
        <f t="shared" si="16"/>
        <v>38.81818181818182</v>
      </c>
      <c r="BB34" s="19">
        <f t="shared" si="17"/>
        <v>16.09090909090909</v>
      </c>
      <c r="BC34" s="19">
        <f t="shared" si="18"/>
        <v>1.3942942303598038</v>
      </c>
      <c r="BD34" s="19">
        <f t="shared" si="19"/>
        <v>687.08181818181811</v>
      </c>
      <c r="BE34" s="19">
        <f t="shared" si="20"/>
        <v>0.37683627847562268</v>
      </c>
      <c r="BG34" s="18">
        <v>12</v>
      </c>
      <c r="BH34" s="18" t="s">
        <v>17</v>
      </c>
      <c r="BI34" s="18">
        <v>34.6</v>
      </c>
      <c r="BJ34" s="18">
        <v>42.7</v>
      </c>
      <c r="BK34" s="18">
        <v>17.7</v>
      </c>
      <c r="BL34" s="18">
        <v>3.7</v>
      </c>
      <c r="BM34" s="18">
        <v>1.1000000000000001</v>
      </c>
      <c r="BN34" s="18">
        <v>1</v>
      </c>
      <c r="BO34" s="18">
        <v>1</v>
      </c>
      <c r="BP34" s="18">
        <v>1</v>
      </c>
      <c r="BQ34" s="18">
        <v>1</v>
      </c>
      <c r="BR34" s="18">
        <v>1</v>
      </c>
      <c r="BS34" s="18">
        <v>10</v>
      </c>
      <c r="BT34" s="20">
        <f t="shared" si="21"/>
        <v>15</v>
      </c>
      <c r="BU34" s="20" t="s">
        <v>30</v>
      </c>
      <c r="BW34" s="14">
        <v>11</v>
      </c>
      <c r="BX34" s="14" t="s">
        <v>8</v>
      </c>
      <c r="BY34" s="14">
        <v>29.9</v>
      </c>
      <c r="BZ34" s="14">
        <v>43.6</v>
      </c>
      <c r="CA34" s="14">
        <v>24.1</v>
      </c>
      <c r="CB34" s="14">
        <v>7.3</v>
      </c>
      <c r="CC34" s="14">
        <v>3</v>
      </c>
      <c r="CD34" s="17">
        <f t="shared" si="22"/>
        <v>8.0333333333333332</v>
      </c>
      <c r="CE34" s="17">
        <f t="shared" si="23"/>
        <v>1.3450305810397551</v>
      </c>
      <c r="CF34" s="17">
        <f t="shared" si="24"/>
        <v>2.4333333333333331</v>
      </c>
      <c r="CG34" s="17">
        <f t="shared" si="25"/>
        <v>1.8091286307053942</v>
      </c>
      <c r="CH34" s="17">
        <f t="shared" si="26"/>
        <v>1.6582568807339451</v>
      </c>
      <c r="DF34" s="32"/>
      <c r="DG34" s="32"/>
      <c r="DH34" s="32"/>
      <c r="DI34" s="30"/>
    </row>
    <row r="35" spans="24:113" x14ac:dyDescent="0.25">
      <c r="X35" s="22">
        <v>13</v>
      </c>
      <c r="Y35" s="22" t="s">
        <v>18</v>
      </c>
      <c r="Z35" s="22">
        <v>44.1</v>
      </c>
      <c r="AA35" s="22">
        <v>44.9</v>
      </c>
      <c r="AB35" s="22">
        <v>13.9</v>
      </c>
      <c r="AC35" s="22">
        <v>1.4</v>
      </c>
      <c r="AD35" s="22">
        <v>0.2</v>
      </c>
      <c r="AE35" s="25">
        <f t="shared" si="13"/>
        <v>0.14285714285714288</v>
      </c>
      <c r="AF35" s="25">
        <f t="shared" si="14"/>
        <v>3.2302158273381294</v>
      </c>
      <c r="AS35" s="22">
        <v>13</v>
      </c>
      <c r="AT35" s="22" t="s">
        <v>18</v>
      </c>
      <c r="AU35" s="22">
        <v>44.1</v>
      </c>
      <c r="AV35" s="22">
        <v>44.9</v>
      </c>
      <c r="AW35" s="22">
        <v>13.9</v>
      </c>
      <c r="AX35" s="22">
        <v>1.4</v>
      </c>
      <c r="AY35" s="22">
        <v>0.2</v>
      </c>
      <c r="AZ35" s="23">
        <f t="shared" si="15"/>
        <v>6.9999999999999991</v>
      </c>
      <c r="BA35" s="23">
        <f>AV35/AY35</f>
        <v>224.49999999999997</v>
      </c>
      <c r="BB35" s="23">
        <f t="shared" si="17"/>
        <v>69.5</v>
      </c>
      <c r="BC35" s="23">
        <f t="shared" si="18"/>
        <v>2.1670378619153676</v>
      </c>
      <c r="BD35" s="23">
        <f t="shared" si="19"/>
        <v>3120.5499999999997</v>
      </c>
      <c r="BE35" s="23">
        <f t="shared" si="20"/>
        <v>1.5478841870824054</v>
      </c>
      <c r="BG35" s="22">
        <v>13</v>
      </c>
      <c r="BH35" s="22" t="s">
        <v>18</v>
      </c>
      <c r="BI35" s="22">
        <v>44.1</v>
      </c>
      <c r="BJ35" s="22">
        <v>44.9</v>
      </c>
      <c r="BK35" s="22">
        <v>13.9</v>
      </c>
      <c r="BL35" s="22">
        <v>1.4</v>
      </c>
      <c r="BM35" s="22">
        <v>0.2</v>
      </c>
      <c r="BN35" s="22">
        <v>5</v>
      </c>
      <c r="BO35" s="22">
        <v>10</v>
      </c>
      <c r="BP35" s="22">
        <v>10</v>
      </c>
      <c r="BQ35" s="22">
        <v>1</v>
      </c>
      <c r="BR35" s="22">
        <v>10</v>
      </c>
      <c r="BS35" s="22">
        <v>1</v>
      </c>
      <c r="BT35" s="24">
        <f t="shared" si="21"/>
        <v>37</v>
      </c>
      <c r="BU35" s="24" t="s">
        <v>31</v>
      </c>
      <c r="BW35" s="18">
        <v>12</v>
      </c>
      <c r="BX35" s="18" t="s">
        <v>17</v>
      </c>
      <c r="BY35" s="18">
        <v>34.6</v>
      </c>
      <c r="BZ35" s="18">
        <v>42.7</v>
      </c>
      <c r="CA35" s="18">
        <v>17.7</v>
      </c>
      <c r="CB35" s="18">
        <v>3.7</v>
      </c>
      <c r="CC35" s="18">
        <v>1.1000000000000001</v>
      </c>
      <c r="CD35" s="21">
        <f t="shared" si="22"/>
        <v>16.09090909090909</v>
      </c>
      <c r="CE35" s="21">
        <f t="shared" si="23"/>
        <v>1.394294230359804</v>
      </c>
      <c r="CF35" s="21">
        <f t="shared" si="24"/>
        <v>3.3636363636363633</v>
      </c>
      <c r="CG35" s="21">
        <f t="shared" si="25"/>
        <v>2.4124293785310735</v>
      </c>
      <c r="CH35" s="21">
        <f t="shared" si="26"/>
        <v>0.4559718969555035</v>
      </c>
      <c r="DF35" s="32"/>
      <c r="DG35" s="32"/>
      <c r="DH35" s="32"/>
      <c r="DI35" s="30"/>
    </row>
    <row r="36" spans="24:113" x14ac:dyDescent="0.25">
      <c r="X36" s="22">
        <v>14</v>
      </c>
      <c r="Y36" s="22" t="s">
        <v>19</v>
      </c>
      <c r="Z36" s="22">
        <v>47.1</v>
      </c>
      <c r="AA36" s="22">
        <v>39.299999999999997</v>
      </c>
      <c r="AB36" s="22">
        <v>15.6</v>
      </c>
      <c r="AC36" s="22">
        <v>1</v>
      </c>
      <c r="AD36" s="22">
        <v>0.4</v>
      </c>
      <c r="AE36" s="25">
        <f t="shared" si="13"/>
        <v>0.4</v>
      </c>
      <c r="AF36" s="25">
        <f t="shared" si="14"/>
        <v>2.5192307692307692</v>
      </c>
      <c r="AS36" s="22">
        <v>14</v>
      </c>
      <c r="AT36" s="22" t="s">
        <v>19</v>
      </c>
      <c r="AU36" s="22">
        <v>47.1</v>
      </c>
      <c r="AV36" s="22">
        <v>39.299999999999997</v>
      </c>
      <c r="AW36" s="22">
        <v>15.6</v>
      </c>
      <c r="AX36" s="22">
        <v>1</v>
      </c>
      <c r="AY36" s="22">
        <v>0.4</v>
      </c>
      <c r="AZ36" s="23">
        <f t="shared" si="15"/>
        <v>2.5</v>
      </c>
      <c r="BA36" s="23">
        <f t="shared" si="16"/>
        <v>98.249999999999986</v>
      </c>
      <c r="BB36" s="23">
        <f t="shared" si="17"/>
        <v>39</v>
      </c>
      <c r="BC36" s="23">
        <f t="shared" si="18"/>
        <v>0.99236641221374056</v>
      </c>
      <c r="BD36" s="23">
        <f t="shared" si="19"/>
        <v>1532.6999999999998</v>
      </c>
      <c r="BE36" s="23">
        <f t="shared" si="20"/>
        <v>0.99236641221374056</v>
      </c>
      <c r="BG36" s="22">
        <v>14</v>
      </c>
      <c r="BH36" s="22" t="s">
        <v>19</v>
      </c>
      <c r="BI36" s="22">
        <v>47.1</v>
      </c>
      <c r="BJ36" s="22">
        <v>39.299999999999997</v>
      </c>
      <c r="BK36" s="22">
        <v>15.6</v>
      </c>
      <c r="BL36" s="22">
        <v>1</v>
      </c>
      <c r="BM36" s="22">
        <v>0.4</v>
      </c>
      <c r="BN36" s="22">
        <v>1</v>
      </c>
      <c r="BO36" s="22">
        <v>5</v>
      </c>
      <c r="BP36" s="22">
        <v>5</v>
      </c>
      <c r="BQ36" s="22">
        <v>1</v>
      </c>
      <c r="BR36" s="22">
        <v>5</v>
      </c>
      <c r="BS36" s="22">
        <v>5</v>
      </c>
      <c r="BT36" s="24">
        <f t="shared" si="21"/>
        <v>22</v>
      </c>
      <c r="BU36" s="24" t="s">
        <v>83</v>
      </c>
      <c r="BW36" s="22">
        <v>13</v>
      </c>
      <c r="BX36" s="22" t="s">
        <v>18</v>
      </c>
      <c r="BY36" s="22">
        <v>44.1</v>
      </c>
      <c r="BZ36" s="22">
        <v>44.9</v>
      </c>
      <c r="CA36" s="22">
        <v>13.9</v>
      </c>
      <c r="CB36" s="22">
        <v>1.4</v>
      </c>
      <c r="CC36" s="22">
        <v>0.2</v>
      </c>
      <c r="CD36" s="25">
        <f t="shared" si="22"/>
        <v>69.5</v>
      </c>
      <c r="CE36" s="25">
        <f t="shared" si="23"/>
        <v>2.1670378619153672</v>
      </c>
      <c r="CF36" s="25">
        <f t="shared" si="24"/>
        <v>6.9999999999999991</v>
      </c>
      <c r="CG36" s="25">
        <f t="shared" si="25"/>
        <v>3.2302158273381294</v>
      </c>
      <c r="CH36" s="25">
        <f t="shared" si="26"/>
        <v>6.1915367483296221E-2</v>
      </c>
      <c r="DF36" s="32"/>
      <c r="DG36" s="32"/>
      <c r="DH36" s="32"/>
      <c r="DI36" s="30"/>
    </row>
    <row r="37" spans="24:113" x14ac:dyDescent="0.25">
      <c r="X37" s="22">
        <v>15</v>
      </c>
      <c r="Y37" s="22" t="s">
        <v>20</v>
      </c>
      <c r="Z37" s="22">
        <v>49.1</v>
      </c>
      <c r="AA37" s="22">
        <v>35.5</v>
      </c>
      <c r="AB37" s="22">
        <v>7.6</v>
      </c>
      <c r="AC37" s="22">
        <v>0.5</v>
      </c>
      <c r="AD37" s="22">
        <v>0.8</v>
      </c>
      <c r="AE37" s="25">
        <f t="shared" si="13"/>
        <v>1.6</v>
      </c>
      <c r="AF37" s="25">
        <f t="shared" si="14"/>
        <v>4.6710526315789478</v>
      </c>
      <c r="AS37" s="22">
        <v>15</v>
      </c>
      <c r="AT37" s="22" t="s">
        <v>20</v>
      </c>
      <c r="AU37" s="22">
        <v>49.1</v>
      </c>
      <c r="AV37" s="22">
        <v>35.5</v>
      </c>
      <c r="AW37" s="22">
        <v>7.6</v>
      </c>
      <c r="AX37" s="22">
        <v>0.5</v>
      </c>
      <c r="AY37" s="22">
        <v>0.8</v>
      </c>
      <c r="AZ37" s="23">
        <f t="shared" si="15"/>
        <v>0.625</v>
      </c>
      <c r="BA37" s="23">
        <f t="shared" si="16"/>
        <v>44.375</v>
      </c>
      <c r="BB37" s="23">
        <f t="shared" si="17"/>
        <v>9.4999999999999982</v>
      </c>
      <c r="BC37" s="23">
        <f t="shared" si="18"/>
        <v>0.13380281690140844</v>
      </c>
      <c r="BD37" s="23">
        <f t="shared" si="19"/>
        <v>337.25</v>
      </c>
      <c r="BE37" s="23">
        <f t="shared" si="20"/>
        <v>0.26760563380281688</v>
      </c>
      <c r="BG37" s="22">
        <v>15</v>
      </c>
      <c r="BH37" s="22" t="s">
        <v>20</v>
      </c>
      <c r="BI37" s="22">
        <v>49.1</v>
      </c>
      <c r="BJ37" s="22">
        <v>35.5</v>
      </c>
      <c r="BK37" s="22">
        <v>7.6</v>
      </c>
      <c r="BL37" s="22">
        <v>0.5</v>
      </c>
      <c r="BM37" s="22">
        <v>0.8</v>
      </c>
      <c r="BN37" s="22">
        <v>1</v>
      </c>
      <c r="BO37" s="22">
        <v>1</v>
      </c>
      <c r="BP37" s="22">
        <v>1</v>
      </c>
      <c r="BQ37" s="22">
        <v>1</v>
      </c>
      <c r="BR37" s="22">
        <v>1</v>
      </c>
      <c r="BS37" s="22">
        <v>10</v>
      </c>
      <c r="BT37" s="24">
        <f t="shared" si="21"/>
        <v>15</v>
      </c>
      <c r="BU37" s="24" t="s">
        <v>30</v>
      </c>
      <c r="BW37" s="22">
        <v>14</v>
      </c>
      <c r="BX37" s="22" t="s">
        <v>19</v>
      </c>
      <c r="BY37" s="22">
        <v>47.1</v>
      </c>
      <c r="BZ37" s="22">
        <v>39.299999999999997</v>
      </c>
      <c r="CA37" s="22">
        <v>15.6</v>
      </c>
      <c r="CB37" s="22">
        <v>1</v>
      </c>
      <c r="CC37" s="22">
        <v>0.4</v>
      </c>
      <c r="CD37" s="25">
        <f t="shared" si="22"/>
        <v>39</v>
      </c>
      <c r="CE37" s="25">
        <f t="shared" si="23"/>
        <v>0.99236641221374045</v>
      </c>
      <c r="CF37" s="25">
        <f t="shared" si="24"/>
        <v>2.5</v>
      </c>
      <c r="CG37" s="25">
        <f t="shared" si="25"/>
        <v>2.5192307692307692</v>
      </c>
      <c r="CH37" s="25">
        <f t="shared" si="26"/>
        <v>0.1587786259541985</v>
      </c>
      <c r="DF37" s="32"/>
      <c r="DG37" s="32"/>
      <c r="DH37" s="32"/>
      <c r="DI37" s="30"/>
    </row>
    <row r="38" spans="24:113" x14ac:dyDescent="0.25">
      <c r="AH38" s="6" t="s">
        <v>7</v>
      </c>
      <c r="AI38" s="6" t="s">
        <v>23</v>
      </c>
      <c r="AJ38" s="6" t="s">
        <v>33</v>
      </c>
      <c r="AK38" s="6" t="s">
        <v>24</v>
      </c>
      <c r="AL38" s="6" t="s">
        <v>25</v>
      </c>
      <c r="AM38" s="6" t="s">
        <v>26</v>
      </c>
      <c r="AN38" s="6" t="s">
        <v>27</v>
      </c>
      <c r="AO38" s="6" t="s">
        <v>28</v>
      </c>
      <c r="AY38" s="28" t="s">
        <v>60</v>
      </c>
      <c r="AZ38" s="26">
        <f>MAX(AZ23:AZ37)</f>
        <v>17.666666666666668</v>
      </c>
      <c r="BA38" s="26">
        <f t="shared" ref="BA38:BE38" si="27">MAX(BA23:BA37)</f>
        <v>224.49999999999997</v>
      </c>
      <c r="BB38" s="26">
        <f t="shared" si="27"/>
        <v>82.000000000000014</v>
      </c>
      <c r="BC38" s="26">
        <f t="shared" si="27"/>
        <v>10.548543689320386</v>
      </c>
      <c r="BD38" s="26">
        <f t="shared" si="27"/>
        <v>3378.4000000000005</v>
      </c>
      <c r="BE38" s="26">
        <f t="shared" si="27"/>
        <v>1.9902912621359223</v>
      </c>
      <c r="BW38" s="22">
        <v>15</v>
      </c>
      <c r="BX38" s="22" t="s">
        <v>20</v>
      </c>
      <c r="BY38" s="22">
        <v>49.1</v>
      </c>
      <c r="BZ38" s="22">
        <v>35.5</v>
      </c>
      <c r="CA38" s="22">
        <v>7.6</v>
      </c>
      <c r="CB38" s="22">
        <v>0.5</v>
      </c>
      <c r="CC38" s="22">
        <v>0.8</v>
      </c>
      <c r="CD38" s="25">
        <f t="shared" si="22"/>
        <v>9.4999999999999982</v>
      </c>
      <c r="CE38" s="25">
        <f t="shared" si="23"/>
        <v>0.13380281690140844</v>
      </c>
      <c r="CF38" s="25">
        <f t="shared" si="24"/>
        <v>0.625</v>
      </c>
      <c r="CG38" s="25">
        <f t="shared" si="25"/>
        <v>4.6710526315789478</v>
      </c>
      <c r="CH38" s="25">
        <f t="shared" si="26"/>
        <v>0.17126760563380281</v>
      </c>
    </row>
    <row r="39" spans="24:113" x14ac:dyDescent="0.25">
      <c r="AH39" s="10">
        <v>1</v>
      </c>
      <c r="AI39" s="10" t="s">
        <v>16</v>
      </c>
      <c r="AJ39" s="10">
        <v>18.5</v>
      </c>
      <c r="AK39" s="10">
        <v>22.1</v>
      </c>
      <c r="AL39" s="10">
        <v>29.3</v>
      </c>
      <c r="AM39" s="10">
        <v>14</v>
      </c>
      <c r="AN39" s="10">
        <v>14.2</v>
      </c>
      <c r="AO39" s="13" t="s">
        <v>30</v>
      </c>
      <c r="AY39" s="28" t="s">
        <v>61</v>
      </c>
      <c r="AZ39" s="26">
        <f>AZ38/2</f>
        <v>8.8333333333333339</v>
      </c>
      <c r="BA39" s="26">
        <f t="shared" ref="BA39:BE39" si="28">BA38/2</f>
        <v>112.24999999999999</v>
      </c>
      <c r="BB39" s="26">
        <f t="shared" si="28"/>
        <v>41.000000000000007</v>
      </c>
      <c r="BC39" s="26">
        <f t="shared" si="28"/>
        <v>5.2742718446601931</v>
      </c>
      <c r="BD39" s="26">
        <f t="shared" si="28"/>
        <v>1689.2000000000003</v>
      </c>
      <c r="BE39" s="26">
        <f t="shared" si="28"/>
        <v>0.99514563106796117</v>
      </c>
    </row>
    <row r="40" spans="24:113" x14ac:dyDescent="0.25">
      <c r="AH40" s="14">
        <v>2</v>
      </c>
      <c r="AI40" s="14" t="s">
        <v>11</v>
      </c>
      <c r="AJ40" s="14">
        <v>20.8</v>
      </c>
      <c r="AK40" s="14">
        <v>39.6</v>
      </c>
      <c r="AL40" s="14">
        <v>29.5</v>
      </c>
      <c r="AM40" s="14">
        <v>14.7</v>
      </c>
      <c r="AN40" s="14">
        <v>2.1</v>
      </c>
      <c r="AO40" s="17" t="s">
        <v>30</v>
      </c>
      <c r="AY40" s="28" t="s">
        <v>62</v>
      </c>
      <c r="AZ40" s="26">
        <f>AZ38/4</f>
        <v>4.416666666666667</v>
      </c>
      <c r="BA40" s="26">
        <f t="shared" ref="BA40:BE40" si="29">BA38/4</f>
        <v>56.124999999999993</v>
      </c>
      <c r="BB40" s="26">
        <f t="shared" si="29"/>
        <v>20.500000000000004</v>
      </c>
      <c r="BC40" s="26">
        <f t="shared" si="29"/>
        <v>2.6371359223300965</v>
      </c>
      <c r="BD40" s="26">
        <f t="shared" si="29"/>
        <v>844.60000000000014</v>
      </c>
      <c r="BE40" s="26">
        <f t="shared" si="29"/>
        <v>0.49757281553398058</v>
      </c>
    </row>
    <row r="41" spans="24:113" x14ac:dyDescent="0.25">
      <c r="AH41" s="14">
        <v>3</v>
      </c>
      <c r="AI41" s="14" t="s">
        <v>10</v>
      </c>
      <c r="AJ41" s="14">
        <v>21.1</v>
      </c>
      <c r="AK41" s="14">
        <v>43.5</v>
      </c>
      <c r="AL41" s="14">
        <v>26.6</v>
      </c>
      <c r="AM41" s="14">
        <v>13.7</v>
      </c>
      <c r="AN41" s="14">
        <v>1.8</v>
      </c>
      <c r="AO41" s="17" t="s">
        <v>83</v>
      </c>
    </row>
    <row r="42" spans="24:113" x14ac:dyDescent="0.25">
      <c r="AH42" s="14">
        <v>4</v>
      </c>
      <c r="AI42" s="14" t="s">
        <v>9</v>
      </c>
      <c r="AJ42" s="14">
        <v>25.3</v>
      </c>
      <c r="AK42" s="14">
        <v>36.200000000000003</v>
      </c>
      <c r="AL42" s="14">
        <v>31.8</v>
      </c>
      <c r="AM42" s="14">
        <v>10.5</v>
      </c>
      <c r="AN42" s="14">
        <v>1.5</v>
      </c>
      <c r="AO42" s="17" t="s">
        <v>83</v>
      </c>
      <c r="BA42" s="28" t="s">
        <v>60</v>
      </c>
      <c r="BB42" s="26">
        <f>AZ38</f>
        <v>17.666666666666668</v>
      </c>
    </row>
    <row r="43" spans="24:113" x14ac:dyDescent="0.25">
      <c r="AH43" s="14">
        <v>5</v>
      </c>
      <c r="AI43" s="14" t="s">
        <v>22</v>
      </c>
      <c r="AJ43" s="14">
        <v>26.7</v>
      </c>
      <c r="AK43" s="14">
        <v>48.6</v>
      </c>
      <c r="AL43" s="14">
        <v>27.2</v>
      </c>
      <c r="AM43" s="14">
        <v>5.8</v>
      </c>
      <c r="AN43" s="14">
        <v>2.2999999999999998</v>
      </c>
      <c r="AO43" s="17" t="s">
        <v>30</v>
      </c>
      <c r="BA43" s="28" t="s">
        <v>61</v>
      </c>
      <c r="BB43" s="26">
        <f>BB42/2</f>
        <v>8.8333333333333339</v>
      </c>
    </row>
    <row r="44" spans="24:113" x14ac:dyDescent="0.25">
      <c r="AH44" s="14">
        <v>6</v>
      </c>
      <c r="AI44" s="14" t="s">
        <v>21</v>
      </c>
      <c r="AJ44" s="14">
        <v>26.9</v>
      </c>
      <c r="AK44" s="14">
        <v>54</v>
      </c>
      <c r="AL44" s="14">
        <v>25.2</v>
      </c>
      <c r="AM44" s="14">
        <v>5.6</v>
      </c>
      <c r="AN44" s="14">
        <v>1.5</v>
      </c>
      <c r="AO44" s="17" t="s">
        <v>30</v>
      </c>
      <c r="BA44" s="28" t="s">
        <v>62</v>
      </c>
      <c r="BB44" s="26">
        <f>BB42/4</f>
        <v>4.416666666666667</v>
      </c>
    </row>
    <row r="45" spans="24:113" x14ac:dyDescent="0.25">
      <c r="AH45" s="14">
        <v>7</v>
      </c>
      <c r="AI45" s="14" t="s">
        <v>12</v>
      </c>
      <c r="AJ45" s="14">
        <v>28.7</v>
      </c>
      <c r="AK45" s="14">
        <v>40.1</v>
      </c>
      <c r="AL45" s="14">
        <v>35.299999999999997</v>
      </c>
      <c r="AM45" s="14">
        <v>4.5999999999999996</v>
      </c>
      <c r="AN45" s="14">
        <v>2.2999999999999998</v>
      </c>
      <c r="AO45" s="17" t="s">
        <v>30</v>
      </c>
    </row>
    <row r="46" spans="24:113" x14ac:dyDescent="0.25">
      <c r="AH46" s="14">
        <v>8</v>
      </c>
      <c r="AI46" s="14" t="s">
        <v>13</v>
      </c>
      <c r="AJ46" s="14">
        <v>29.7</v>
      </c>
      <c r="AK46" s="14">
        <v>48.4</v>
      </c>
      <c r="AL46" s="14">
        <v>21.1</v>
      </c>
      <c r="AM46" s="14">
        <v>6.3</v>
      </c>
      <c r="AN46" s="14">
        <v>1.6</v>
      </c>
      <c r="AO46" s="17" t="s">
        <v>30</v>
      </c>
    </row>
    <row r="47" spans="24:113" x14ac:dyDescent="0.25">
      <c r="AH47" s="14">
        <v>9</v>
      </c>
      <c r="AI47" s="14" t="s">
        <v>15</v>
      </c>
      <c r="AJ47" s="14">
        <v>29.7</v>
      </c>
      <c r="AK47" s="14">
        <v>41.2</v>
      </c>
      <c r="AL47" s="14">
        <v>24.6</v>
      </c>
      <c r="AM47" s="14">
        <v>5.3</v>
      </c>
      <c r="AN47" s="14">
        <v>0.3</v>
      </c>
      <c r="AO47" s="17" t="s">
        <v>31</v>
      </c>
    </row>
    <row r="48" spans="24:113" x14ac:dyDescent="0.25">
      <c r="AH48" s="14">
        <v>10</v>
      </c>
      <c r="AI48" s="14" t="s">
        <v>14</v>
      </c>
      <c r="AJ48" s="14">
        <v>29.8</v>
      </c>
      <c r="AK48" s="14">
        <v>31.8</v>
      </c>
      <c r="AL48" s="14">
        <v>28.5</v>
      </c>
      <c r="AM48" s="14">
        <v>7.9</v>
      </c>
      <c r="AN48" s="14">
        <v>3.8</v>
      </c>
      <c r="AO48" s="17" t="s">
        <v>30</v>
      </c>
    </row>
    <row r="49" spans="34:53" x14ac:dyDescent="0.25">
      <c r="AH49" s="14">
        <v>11</v>
      </c>
      <c r="AI49" s="14" t="s">
        <v>8</v>
      </c>
      <c r="AJ49" s="14">
        <v>29.9</v>
      </c>
      <c r="AK49" s="14">
        <v>43.6</v>
      </c>
      <c r="AL49" s="14">
        <v>24.1</v>
      </c>
      <c r="AM49" s="14">
        <v>7.3</v>
      </c>
      <c r="AN49" s="14">
        <v>3</v>
      </c>
      <c r="AO49" s="17" t="s">
        <v>30</v>
      </c>
    </row>
    <row r="50" spans="34:53" x14ac:dyDescent="0.25">
      <c r="AH50" s="18">
        <v>12</v>
      </c>
      <c r="AI50" s="18" t="s">
        <v>17</v>
      </c>
      <c r="AJ50" s="18">
        <v>34.6</v>
      </c>
      <c r="AK50" s="18">
        <v>42.7</v>
      </c>
      <c r="AL50" s="18">
        <v>17.7</v>
      </c>
      <c r="AM50" s="18">
        <v>3.7</v>
      </c>
      <c r="AN50" s="18">
        <v>1.1000000000000001</v>
      </c>
      <c r="AO50" s="21" t="s">
        <v>30</v>
      </c>
    </row>
    <row r="51" spans="34:53" x14ac:dyDescent="0.25">
      <c r="AH51" s="22">
        <v>13</v>
      </c>
      <c r="AI51" s="22" t="s">
        <v>18</v>
      </c>
      <c r="AJ51" s="22">
        <v>44.1</v>
      </c>
      <c r="AK51" s="22">
        <v>44.9</v>
      </c>
      <c r="AL51" s="22">
        <v>13.9</v>
      </c>
      <c r="AM51" s="22">
        <v>1.4</v>
      </c>
      <c r="AN51" s="22">
        <v>0.2</v>
      </c>
      <c r="AO51" s="25" t="s">
        <v>30</v>
      </c>
    </row>
    <row r="52" spans="34:53" x14ac:dyDescent="0.25">
      <c r="AH52" s="22">
        <v>14</v>
      </c>
      <c r="AI52" s="22" t="s">
        <v>19</v>
      </c>
      <c r="AJ52" s="22">
        <v>47.1</v>
      </c>
      <c r="AK52" s="22">
        <v>39.299999999999997</v>
      </c>
      <c r="AL52" s="22">
        <v>15.6</v>
      </c>
      <c r="AM52" s="22">
        <v>1</v>
      </c>
      <c r="AN52" s="22">
        <v>0.4</v>
      </c>
      <c r="AO52" s="25" t="s">
        <v>30</v>
      </c>
    </row>
    <row r="53" spans="34:53" x14ac:dyDescent="0.25">
      <c r="AH53" s="22">
        <v>15</v>
      </c>
      <c r="AI53" s="22" t="s">
        <v>20</v>
      </c>
      <c r="AJ53" s="22">
        <v>49.1</v>
      </c>
      <c r="AK53" s="22">
        <v>35.5</v>
      </c>
      <c r="AL53" s="22">
        <v>7.6</v>
      </c>
      <c r="AM53" s="22">
        <v>0.5</v>
      </c>
      <c r="AN53" s="22">
        <v>0.8</v>
      </c>
      <c r="AO53" s="25" t="s">
        <v>30</v>
      </c>
    </row>
    <row r="62" spans="34:53" x14ac:dyDescent="0.25">
      <c r="AS62" s="6" t="s">
        <v>7</v>
      </c>
      <c r="AT62" s="6" t="s">
        <v>23</v>
      </c>
      <c r="AU62" s="6" t="s">
        <v>33</v>
      </c>
      <c r="AV62" s="6" t="s">
        <v>24</v>
      </c>
      <c r="AW62" s="6" t="s">
        <v>25</v>
      </c>
      <c r="AX62" s="6" t="s">
        <v>26</v>
      </c>
      <c r="AY62" s="27" t="s">
        <v>27</v>
      </c>
      <c r="AZ62" s="27" t="s">
        <v>51</v>
      </c>
      <c r="BA62" s="6" t="s">
        <v>63</v>
      </c>
    </row>
    <row r="63" spans="34:53" x14ac:dyDescent="0.25">
      <c r="AS63" s="10">
        <v>1</v>
      </c>
      <c r="AT63" s="10" t="s">
        <v>16</v>
      </c>
      <c r="AU63" s="10">
        <v>18.5</v>
      </c>
      <c r="AV63" s="10">
        <v>22.1</v>
      </c>
      <c r="AW63" s="10">
        <v>29.3</v>
      </c>
      <c r="AX63" s="10">
        <v>14</v>
      </c>
      <c r="AY63" s="10">
        <v>14.2</v>
      </c>
      <c r="AZ63" s="11">
        <f>AX63/AY63</f>
        <v>0.9859154929577465</v>
      </c>
      <c r="BA63" s="10">
        <v>1</v>
      </c>
    </row>
    <row r="64" spans="34:53" x14ac:dyDescent="0.25">
      <c r="AS64" s="14">
        <v>2</v>
      </c>
      <c r="AT64" s="14" t="s">
        <v>11</v>
      </c>
      <c r="AU64" s="14">
        <v>20.8</v>
      </c>
      <c r="AV64" s="14">
        <v>39.6</v>
      </c>
      <c r="AW64" s="14">
        <v>29.5</v>
      </c>
      <c r="AX64" s="14">
        <v>14.7</v>
      </c>
      <c r="AY64" s="14">
        <v>2.1</v>
      </c>
      <c r="AZ64" s="15">
        <f t="shared" ref="AZ64:AZ77" si="30">AX64/AY64</f>
        <v>6.9999999999999991</v>
      </c>
      <c r="BA64" s="14">
        <v>5</v>
      </c>
    </row>
    <row r="65" spans="45:87" x14ac:dyDescent="0.25">
      <c r="AS65" s="14">
        <v>3</v>
      </c>
      <c r="AT65" s="14" t="s">
        <v>10</v>
      </c>
      <c r="AU65" s="14">
        <v>21.1</v>
      </c>
      <c r="AV65" s="14">
        <v>43.5</v>
      </c>
      <c r="AW65" s="14">
        <v>26.6</v>
      </c>
      <c r="AX65" s="14">
        <v>13.7</v>
      </c>
      <c r="AY65" s="14">
        <v>1.8</v>
      </c>
      <c r="AZ65" s="15">
        <f t="shared" si="30"/>
        <v>7.6111111111111107</v>
      </c>
      <c r="BA65" s="14">
        <v>5</v>
      </c>
    </row>
    <row r="66" spans="45:87" x14ac:dyDescent="0.25">
      <c r="AS66" s="14">
        <v>4</v>
      </c>
      <c r="AT66" s="14" t="s">
        <v>9</v>
      </c>
      <c r="AU66" s="14">
        <v>25.3</v>
      </c>
      <c r="AV66" s="14">
        <v>36.200000000000003</v>
      </c>
      <c r="AW66" s="14">
        <v>31.8</v>
      </c>
      <c r="AX66" s="14">
        <v>10.5</v>
      </c>
      <c r="AY66" s="14">
        <v>1.5</v>
      </c>
      <c r="AZ66" s="15">
        <f t="shared" si="30"/>
        <v>7</v>
      </c>
      <c r="BA66" s="14">
        <v>5</v>
      </c>
    </row>
    <row r="67" spans="45:87" x14ac:dyDescent="0.25">
      <c r="AS67" s="14">
        <v>5</v>
      </c>
      <c r="AT67" s="14" t="s">
        <v>22</v>
      </c>
      <c r="AU67" s="14">
        <v>26.7</v>
      </c>
      <c r="AV67" s="14">
        <v>48.6</v>
      </c>
      <c r="AW67" s="14">
        <v>27.2</v>
      </c>
      <c r="AX67" s="14">
        <v>5.8</v>
      </c>
      <c r="AY67" s="14">
        <v>2.2999999999999998</v>
      </c>
      <c r="AZ67" s="15">
        <f t="shared" si="30"/>
        <v>2.5217391304347827</v>
      </c>
      <c r="BA67" s="14">
        <v>1</v>
      </c>
    </row>
    <row r="68" spans="45:87" x14ac:dyDescent="0.25">
      <c r="AS68" s="14">
        <v>6</v>
      </c>
      <c r="AT68" s="14" t="s">
        <v>21</v>
      </c>
      <c r="AU68" s="14">
        <v>26.9</v>
      </c>
      <c r="AV68" s="14">
        <v>54</v>
      </c>
      <c r="AW68" s="14">
        <v>25.2</v>
      </c>
      <c r="AX68" s="14">
        <v>5.6</v>
      </c>
      <c r="AY68" s="14">
        <v>1.5</v>
      </c>
      <c r="AZ68" s="15">
        <f t="shared" si="30"/>
        <v>3.7333333333333329</v>
      </c>
      <c r="BA68" s="14">
        <v>1</v>
      </c>
    </row>
    <row r="69" spans="45:87" x14ac:dyDescent="0.25">
      <c r="AS69" s="14">
        <v>7</v>
      </c>
      <c r="AT69" s="14" t="s">
        <v>12</v>
      </c>
      <c r="AU69" s="14">
        <v>28.7</v>
      </c>
      <c r="AV69" s="14">
        <v>40.1</v>
      </c>
      <c r="AW69" s="14">
        <v>35.299999999999997</v>
      </c>
      <c r="AX69" s="14">
        <v>4.5999999999999996</v>
      </c>
      <c r="AY69" s="14">
        <v>2.2999999999999998</v>
      </c>
      <c r="AZ69" s="15">
        <f t="shared" si="30"/>
        <v>2</v>
      </c>
      <c r="BA69" s="14">
        <v>1</v>
      </c>
    </row>
    <row r="70" spans="45:87" x14ac:dyDescent="0.25">
      <c r="AS70" s="14">
        <v>8</v>
      </c>
      <c r="AT70" s="14" t="s">
        <v>13</v>
      </c>
      <c r="AU70" s="14">
        <v>29.7</v>
      </c>
      <c r="AV70" s="14">
        <v>48.4</v>
      </c>
      <c r="AW70" s="14">
        <v>21.1</v>
      </c>
      <c r="AX70" s="14">
        <v>6.3</v>
      </c>
      <c r="AY70" s="14">
        <v>1.6</v>
      </c>
      <c r="AZ70" s="15">
        <f t="shared" si="30"/>
        <v>3.9374999999999996</v>
      </c>
      <c r="BA70" s="14">
        <v>1</v>
      </c>
    </row>
    <row r="71" spans="45:87" x14ac:dyDescent="0.25">
      <c r="AS71" s="14">
        <v>9</v>
      </c>
      <c r="AT71" s="14" t="s">
        <v>15</v>
      </c>
      <c r="AU71" s="14">
        <v>29.7</v>
      </c>
      <c r="AV71" s="14">
        <v>41.2</v>
      </c>
      <c r="AW71" s="14">
        <v>24.6</v>
      </c>
      <c r="AX71" s="14">
        <v>5.3</v>
      </c>
      <c r="AY71" s="14">
        <v>0.3</v>
      </c>
      <c r="AZ71" s="15">
        <f t="shared" si="30"/>
        <v>17.666666666666668</v>
      </c>
      <c r="BA71" s="14">
        <v>10</v>
      </c>
    </row>
    <row r="72" spans="45:87" x14ac:dyDescent="0.25">
      <c r="AS72" s="14">
        <v>10</v>
      </c>
      <c r="AT72" s="14" t="s">
        <v>14</v>
      </c>
      <c r="AU72" s="14">
        <v>29.8</v>
      </c>
      <c r="AV72" s="14">
        <v>31.8</v>
      </c>
      <c r="AW72" s="14">
        <v>28.5</v>
      </c>
      <c r="AX72" s="14">
        <v>7.9</v>
      </c>
      <c r="AY72" s="14">
        <v>3.8</v>
      </c>
      <c r="AZ72" s="15">
        <f t="shared" si="30"/>
        <v>2.0789473684210527</v>
      </c>
      <c r="BA72" s="14">
        <v>1</v>
      </c>
    </row>
    <row r="73" spans="45:87" x14ac:dyDescent="0.25">
      <c r="AS73" s="14">
        <v>11</v>
      </c>
      <c r="AT73" s="14" t="s">
        <v>8</v>
      </c>
      <c r="AU73" s="14">
        <v>29.9</v>
      </c>
      <c r="AV73" s="14">
        <v>43.6</v>
      </c>
      <c r="AW73" s="14">
        <v>24.1</v>
      </c>
      <c r="AX73" s="14">
        <v>7.3</v>
      </c>
      <c r="AY73" s="14">
        <v>3</v>
      </c>
      <c r="AZ73" s="15">
        <f t="shared" si="30"/>
        <v>2.4333333333333331</v>
      </c>
      <c r="BA73" s="14">
        <v>1</v>
      </c>
    </row>
    <row r="74" spans="45:87" x14ac:dyDescent="0.25">
      <c r="AS74" s="18">
        <v>12</v>
      </c>
      <c r="AT74" s="18" t="s">
        <v>17</v>
      </c>
      <c r="AU74" s="18">
        <v>34.6</v>
      </c>
      <c r="AV74" s="18">
        <v>42.7</v>
      </c>
      <c r="AW74" s="18">
        <v>17.7</v>
      </c>
      <c r="AX74" s="18">
        <v>3.7</v>
      </c>
      <c r="AY74" s="18">
        <v>1.1000000000000001</v>
      </c>
      <c r="AZ74" s="19">
        <f t="shared" si="30"/>
        <v>3.3636363636363633</v>
      </c>
      <c r="BA74" s="18">
        <v>1</v>
      </c>
    </row>
    <row r="75" spans="45:87" x14ac:dyDescent="0.25">
      <c r="AS75" s="22">
        <v>13</v>
      </c>
      <c r="AT75" s="22" t="s">
        <v>18</v>
      </c>
      <c r="AU75" s="22">
        <v>44.1</v>
      </c>
      <c r="AV75" s="22">
        <v>44.9</v>
      </c>
      <c r="AW75" s="22">
        <v>13.9</v>
      </c>
      <c r="AX75" s="22">
        <v>1.4</v>
      </c>
      <c r="AY75" s="22">
        <v>0.2</v>
      </c>
      <c r="AZ75" s="23">
        <f t="shared" si="30"/>
        <v>6.9999999999999991</v>
      </c>
      <c r="BA75" s="22">
        <v>5</v>
      </c>
    </row>
    <row r="76" spans="45:87" x14ac:dyDescent="0.25">
      <c r="AS76" s="22">
        <v>14</v>
      </c>
      <c r="AT76" s="22" t="s">
        <v>19</v>
      </c>
      <c r="AU76" s="22">
        <v>47.1</v>
      </c>
      <c r="AV76" s="22">
        <v>39.299999999999997</v>
      </c>
      <c r="AW76" s="22">
        <v>15.6</v>
      </c>
      <c r="AX76" s="22">
        <v>1</v>
      </c>
      <c r="AY76" s="22">
        <v>0.4</v>
      </c>
      <c r="AZ76" s="23">
        <f t="shared" si="30"/>
        <v>2.5</v>
      </c>
      <c r="BA76" s="22">
        <v>1</v>
      </c>
    </row>
    <row r="77" spans="45:87" x14ac:dyDescent="0.25">
      <c r="AS77" s="22">
        <v>15</v>
      </c>
      <c r="AT77" s="22" t="s">
        <v>20</v>
      </c>
      <c r="AU77" s="22">
        <v>49.1</v>
      </c>
      <c r="AV77" s="22">
        <v>35.5</v>
      </c>
      <c r="AW77" s="22">
        <v>7.6</v>
      </c>
      <c r="AX77" s="22">
        <v>0.5</v>
      </c>
      <c r="AY77" s="22">
        <v>0.8</v>
      </c>
      <c r="AZ77" s="23">
        <f t="shared" si="30"/>
        <v>0.625</v>
      </c>
      <c r="BA77" s="22">
        <v>1</v>
      </c>
    </row>
    <row r="80" spans="45:87" x14ac:dyDescent="0.25">
      <c r="BA80" s="16" t="s">
        <v>60</v>
      </c>
      <c r="BB80" s="26">
        <f>BA38</f>
        <v>224.49999999999997</v>
      </c>
      <c r="BX80" s="6" t="s">
        <v>7</v>
      </c>
      <c r="BY80" s="6" t="s">
        <v>23</v>
      </c>
      <c r="BZ80" s="6" t="s">
        <v>33</v>
      </c>
      <c r="CA80" s="6" t="s">
        <v>24</v>
      </c>
      <c r="CB80" s="6" t="s">
        <v>25</v>
      </c>
      <c r="CC80" s="6" t="s">
        <v>26</v>
      </c>
      <c r="CD80" s="27" t="s">
        <v>27</v>
      </c>
      <c r="CE80" s="27" t="s">
        <v>64</v>
      </c>
      <c r="CF80" s="27" t="s">
        <v>65</v>
      </c>
      <c r="CG80" s="27" t="s">
        <v>66</v>
      </c>
      <c r="CH80" s="27" t="s">
        <v>67</v>
      </c>
      <c r="CI80" s="27" t="s">
        <v>28</v>
      </c>
    </row>
    <row r="81" spans="53:87" x14ac:dyDescent="0.25">
      <c r="BA81" s="16" t="s">
        <v>61</v>
      </c>
      <c r="BB81" s="26">
        <f>BB80/2</f>
        <v>112.24999999999999</v>
      </c>
      <c r="BX81" s="10">
        <v>1</v>
      </c>
      <c r="BY81" s="10" t="s">
        <v>16</v>
      </c>
      <c r="BZ81" s="10">
        <v>18.5</v>
      </c>
      <c r="CA81" s="10">
        <v>22.1</v>
      </c>
      <c r="CB81" s="10">
        <v>29.3</v>
      </c>
      <c r="CC81" s="10">
        <v>14</v>
      </c>
      <c r="CD81" s="10">
        <v>14.2</v>
      </c>
      <c r="CE81" s="10" t="s">
        <v>30</v>
      </c>
      <c r="CF81" s="10" t="s">
        <v>30</v>
      </c>
      <c r="CG81" s="10" t="s">
        <v>83</v>
      </c>
      <c r="CH81" s="10" t="s">
        <v>30</v>
      </c>
      <c r="CI81" s="10" t="s">
        <v>30</v>
      </c>
    </row>
    <row r="82" spans="53:87" x14ac:dyDescent="0.25">
      <c r="BA82" s="16" t="s">
        <v>62</v>
      </c>
      <c r="BB82" s="26">
        <f>BB80/4</f>
        <v>56.124999999999993</v>
      </c>
      <c r="BX82" s="14">
        <v>2</v>
      </c>
      <c r="BY82" s="14" t="s">
        <v>11</v>
      </c>
      <c r="BZ82" s="14">
        <v>20.8</v>
      </c>
      <c r="CA82" s="14">
        <v>39.6</v>
      </c>
      <c r="CB82" s="14">
        <v>29.5</v>
      </c>
      <c r="CC82" s="14">
        <v>14.7</v>
      </c>
      <c r="CD82" s="14">
        <v>2.1</v>
      </c>
      <c r="CE82" s="14" t="s">
        <v>31</v>
      </c>
      <c r="CF82" s="14" t="s">
        <v>31</v>
      </c>
      <c r="CG82" s="14" t="s">
        <v>31</v>
      </c>
      <c r="CH82" s="14" t="s">
        <v>31</v>
      </c>
      <c r="CI82" s="14" t="s">
        <v>31</v>
      </c>
    </row>
    <row r="83" spans="53:87" x14ac:dyDescent="0.25">
      <c r="BX83" s="14">
        <v>3</v>
      </c>
      <c r="BY83" s="14" t="s">
        <v>10</v>
      </c>
      <c r="BZ83" s="14">
        <v>21.1</v>
      </c>
      <c r="CA83" s="14">
        <v>43.5</v>
      </c>
      <c r="CB83" s="14">
        <v>26.6</v>
      </c>
      <c r="CC83" s="14">
        <v>13.7</v>
      </c>
      <c r="CD83" s="14">
        <v>1.8</v>
      </c>
      <c r="CE83" s="14" t="s">
        <v>31</v>
      </c>
      <c r="CF83" s="14" t="s">
        <v>31</v>
      </c>
      <c r="CG83" s="14" t="s">
        <v>31</v>
      </c>
      <c r="CH83" s="14" t="s">
        <v>31</v>
      </c>
      <c r="CI83" s="14" t="s">
        <v>31</v>
      </c>
    </row>
    <row r="84" spans="53:87" x14ac:dyDescent="0.25">
      <c r="BX84" s="14">
        <v>4</v>
      </c>
      <c r="BY84" s="14" t="s">
        <v>9</v>
      </c>
      <c r="BZ84" s="14">
        <v>25.3</v>
      </c>
      <c r="CA84" s="14">
        <v>36.200000000000003</v>
      </c>
      <c r="CB84" s="14">
        <v>31.8</v>
      </c>
      <c r="CC84" s="14">
        <v>10.5</v>
      </c>
      <c r="CD84" s="14">
        <v>1.5</v>
      </c>
      <c r="CE84" s="14" t="s">
        <v>31</v>
      </c>
      <c r="CF84" s="14" t="s">
        <v>31</v>
      </c>
      <c r="CG84" s="14" t="s">
        <v>31</v>
      </c>
      <c r="CH84" s="14" t="s">
        <v>31</v>
      </c>
      <c r="CI84" s="14" t="s">
        <v>31</v>
      </c>
    </row>
    <row r="85" spans="53:87" x14ac:dyDescent="0.25">
      <c r="BX85" s="14">
        <v>5</v>
      </c>
      <c r="BY85" s="14" t="s">
        <v>22</v>
      </c>
      <c r="BZ85" s="14">
        <v>26.7</v>
      </c>
      <c r="CA85" s="14">
        <v>48.6</v>
      </c>
      <c r="CB85" s="14">
        <v>27.2</v>
      </c>
      <c r="CC85" s="14">
        <v>5.8</v>
      </c>
      <c r="CD85" s="14">
        <v>2.2999999999999998</v>
      </c>
      <c r="CE85" s="14" t="s">
        <v>31</v>
      </c>
      <c r="CF85" s="14" t="s">
        <v>30</v>
      </c>
      <c r="CG85" s="14" t="s">
        <v>30</v>
      </c>
      <c r="CH85" s="14" t="s">
        <v>30</v>
      </c>
      <c r="CI85" s="14" t="s">
        <v>30</v>
      </c>
    </row>
    <row r="86" spans="53:87" x14ac:dyDescent="0.25">
      <c r="BX86" s="14">
        <v>6</v>
      </c>
      <c r="BY86" s="14" t="s">
        <v>21</v>
      </c>
      <c r="BZ86" s="14">
        <v>26.9</v>
      </c>
      <c r="CA86" s="14">
        <v>54</v>
      </c>
      <c r="CB86" s="14">
        <v>25.2</v>
      </c>
      <c r="CC86" s="14">
        <v>5.6</v>
      </c>
      <c r="CD86" s="14">
        <v>1.5</v>
      </c>
      <c r="CE86" s="14" t="s">
        <v>31</v>
      </c>
      <c r="CF86" s="14" t="s">
        <v>30</v>
      </c>
      <c r="CG86" s="14" t="s">
        <v>30</v>
      </c>
      <c r="CH86" s="14" t="s">
        <v>83</v>
      </c>
      <c r="CI86" s="14" t="s">
        <v>30</v>
      </c>
    </row>
    <row r="87" spans="53:87" x14ac:dyDescent="0.25">
      <c r="BX87" s="14">
        <v>7</v>
      </c>
      <c r="BY87" s="14" t="s">
        <v>12</v>
      </c>
      <c r="BZ87" s="14">
        <v>28.7</v>
      </c>
      <c r="CA87" s="14">
        <v>40.1</v>
      </c>
      <c r="CB87" s="14">
        <v>35.299999999999997</v>
      </c>
      <c r="CC87" s="14">
        <v>4.5999999999999996</v>
      </c>
      <c r="CD87" s="14">
        <v>2.2999999999999998</v>
      </c>
      <c r="CE87" s="14" t="s">
        <v>31</v>
      </c>
      <c r="CF87" s="14" t="s">
        <v>30</v>
      </c>
      <c r="CG87" s="14" t="s">
        <v>83</v>
      </c>
      <c r="CH87" s="14" t="s">
        <v>30</v>
      </c>
      <c r="CI87" s="14" t="s">
        <v>30</v>
      </c>
    </row>
    <row r="88" spans="53:87" x14ac:dyDescent="0.25">
      <c r="BX88" s="14">
        <v>8</v>
      </c>
      <c r="BY88" s="14" t="s">
        <v>13</v>
      </c>
      <c r="BZ88" s="14">
        <v>29.7</v>
      </c>
      <c r="CA88" s="14">
        <v>48.4</v>
      </c>
      <c r="CB88" s="14">
        <v>21.1</v>
      </c>
      <c r="CC88" s="14">
        <v>6.3</v>
      </c>
      <c r="CD88" s="14">
        <v>1.6</v>
      </c>
      <c r="CE88" s="14" t="s">
        <v>31</v>
      </c>
      <c r="CF88" s="14" t="s">
        <v>30</v>
      </c>
      <c r="CG88" s="14" t="s">
        <v>30</v>
      </c>
      <c r="CH88" s="14" t="s">
        <v>83</v>
      </c>
      <c r="CI88" s="14" t="s">
        <v>30</v>
      </c>
    </row>
    <row r="89" spans="53:87" x14ac:dyDescent="0.25">
      <c r="BX89" s="14">
        <v>9</v>
      </c>
      <c r="BY89" s="14" t="s">
        <v>15</v>
      </c>
      <c r="BZ89" s="14">
        <v>29.7</v>
      </c>
      <c r="CA89" s="14">
        <v>41.2</v>
      </c>
      <c r="CB89" s="14">
        <v>24.6</v>
      </c>
      <c r="CC89" s="14">
        <v>5.3</v>
      </c>
      <c r="CD89" s="14">
        <v>0.3</v>
      </c>
      <c r="CE89" s="14" t="s">
        <v>31</v>
      </c>
      <c r="CF89" s="14" t="s">
        <v>31</v>
      </c>
      <c r="CG89" s="14" t="s">
        <v>31</v>
      </c>
      <c r="CH89" s="14" t="s">
        <v>31</v>
      </c>
      <c r="CI89" s="14" t="s">
        <v>31</v>
      </c>
    </row>
    <row r="90" spans="53:87" x14ac:dyDescent="0.25">
      <c r="BX90" s="14">
        <v>10</v>
      </c>
      <c r="BY90" s="14" t="s">
        <v>14</v>
      </c>
      <c r="BZ90" s="14">
        <v>29.8</v>
      </c>
      <c r="CA90" s="14">
        <v>31.8</v>
      </c>
      <c r="CB90" s="14">
        <v>28.5</v>
      </c>
      <c r="CC90" s="14">
        <v>7.9</v>
      </c>
      <c r="CD90" s="14">
        <v>3.8</v>
      </c>
      <c r="CE90" s="14" t="s">
        <v>31</v>
      </c>
      <c r="CF90" s="14" t="s">
        <v>30</v>
      </c>
      <c r="CG90" s="14" t="s">
        <v>83</v>
      </c>
      <c r="CH90" s="14" t="s">
        <v>30</v>
      </c>
      <c r="CI90" s="14" t="s">
        <v>30</v>
      </c>
    </row>
    <row r="91" spans="53:87" x14ac:dyDescent="0.25">
      <c r="BX91" s="14">
        <v>11</v>
      </c>
      <c r="BY91" s="14" t="s">
        <v>8</v>
      </c>
      <c r="BZ91" s="14">
        <v>29.9</v>
      </c>
      <c r="CA91" s="14">
        <v>43.6</v>
      </c>
      <c r="CB91" s="14">
        <v>24.1</v>
      </c>
      <c r="CC91" s="14">
        <v>7.3</v>
      </c>
      <c r="CD91" s="14">
        <v>3</v>
      </c>
      <c r="CE91" s="14" t="s">
        <v>83</v>
      </c>
      <c r="CF91" s="14" t="s">
        <v>30</v>
      </c>
      <c r="CG91" s="14" t="s">
        <v>30</v>
      </c>
      <c r="CH91" s="14" t="s">
        <v>30</v>
      </c>
      <c r="CI91" s="14" t="s">
        <v>30</v>
      </c>
    </row>
    <row r="92" spans="53:87" x14ac:dyDescent="0.25">
      <c r="BX92" s="18">
        <v>12</v>
      </c>
      <c r="BY92" s="18" t="s">
        <v>17</v>
      </c>
      <c r="BZ92" s="18">
        <v>34.6</v>
      </c>
      <c r="CA92" s="18">
        <v>42.7</v>
      </c>
      <c r="CB92" s="18">
        <v>17.7</v>
      </c>
      <c r="CC92" s="18">
        <v>3.7</v>
      </c>
      <c r="CD92" s="18">
        <v>1.1000000000000001</v>
      </c>
      <c r="CE92" s="18" t="s">
        <v>31</v>
      </c>
      <c r="CF92" s="18" t="s">
        <v>30</v>
      </c>
      <c r="CG92" s="18" t="s">
        <v>30</v>
      </c>
      <c r="CH92" s="18" t="s">
        <v>83</v>
      </c>
      <c r="CI92" s="18" t="s">
        <v>30</v>
      </c>
    </row>
    <row r="93" spans="53:87" x14ac:dyDescent="0.25">
      <c r="BX93" s="22">
        <v>13</v>
      </c>
      <c r="BY93" s="22" t="s">
        <v>18</v>
      </c>
      <c r="BZ93" s="22">
        <v>44.1</v>
      </c>
      <c r="CA93" s="22">
        <v>44.9</v>
      </c>
      <c r="CB93" s="22">
        <v>13.9</v>
      </c>
      <c r="CC93" s="22">
        <v>1.4</v>
      </c>
      <c r="CD93" s="22">
        <v>0.2</v>
      </c>
      <c r="CE93" s="22" t="s">
        <v>31</v>
      </c>
      <c r="CF93" s="22" t="s">
        <v>31</v>
      </c>
      <c r="CG93" s="22" t="s">
        <v>31</v>
      </c>
      <c r="CH93" s="22" t="s">
        <v>31</v>
      </c>
      <c r="CI93" s="22" t="s">
        <v>31</v>
      </c>
    </row>
    <row r="94" spans="53:87" x14ac:dyDescent="0.25">
      <c r="BX94" s="22">
        <v>14</v>
      </c>
      <c r="BY94" s="22" t="s">
        <v>19</v>
      </c>
      <c r="BZ94" s="22">
        <v>47.1</v>
      </c>
      <c r="CA94" s="22">
        <v>39.299999999999997</v>
      </c>
      <c r="CB94" s="22">
        <v>15.6</v>
      </c>
      <c r="CC94" s="22">
        <v>1</v>
      </c>
      <c r="CD94" s="22">
        <v>0.4</v>
      </c>
      <c r="CE94" s="22" t="s">
        <v>83</v>
      </c>
      <c r="CF94" s="22" t="s">
        <v>30</v>
      </c>
      <c r="CG94" s="22" t="s">
        <v>30</v>
      </c>
      <c r="CH94" s="22" t="s">
        <v>30</v>
      </c>
      <c r="CI94" s="22" t="s">
        <v>30</v>
      </c>
    </row>
    <row r="95" spans="53:87" x14ac:dyDescent="0.25">
      <c r="BX95" s="22">
        <v>15</v>
      </c>
      <c r="BY95" s="22" t="s">
        <v>20</v>
      </c>
      <c r="BZ95" s="22">
        <v>49.1</v>
      </c>
      <c r="CA95" s="22">
        <v>35.5</v>
      </c>
      <c r="CB95" s="22">
        <v>7.6</v>
      </c>
      <c r="CC95" s="22">
        <v>0.5</v>
      </c>
      <c r="CD95" s="22">
        <v>0.8</v>
      </c>
      <c r="CE95" s="22" t="s">
        <v>30</v>
      </c>
      <c r="CF95" s="22" t="s">
        <v>30</v>
      </c>
      <c r="CG95" s="22" t="s">
        <v>30</v>
      </c>
      <c r="CH95" s="22" t="s">
        <v>30</v>
      </c>
      <c r="CI95" s="22" t="s">
        <v>30</v>
      </c>
    </row>
    <row r="100" spans="45:53" x14ac:dyDescent="0.25">
      <c r="AS100" s="6" t="s">
        <v>7</v>
      </c>
      <c r="AT100" s="6" t="s">
        <v>23</v>
      </c>
      <c r="AU100" s="6" t="s">
        <v>33</v>
      </c>
      <c r="AV100" s="6" t="s">
        <v>24</v>
      </c>
      <c r="AW100" s="6" t="s">
        <v>25</v>
      </c>
      <c r="AX100" s="6" t="s">
        <v>26</v>
      </c>
      <c r="AY100" s="27" t="s">
        <v>27</v>
      </c>
      <c r="AZ100" s="27" t="s">
        <v>52</v>
      </c>
      <c r="BA100" s="6" t="s">
        <v>63</v>
      </c>
    </row>
    <row r="101" spans="45:53" x14ac:dyDescent="0.25">
      <c r="AS101" s="10">
        <v>1</v>
      </c>
      <c r="AT101" s="10" t="s">
        <v>16</v>
      </c>
      <c r="AU101" s="10">
        <v>18.5</v>
      </c>
      <c r="AV101" s="10">
        <v>22.1</v>
      </c>
      <c r="AW101" s="10">
        <v>29.3</v>
      </c>
      <c r="AX101" s="10">
        <v>14</v>
      </c>
      <c r="AY101" s="10">
        <v>14.2</v>
      </c>
      <c r="AZ101" s="11">
        <v>1.5563380281690142</v>
      </c>
      <c r="BA101" s="10">
        <v>1</v>
      </c>
    </row>
    <row r="102" spans="45:53" x14ac:dyDescent="0.25">
      <c r="AS102" s="14">
        <v>2</v>
      </c>
      <c r="AT102" s="14" t="s">
        <v>11</v>
      </c>
      <c r="AU102" s="14">
        <v>20.8</v>
      </c>
      <c r="AV102" s="14">
        <v>39.6</v>
      </c>
      <c r="AW102" s="14">
        <v>29.5</v>
      </c>
      <c r="AX102" s="14">
        <v>14.7</v>
      </c>
      <c r="AY102" s="14">
        <v>2.1</v>
      </c>
      <c r="AZ102" s="15">
        <v>18.857142857142858</v>
      </c>
      <c r="BA102" s="14">
        <v>1</v>
      </c>
    </row>
    <row r="103" spans="45:53" x14ac:dyDescent="0.25">
      <c r="AS103" s="14">
        <v>3</v>
      </c>
      <c r="AT103" s="14" t="s">
        <v>10</v>
      </c>
      <c r="AU103" s="14">
        <v>21.1</v>
      </c>
      <c r="AV103" s="14">
        <v>43.5</v>
      </c>
      <c r="AW103" s="14">
        <v>26.6</v>
      </c>
      <c r="AX103" s="14">
        <v>13.7</v>
      </c>
      <c r="AY103" s="14">
        <v>1.8</v>
      </c>
      <c r="AZ103" s="15">
        <v>24.166666666666664</v>
      </c>
      <c r="BA103" s="14">
        <v>1</v>
      </c>
    </row>
    <row r="104" spans="45:53" x14ac:dyDescent="0.25">
      <c r="AS104" s="14">
        <v>4</v>
      </c>
      <c r="AT104" s="14" t="s">
        <v>9</v>
      </c>
      <c r="AU104" s="14">
        <v>25.3</v>
      </c>
      <c r="AV104" s="14">
        <v>36.200000000000003</v>
      </c>
      <c r="AW104" s="14">
        <v>31.8</v>
      </c>
      <c r="AX104" s="14">
        <v>10.5</v>
      </c>
      <c r="AY104" s="14">
        <v>1.5</v>
      </c>
      <c r="AZ104" s="15">
        <v>24.133333333333336</v>
      </c>
      <c r="BA104" s="14">
        <v>1</v>
      </c>
    </row>
    <row r="105" spans="45:53" x14ac:dyDescent="0.25">
      <c r="AS105" s="14">
        <v>5</v>
      </c>
      <c r="AT105" s="14" t="s">
        <v>22</v>
      </c>
      <c r="AU105" s="14">
        <v>26.7</v>
      </c>
      <c r="AV105" s="14">
        <v>48.6</v>
      </c>
      <c r="AW105" s="14">
        <v>27.2</v>
      </c>
      <c r="AX105" s="14">
        <v>5.8</v>
      </c>
      <c r="AY105" s="14">
        <v>2.2999999999999998</v>
      </c>
      <c r="AZ105" s="15">
        <v>21.130434782608699</v>
      </c>
      <c r="BA105" s="14">
        <v>1</v>
      </c>
    </row>
    <row r="106" spans="45:53" x14ac:dyDescent="0.25">
      <c r="AS106" s="14">
        <v>6</v>
      </c>
      <c r="AT106" s="14" t="s">
        <v>21</v>
      </c>
      <c r="AU106" s="14">
        <v>26.9</v>
      </c>
      <c r="AV106" s="14">
        <v>54</v>
      </c>
      <c r="AW106" s="14">
        <v>25.2</v>
      </c>
      <c r="AX106" s="14">
        <v>5.6</v>
      </c>
      <c r="AY106" s="14">
        <v>1.5</v>
      </c>
      <c r="AZ106" s="15">
        <v>36</v>
      </c>
      <c r="BA106" s="14">
        <v>1</v>
      </c>
    </row>
    <row r="107" spans="45:53" x14ac:dyDescent="0.25">
      <c r="AS107" s="14">
        <v>7</v>
      </c>
      <c r="AT107" s="14" t="s">
        <v>12</v>
      </c>
      <c r="AU107" s="14">
        <v>28.7</v>
      </c>
      <c r="AV107" s="14">
        <v>40.1</v>
      </c>
      <c r="AW107" s="14">
        <v>35.299999999999997</v>
      </c>
      <c r="AX107" s="14">
        <v>4.5999999999999996</v>
      </c>
      <c r="AY107" s="14">
        <v>2.2999999999999998</v>
      </c>
      <c r="AZ107" s="15">
        <v>17.434782608695656</v>
      </c>
      <c r="BA107" s="14">
        <v>1</v>
      </c>
    </row>
    <row r="108" spans="45:53" x14ac:dyDescent="0.25">
      <c r="AS108" s="14">
        <v>8</v>
      </c>
      <c r="AT108" s="14" t="s">
        <v>13</v>
      </c>
      <c r="AU108" s="14">
        <v>29.7</v>
      </c>
      <c r="AV108" s="14">
        <v>48.4</v>
      </c>
      <c r="AW108" s="14">
        <v>21.1</v>
      </c>
      <c r="AX108" s="14">
        <v>6.3</v>
      </c>
      <c r="AY108" s="14">
        <v>1.6</v>
      </c>
      <c r="AZ108" s="15">
        <v>30.249999999999996</v>
      </c>
      <c r="BA108" s="14">
        <v>1</v>
      </c>
    </row>
    <row r="109" spans="45:53" x14ac:dyDescent="0.25">
      <c r="AS109" s="14">
        <v>9</v>
      </c>
      <c r="AT109" s="14" t="s">
        <v>15</v>
      </c>
      <c r="AU109" s="14">
        <v>29.7</v>
      </c>
      <c r="AV109" s="14">
        <v>41.2</v>
      </c>
      <c r="AW109" s="14">
        <v>24.6</v>
      </c>
      <c r="AX109" s="14">
        <v>5.3</v>
      </c>
      <c r="AY109" s="14">
        <v>0.3</v>
      </c>
      <c r="AZ109" s="15">
        <v>137.33333333333334</v>
      </c>
      <c r="BA109" s="14">
        <v>10</v>
      </c>
    </row>
    <row r="110" spans="45:53" x14ac:dyDescent="0.25">
      <c r="AS110" s="14">
        <v>10</v>
      </c>
      <c r="AT110" s="14" t="s">
        <v>14</v>
      </c>
      <c r="AU110" s="14">
        <v>29.8</v>
      </c>
      <c r="AV110" s="14">
        <v>31.8</v>
      </c>
      <c r="AW110" s="14">
        <v>28.5</v>
      </c>
      <c r="AX110" s="14">
        <v>7.9</v>
      </c>
      <c r="AY110" s="14">
        <v>3.8</v>
      </c>
      <c r="AZ110" s="15">
        <v>8.3684210526315788</v>
      </c>
      <c r="BA110" s="14">
        <v>1</v>
      </c>
    </row>
    <row r="111" spans="45:53" x14ac:dyDescent="0.25">
      <c r="AS111" s="14">
        <v>11</v>
      </c>
      <c r="AT111" s="14" t="s">
        <v>8</v>
      </c>
      <c r="AU111" s="14">
        <v>29.9</v>
      </c>
      <c r="AV111" s="14">
        <v>43.6</v>
      </c>
      <c r="AW111" s="14">
        <v>24.1</v>
      </c>
      <c r="AX111" s="14">
        <v>7.3</v>
      </c>
      <c r="AY111" s="14">
        <v>3</v>
      </c>
      <c r="AZ111" s="15">
        <v>14.533333333333333</v>
      </c>
      <c r="BA111" s="14">
        <v>1</v>
      </c>
    </row>
    <row r="112" spans="45:53" x14ac:dyDescent="0.25">
      <c r="AS112" s="18">
        <v>12</v>
      </c>
      <c r="AT112" s="18" t="s">
        <v>17</v>
      </c>
      <c r="AU112" s="18">
        <v>34.6</v>
      </c>
      <c r="AV112" s="18">
        <v>42.7</v>
      </c>
      <c r="AW112" s="18">
        <v>17.7</v>
      </c>
      <c r="AX112" s="18">
        <v>3.7</v>
      </c>
      <c r="AY112" s="18">
        <v>1.1000000000000001</v>
      </c>
      <c r="AZ112" s="19">
        <v>38.81818181818182</v>
      </c>
      <c r="BA112" s="18">
        <v>1</v>
      </c>
    </row>
    <row r="113" spans="45:54" x14ac:dyDescent="0.25">
      <c r="AS113" s="22">
        <v>13</v>
      </c>
      <c r="AT113" s="22" t="s">
        <v>18</v>
      </c>
      <c r="AU113" s="22">
        <v>44.1</v>
      </c>
      <c r="AV113" s="22">
        <v>44.9</v>
      </c>
      <c r="AW113" s="22">
        <v>13.9</v>
      </c>
      <c r="AX113" s="22">
        <v>1.4</v>
      </c>
      <c r="AY113" s="22">
        <v>0.2</v>
      </c>
      <c r="AZ113" s="23">
        <v>224.49999999999997</v>
      </c>
      <c r="BA113" s="22">
        <v>10</v>
      </c>
    </row>
    <row r="114" spans="45:54" x14ac:dyDescent="0.25">
      <c r="AS114" s="22">
        <v>14</v>
      </c>
      <c r="AT114" s="22" t="s">
        <v>19</v>
      </c>
      <c r="AU114" s="22">
        <v>47.1</v>
      </c>
      <c r="AV114" s="22">
        <v>39.299999999999997</v>
      </c>
      <c r="AW114" s="22">
        <v>15.6</v>
      </c>
      <c r="AX114" s="22">
        <v>1</v>
      </c>
      <c r="AY114" s="22">
        <v>0.4</v>
      </c>
      <c r="AZ114" s="23">
        <v>98.249999999999986</v>
      </c>
      <c r="BA114" s="22">
        <v>5</v>
      </c>
    </row>
    <row r="115" spans="45:54" x14ac:dyDescent="0.25">
      <c r="AS115" s="22">
        <v>15</v>
      </c>
      <c r="AT115" s="22" t="s">
        <v>20</v>
      </c>
      <c r="AU115" s="22">
        <v>49.1</v>
      </c>
      <c r="AV115" s="22">
        <v>35.5</v>
      </c>
      <c r="AW115" s="22">
        <v>7.6</v>
      </c>
      <c r="AX115" s="22">
        <v>0.5</v>
      </c>
      <c r="AY115" s="22">
        <v>0.8</v>
      </c>
      <c r="AZ115" s="23">
        <v>44.375</v>
      </c>
      <c r="BA115" s="22">
        <v>1</v>
      </c>
    </row>
    <row r="118" spans="45:54" x14ac:dyDescent="0.25">
      <c r="BA118" s="16" t="s">
        <v>60</v>
      </c>
      <c r="BB118" s="26">
        <f>BB38</f>
        <v>82.000000000000014</v>
      </c>
    </row>
    <row r="119" spans="45:54" x14ac:dyDescent="0.25">
      <c r="BA119" s="16" t="s">
        <v>61</v>
      </c>
      <c r="BB119" s="26">
        <f>BB118/2</f>
        <v>41.000000000000007</v>
      </c>
    </row>
    <row r="120" spans="45:54" x14ac:dyDescent="0.25">
      <c r="BA120" s="16" t="s">
        <v>62</v>
      </c>
      <c r="BB120" s="26">
        <f>BB118/4</f>
        <v>20.500000000000004</v>
      </c>
    </row>
    <row r="138" spans="45:53" x14ac:dyDescent="0.25">
      <c r="AS138" s="6" t="s">
        <v>7</v>
      </c>
      <c r="AT138" s="6" t="s">
        <v>23</v>
      </c>
      <c r="AU138" s="6" t="s">
        <v>33</v>
      </c>
      <c r="AV138" s="6" t="s">
        <v>24</v>
      </c>
      <c r="AW138" s="6" t="s">
        <v>25</v>
      </c>
      <c r="AX138" s="6" t="s">
        <v>26</v>
      </c>
      <c r="AY138" s="27" t="s">
        <v>27</v>
      </c>
      <c r="AZ138" s="27" t="s">
        <v>53</v>
      </c>
      <c r="BA138" s="6" t="s">
        <v>63</v>
      </c>
    </row>
    <row r="139" spans="45:53" x14ac:dyDescent="0.25">
      <c r="AS139" s="10">
        <v>1</v>
      </c>
      <c r="AT139" s="10" t="s">
        <v>16</v>
      </c>
      <c r="AU139" s="10">
        <v>18.5</v>
      </c>
      <c r="AV139" s="10">
        <v>22.1</v>
      </c>
      <c r="AW139" s="10">
        <v>29.3</v>
      </c>
      <c r="AX139" s="10">
        <v>14</v>
      </c>
      <c r="AY139" s="10">
        <v>14.2</v>
      </c>
      <c r="AZ139" s="11">
        <v>2.063380281690141</v>
      </c>
      <c r="BA139" s="10">
        <v>1</v>
      </c>
    </row>
    <row r="140" spans="45:53" x14ac:dyDescent="0.25">
      <c r="AS140" s="14">
        <v>2</v>
      </c>
      <c r="AT140" s="14" t="s">
        <v>11</v>
      </c>
      <c r="AU140" s="14">
        <v>20.8</v>
      </c>
      <c r="AV140" s="14">
        <v>39.6</v>
      </c>
      <c r="AW140" s="14">
        <v>29.5</v>
      </c>
      <c r="AX140" s="14">
        <v>14.7</v>
      </c>
      <c r="AY140" s="14">
        <v>2.1</v>
      </c>
      <c r="AZ140" s="15">
        <v>14.047619047619047</v>
      </c>
      <c r="BA140" s="14">
        <v>1</v>
      </c>
    </row>
    <row r="141" spans="45:53" x14ac:dyDescent="0.25">
      <c r="AS141" s="14">
        <v>3</v>
      </c>
      <c r="AT141" s="14" t="s">
        <v>10</v>
      </c>
      <c r="AU141" s="14">
        <v>21.1</v>
      </c>
      <c r="AV141" s="14">
        <v>43.5</v>
      </c>
      <c r="AW141" s="14">
        <v>26.6</v>
      </c>
      <c r="AX141" s="14">
        <v>13.7</v>
      </c>
      <c r="AY141" s="14">
        <v>1.8</v>
      </c>
      <c r="AZ141" s="15">
        <v>14.777777777777779</v>
      </c>
      <c r="BA141" s="14">
        <v>1</v>
      </c>
    </row>
    <row r="142" spans="45:53" x14ac:dyDescent="0.25">
      <c r="AS142" s="14">
        <v>4</v>
      </c>
      <c r="AT142" s="14" t="s">
        <v>9</v>
      </c>
      <c r="AU142" s="14">
        <v>25.3</v>
      </c>
      <c r="AV142" s="14">
        <v>36.200000000000003</v>
      </c>
      <c r="AW142" s="14">
        <v>31.8</v>
      </c>
      <c r="AX142" s="14">
        <v>10.5</v>
      </c>
      <c r="AY142" s="14">
        <v>1.5</v>
      </c>
      <c r="AZ142" s="15">
        <v>21.2</v>
      </c>
      <c r="BA142" s="14">
        <v>5</v>
      </c>
    </row>
    <row r="143" spans="45:53" x14ac:dyDescent="0.25">
      <c r="AS143" s="14">
        <v>5</v>
      </c>
      <c r="AT143" s="14" t="s">
        <v>22</v>
      </c>
      <c r="AU143" s="14">
        <v>26.7</v>
      </c>
      <c r="AV143" s="14">
        <v>48.6</v>
      </c>
      <c r="AW143" s="14">
        <v>27.2</v>
      </c>
      <c r="AX143" s="14">
        <v>5.8</v>
      </c>
      <c r="AY143" s="14">
        <v>2.2999999999999998</v>
      </c>
      <c r="AZ143" s="15">
        <v>11.82608695652174</v>
      </c>
      <c r="BA143" s="14">
        <v>1</v>
      </c>
    </row>
    <row r="144" spans="45:53" x14ac:dyDescent="0.25">
      <c r="AS144" s="14">
        <v>6</v>
      </c>
      <c r="AT144" s="14" t="s">
        <v>21</v>
      </c>
      <c r="AU144" s="14">
        <v>26.9</v>
      </c>
      <c r="AV144" s="14">
        <v>54</v>
      </c>
      <c r="AW144" s="14">
        <v>25.2</v>
      </c>
      <c r="AX144" s="14">
        <v>5.6</v>
      </c>
      <c r="AY144" s="14">
        <v>1.5</v>
      </c>
      <c r="AZ144" s="15">
        <v>16.8</v>
      </c>
      <c r="BA144" s="14">
        <v>1</v>
      </c>
    </row>
    <row r="145" spans="45:54" x14ac:dyDescent="0.25">
      <c r="AS145" s="14">
        <v>7</v>
      </c>
      <c r="AT145" s="14" t="s">
        <v>12</v>
      </c>
      <c r="AU145" s="14">
        <v>28.7</v>
      </c>
      <c r="AV145" s="14">
        <v>40.1</v>
      </c>
      <c r="AW145" s="14">
        <v>35.299999999999997</v>
      </c>
      <c r="AX145" s="14">
        <v>4.5999999999999996</v>
      </c>
      <c r="AY145" s="14">
        <v>2.2999999999999998</v>
      </c>
      <c r="AZ145" s="15">
        <v>15.347826086956522</v>
      </c>
      <c r="BA145" s="14">
        <v>1</v>
      </c>
    </row>
    <row r="146" spans="45:54" x14ac:dyDescent="0.25">
      <c r="AS146" s="14">
        <v>8</v>
      </c>
      <c r="AT146" s="14" t="s">
        <v>13</v>
      </c>
      <c r="AU146" s="14">
        <v>29.7</v>
      </c>
      <c r="AV146" s="14">
        <v>48.4</v>
      </c>
      <c r="AW146" s="14">
        <v>21.1</v>
      </c>
      <c r="AX146" s="14">
        <v>6.3</v>
      </c>
      <c r="AY146" s="14">
        <v>1.6</v>
      </c>
      <c r="AZ146" s="15">
        <v>13.1875</v>
      </c>
      <c r="BA146" s="14">
        <v>1</v>
      </c>
    </row>
    <row r="147" spans="45:54" x14ac:dyDescent="0.25">
      <c r="AS147" s="14">
        <v>9</v>
      </c>
      <c r="AT147" s="14" t="s">
        <v>15</v>
      </c>
      <c r="AU147" s="14">
        <v>29.7</v>
      </c>
      <c r="AV147" s="14">
        <v>41.2</v>
      </c>
      <c r="AW147" s="14">
        <v>24.6</v>
      </c>
      <c r="AX147" s="14">
        <v>5.3</v>
      </c>
      <c r="AY147" s="14">
        <v>0.3</v>
      </c>
      <c r="AZ147" s="15">
        <v>82.000000000000014</v>
      </c>
      <c r="BA147" s="14">
        <v>10</v>
      </c>
    </row>
    <row r="148" spans="45:54" x14ac:dyDescent="0.25">
      <c r="AS148" s="14">
        <v>10</v>
      </c>
      <c r="AT148" s="14" t="s">
        <v>14</v>
      </c>
      <c r="AU148" s="14">
        <v>29.8</v>
      </c>
      <c r="AV148" s="14">
        <v>31.8</v>
      </c>
      <c r="AW148" s="14">
        <v>28.5</v>
      </c>
      <c r="AX148" s="14">
        <v>7.9</v>
      </c>
      <c r="AY148" s="14">
        <v>3.8</v>
      </c>
      <c r="AZ148" s="15">
        <v>7.5</v>
      </c>
      <c r="BA148" s="14">
        <v>1</v>
      </c>
    </row>
    <row r="149" spans="45:54" x14ac:dyDescent="0.25">
      <c r="AS149" s="14">
        <v>11</v>
      </c>
      <c r="AT149" s="14" t="s">
        <v>8</v>
      </c>
      <c r="AU149" s="14">
        <v>29.9</v>
      </c>
      <c r="AV149" s="14">
        <v>43.6</v>
      </c>
      <c r="AW149" s="14">
        <v>24.1</v>
      </c>
      <c r="AX149" s="14">
        <v>7.3</v>
      </c>
      <c r="AY149" s="14">
        <v>3</v>
      </c>
      <c r="AZ149" s="15">
        <v>8.0333333333333332</v>
      </c>
      <c r="BA149" s="14">
        <v>1</v>
      </c>
    </row>
    <row r="150" spans="45:54" x14ac:dyDescent="0.25">
      <c r="AS150" s="18">
        <v>12</v>
      </c>
      <c r="AT150" s="18" t="s">
        <v>17</v>
      </c>
      <c r="AU150" s="18">
        <v>34.6</v>
      </c>
      <c r="AV150" s="18">
        <v>42.7</v>
      </c>
      <c r="AW150" s="18">
        <v>17.7</v>
      </c>
      <c r="AX150" s="18">
        <v>3.7</v>
      </c>
      <c r="AY150" s="18">
        <v>1.1000000000000001</v>
      </c>
      <c r="AZ150" s="19">
        <v>16.09090909090909</v>
      </c>
      <c r="BA150" s="18">
        <v>1</v>
      </c>
    </row>
    <row r="151" spans="45:54" x14ac:dyDescent="0.25">
      <c r="AS151" s="22">
        <v>13</v>
      </c>
      <c r="AT151" s="22" t="s">
        <v>18</v>
      </c>
      <c r="AU151" s="22">
        <v>44.1</v>
      </c>
      <c r="AV151" s="22">
        <v>44.9</v>
      </c>
      <c r="AW151" s="22">
        <v>13.9</v>
      </c>
      <c r="AX151" s="22">
        <v>1.4</v>
      </c>
      <c r="AY151" s="22">
        <v>0.2</v>
      </c>
      <c r="AZ151" s="23">
        <v>69.5</v>
      </c>
      <c r="BA151" s="22">
        <v>10</v>
      </c>
    </row>
    <row r="152" spans="45:54" x14ac:dyDescent="0.25">
      <c r="AS152" s="22">
        <v>14</v>
      </c>
      <c r="AT152" s="22" t="s">
        <v>19</v>
      </c>
      <c r="AU152" s="22">
        <v>47.1</v>
      </c>
      <c r="AV152" s="22">
        <v>39.299999999999997</v>
      </c>
      <c r="AW152" s="22">
        <v>15.6</v>
      </c>
      <c r="AX152" s="22">
        <v>1</v>
      </c>
      <c r="AY152" s="22">
        <v>0.4</v>
      </c>
      <c r="AZ152" s="23">
        <v>39</v>
      </c>
      <c r="BA152" s="22">
        <v>5</v>
      </c>
    </row>
    <row r="153" spans="45:54" x14ac:dyDescent="0.25">
      <c r="AS153" s="22">
        <v>15</v>
      </c>
      <c r="AT153" s="22" t="s">
        <v>20</v>
      </c>
      <c r="AU153" s="22">
        <v>49.1</v>
      </c>
      <c r="AV153" s="22">
        <v>35.5</v>
      </c>
      <c r="AW153" s="22">
        <v>7.6</v>
      </c>
      <c r="AX153" s="22">
        <v>0.5</v>
      </c>
      <c r="AY153" s="22">
        <v>0.8</v>
      </c>
      <c r="AZ153" s="23">
        <v>9.4999999999999982</v>
      </c>
      <c r="BA153" s="22">
        <v>1</v>
      </c>
    </row>
    <row r="156" spans="45:54" x14ac:dyDescent="0.25">
      <c r="BA156" s="16" t="s">
        <v>60</v>
      </c>
      <c r="BB156" s="26">
        <f>BC38</f>
        <v>10.548543689320386</v>
      </c>
    </row>
    <row r="157" spans="45:54" x14ac:dyDescent="0.25">
      <c r="BA157" s="16" t="s">
        <v>61</v>
      </c>
      <c r="BB157" s="26">
        <f>BB156/2</f>
        <v>5.2742718446601931</v>
      </c>
    </row>
    <row r="158" spans="45:54" x14ac:dyDescent="0.25">
      <c r="BA158" s="16" t="s">
        <v>62</v>
      </c>
      <c r="BB158" s="26">
        <f>BB156/4</f>
        <v>2.6371359223300965</v>
      </c>
    </row>
    <row r="176" spans="45:53" x14ac:dyDescent="0.25">
      <c r="AS176" s="6" t="s">
        <v>7</v>
      </c>
      <c r="AT176" s="6" t="s">
        <v>23</v>
      </c>
      <c r="AU176" s="6" t="s">
        <v>33</v>
      </c>
      <c r="AV176" s="6" t="s">
        <v>24</v>
      </c>
      <c r="AW176" s="6" t="s">
        <v>25</v>
      </c>
      <c r="AX176" s="6" t="s">
        <v>26</v>
      </c>
      <c r="AY176" s="27" t="s">
        <v>27</v>
      </c>
      <c r="AZ176" s="27" t="s">
        <v>54</v>
      </c>
      <c r="BA176" s="6" t="s">
        <v>63</v>
      </c>
    </row>
    <row r="177" spans="45:53" x14ac:dyDescent="0.25">
      <c r="AS177" s="10">
        <v>1</v>
      </c>
      <c r="AT177" s="10" t="s">
        <v>16</v>
      </c>
      <c r="AU177" s="10">
        <v>18.5</v>
      </c>
      <c r="AV177" s="10">
        <v>22.1</v>
      </c>
      <c r="AW177" s="10">
        <v>29.3</v>
      </c>
      <c r="AX177" s="10">
        <v>14</v>
      </c>
      <c r="AY177" s="10">
        <v>14.2</v>
      </c>
      <c r="AZ177" s="11">
        <v>1.3071187304824421</v>
      </c>
      <c r="BA177" s="10">
        <v>1</v>
      </c>
    </row>
    <row r="178" spans="45:53" x14ac:dyDescent="0.25">
      <c r="AS178" s="14">
        <v>2</v>
      </c>
      <c r="AT178" s="14" t="s">
        <v>11</v>
      </c>
      <c r="AU178" s="14">
        <v>20.8</v>
      </c>
      <c r="AV178" s="14">
        <v>39.6</v>
      </c>
      <c r="AW178" s="14">
        <v>29.5</v>
      </c>
      <c r="AX178" s="14">
        <v>14.7</v>
      </c>
      <c r="AY178" s="14">
        <v>2.1</v>
      </c>
      <c r="AZ178" s="15">
        <v>5.2146464646464636</v>
      </c>
      <c r="BA178" s="14">
        <v>5</v>
      </c>
    </row>
    <row r="179" spans="45:53" x14ac:dyDescent="0.25">
      <c r="AS179" s="14">
        <v>3</v>
      </c>
      <c r="AT179" s="14" t="s">
        <v>10</v>
      </c>
      <c r="AU179" s="14">
        <v>21.1</v>
      </c>
      <c r="AV179" s="14">
        <v>43.5</v>
      </c>
      <c r="AW179" s="14">
        <v>26.6</v>
      </c>
      <c r="AX179" s="14">
        <v>13.7</v>
      </c>
      <c r="AY179" s="14">
        <v>1.8</v>
      </c>
      <c r="AZ179" s="15">
        <v>4.6541507024265645</v>
      </c>
      <c r="BA179" s="14">
        <v>5</v>
      </c>
    </row>
    <row r="180" spans="45:53" x14ac:dyDescent="0.25">
      <c r="AS180" s="14">
        <v>4</v>
      </c>
      <c r="AT180" s="14" t="s">
        <v>9</v>
      </c>
      <c r="AU180" s="14">
        <v>25.3</v>
      </c>
      <c r="AV180" s="14">
        <v>36.200000000000003</v>
      </c>
      <c r="AW180" s="14">
        <v>31.8</v>
      </c>
      <c r="AX180" s="14">
        <v>10.5</v>
      </c>
      <c r="AY180" s="14">
        <v>1.5</v>
      </c>
      <c r="AZ180" s="15">
        <v>6.1491712707182318</v>
      </c>
      <c r="BA180" s="14">
        <v>10</v>
      </c>
    </row>
    <row r="181" spans="45:53" x14ac:dyDescent="0.25">
      <c r="AS181" s="14">
        <v>5</v>
      </c>
      <c r="AT181" s="14" t="s">
        <v>22</v>
      </c>
      <c r="AU181" s="14">
        <v>26.7</v>
      </c>
      <c r="AV181" s="14">
        <v>48.6</v>
      </c>
      <c r="AW181" s="14">
        <v>27.2</v>
      </c>
      <c r="AX181" s="14">
        <v>5.8</v>
      </c>
      <c r="AY181" s="14">
        <v>2.2999999999999998</v>
      </c>
      <c r="AZ181" s="15">
        <v>1.411343710860619</v>
      </c>
      <c r="BA181" s="14">
        <v>1</v>
      </c>
    </row>
    <row r="182" spans="45:53" x14ac:dyDescent="0.25">
      <c r="AS182" s="14">
        <v>6</v>
      </c>
      <c r="AT182" s="14" t="s">
        <v>21</v>
      </c>
      <c r="AU182" s="14">
        <v>26.9</v>
      </c>
      <c r="AV182" s="14">
        <v>54</v>
      </c>
      <c r="AW182" s="14">
        <v>25.2</v>
      </c>
      <c r="AX182" s="14">
        <v>5.6</v>
      </c>
      <c r="AY182" s="14">
        <v>1.5</v>
      </c>
      <c r="AZ182" s="15">
        <v>1.7422222222222219</v>
      </c>
      <c r="BA182" s="14">
        <v>1</v>
      </c>
    </row>
    <row r="183" spans="45:53" x14ac:dyDescent="0.25">
      <c r="AS183" s="14">
        <v>7</v>
      </c>
      <c r="AT183" s="14" t="s">
        <v>12</v>
      </c>
      <c r="AU183" s="14">
        <v>28.7</v>
      </c>
      <c r="AV183" s="14">
        <v>40.1</v>
      </c>
      <c r="AW183" s="14">
        <v>35.299999999999997</v>
      </c>
      <c r="AX183" s="14">
        <v>4.5999999999999996</v>
      </c>
      <c r="AY183" s="14">
        <v>2.2999999999999998</v>
      </c>
      <c r="AZ183" s="15">
        <v>1.7605985037406482</v>
      </c>
      <c r="BA183" s="14">
        <v>1</v>
      </c>
    </row>
    <row r="184" spans="45:53" x14ac:dyDescent="0.25">
      <c r="AS184" s="14">
        <v>8</v>
      </c>
      <c r="AT184" s="14" t="s">
        <v>13</v>
      </c>
      <c r="AU184" s="14">
        <v>29.7</v>
      </c>
      <c r="AV184" s="14">
        <v>48.4</v>
      </c>
      <c r="AW184" s="14">
        <v>21.1</v>
      </c>
      <c r="AX184" s="14">
        <v>6.3</v>
      </c>
      <c r="AY184" s="14">
        <v>1.6</v>
      </c>
      <c r="AZ184" s="15">
        <v>1.7165547520661157</v>
      </c>
      <c r="BA184" s="14">
        <v>1</v>
      </c>
    </row>
    <row r="185" spans="45:53" x14ac:dyDescent="0.25">
      <c r="AS185" s="14">
        <v>9</v>
      </c>
      <c r="AT185" s="14" t="s">
        <v>15</v>
      </c>
      <c r="AU185" s="14">
        <v>29.7</v>
      </c>
      <c r="AV185" s="14">
        <v>41.2</v>
      </c>
      <c r="AW185" s="14">
        <v>24.6</v>
      </c>
      <c r="AX185" s="14">
        <v>5.3</v>
      </c>
      <c r="AY185" s="14">
        <v>0.3</v>
      </c>
      <c r="AZ185" s="15">
        <v>10.548543689320386</v>
      </c>
      <c r="BA185" s="14">
        <v>10</v>
      </c>
    </row>
    <row r="186" spans="45:53" x14ac:dyDescent="0.25">
      <c r="AS186" s="14">
        <v>10</v>
      </c>
      <c r="AT186" s="14" t="s">
        <v>14</v>
      </c>
      <c r="AU186" s="14">
        <v>29.8</v>
      </c>
      <c r="AV186" s="14">
        <v>31.8</v>
      </c>
      <c r="AW186" s="14">
        <v>28.5</v>
      </c>
      <c r="AX186" s="14">
        <v>7.9</v>
      </c>
      <c r="AY186" s="14">
        <v>3.8</v>
      </c>
      <c r="AZ186" s="15">
        <v>1.8632075471698113</v>
      </c>
      <c r="BA186" s="14">
        <v>1</v>
      </c>
    </row>
    <row r="187" spans="45:53" x14ac:dyDescent="0.25">
      <c r="AS187" s="14">
        <v>11</v>
      </c>
      <c r="AT187" s="14" t="s">
        <v>8</v>
      </c>
      <c r="AU187" s="14">
        <v>29.9</v>
      </c>
      <c r="AV187" s="14">
        <v>43.6</v>
      </c>
      <c r="AW187" s="14">
        <v>24.1</v>
      </c>
      <c r="AX187" s="14">
        <v>7.3</v>
      </c>
      <c r="AY187" s="14">
        <v>3</v>
      </c>
      <c r="AZ187" s="15">
        <v>1.3450305810397554</v>
      </c>
      <c r="BA187" s="14">
        <v>1</v>
      </c>
    </row>
    <row r="188" spans="45:53" x14ac:dyDescent="0.25">
      <c r="AS188" s="18">
        <v>12</v>
      </c>
      <c r="AT188" s="18" t="s">
        <v>17</v>
      </c>
      <c r="AU188" s="18">
        <v>34.6</v>
      </c>
      <c r="AV188" s="18">
        <v>42.7</v>
      </c>
      <c r="AW188" s="18">
        <v>17.7</v>
      </c>
      <c r="AX188" s="18">
        <v>3.7</v>
      </c>
      <c r="AY188" s="18">
        <v>1.1000000000000001</v>
      </c>
      <c r="AZ188" s="19">
        <v>1.3942942303598038</v>
      </c>
      <c r="BA188" s="18">
        <v>1</v>
      </c>
    </row>
    <row r="189" spans="45:53" x14ac:dyDescent="0.25">
      <c r="AS189" s="22">
        <v>13</v>
      </c>
      <c r="AT189" s="22" t="s">
        <v>18</v>
      </c>
      <c r="AU189" s="22">
        <v>44.1</v>
      </c>
      <c r="AV189" s="22">
        <v>44.9</v>
      </c>
      <c r="AW189" s="22">
        <v>13.9</v>
      </c>
      <c r="AX189" s="22">
        <v>1.4</v>
      </c>
      <c r="AY189" s="22">
        <v>0.2</v>
      </c>
      <c r="AZ189" s="23">
        <v>2.1670378619153676</v>
      </c>
      <c r="BA189" s="22">
        <v>1</v>
      </c>
    </row>
    <row r="190" spans="45:53" x14ac:dyDescent="0.25">
      <c r="AS190" s="22">
        <v>14</v>
      </c>
      <c r="AT190" s="22" t="s">
        <v>19</v>
      </c>
      <c r="AU190" s="22">
        <v>47.1</v>
      </c>
      <c r="AV190" s="22">
        <v>39.299999999999997</v>
      </c>
      <c r="AW190" s="22">
        <v>15.6</v>
      </c>
      <c r="AX190" s="22">
        <v>1</v>
      </c>
      <c r="AY190" s="22">
        <v>0.4</v>
      </c>
      <c r="AZ190" s="23">
        <v>0.99236641221374056</v>
      </c>
      <c r="BA190" s="22">
        <v>1</v>
      </c>
    </row>
    <row r="191" spans="45:53" x14ac:dyDescent="0.25">
      <c r="AS191" s="22">
        <v>15</v>
      </c>
      <c r="AT191" s="22" t="s">
        <v>20</v>
      </c>
      <c r="AU191" s="22">
        <v>49.1</v>
      </c>
      <c r="AV191" s="22">
        <v>35.5</v>
      </c>
      <c r="AW191" s="22">
        <v>7.6</v>
      </c>
      <c r="AX191" s="22">
        <v>0.5</v>
      </c>
      <c r="AY191" s="22">
        <v>0.8</v>
      </c>
      <c r="AZ191" s="23">
        <v>0.13380281690140844</v>
      </c>
      <c r="BA191" s="22">
        <v>1</v>
      </c>
    </row>
    <row r="194" spans="53:54" x14ac:dyDescent="0.25">
      <c r="BA194" s="16" t="s">
        <v>60</v>
      </c>
      <c r="BB194" s="26">
        <f>BD38</f>
        <v>3378.4000000000005</v>
      </c>
    </row>
    <row r="195" spans="53:54" x14ac:dyDescent="0.25">
      <c r="BA195" s="16" t="s">
        <v>61</v>
      </c>
      <c r="BB195" s="26">
        <f>BB194/2</f>
        <v>1689.2000000000003</v>
      </c>
    </row>
    <row r="196" spans="53:54" x14ac:dyDescent="0.25">
      <c r="BA196" s="16" t="s">
        <v>62</v>
      </c>
      <c r="BB196" s="26">
        <f>BB194/4</f>
        <v>844.60000000000014</v>
      </c>
    </row>
    <row r="214" spans="45:53" x14ac:dyDescent="0.25">
      <c r="AS214" s="6" t="s">
        <v>7</v>
      </c>
      <c r="AT214" s="6" t="s">
        <v>23</v>
      </c>
      <c r="AU214" s="6" t="s">
        <v>33</v>
      </c>
      <c r="AV214" s="6" t="s">
        <v>24</v>
      </c>
      <c r="AW214" s="6" t="s">
        <v>25</v>
      </c>
      <c r="AX214" s="6" t="s">
        <v>26</v>
      </c>
      <c r="AY214" s="27" t="s">
        <v>27</v>
      </c>
      <c r="AZ214" s="27" t="s">
        <v>55</v>
      </c>
      <c r="BA214" s="6" t="s">
        <v>63</v>
      </c>
    </row>
    <row r="215" spans="45:53" x14ac:dyDescent="0.25">
      <c r="AS215" s="10">
        <v>1</v>
      </c>
      <c r="AT215" s="10" t="s">
        <v>16</v>
      </c>
      <c r="AU215" s="10">
        <v>18.5</v>
      </c>
      <c r="AV215" s="10">
        <v>22.1</v>
      </c>
      <c r="AW215" s="10">
        <v>29.3</v>
      </c>
      <c r="AX215" s="10">
        <v>14</v>
      </c>
      <c r="AY215" s="10">
        <v>14.2</v>
      </c>
      <c r="AZ215" s="11">
        <v>45.600704225352118</v>
      </c>
      <c r="BA215" s="10">
        <v>1</v>
      </c>
    </row>
    <row r="216" spans="45:53" x14ac:dyDescent="0.25">
      <c r="AS216" s="14">
        <v>2</v>
      </c>
      <c r="AT216" s="14" t="s">
        <v>11</v>
      </c>
      <c r="AU216" s="14">
        <v>20.8</v>
      </c>
      <c r="AV216" s="14">
        <v>39.6</v>
      </c>
      <c r="AW216" s="14">
        <v>29.5</v>
      </c>
      <c r="AX216" s="14">
        <v>14.7</v>
      </c>
      <c r="AY216" s="14">
        <v>2.1</v>
      </c>
      <c r="AZ216" s="15">
        <v>556.28571428571433</v>
      </c>
      <c r="BA216" s="14">
        <v>1</v>
      </c>
    </row>
    <row r="217" spans="45:53" x14ac:dyDescent="0.25">
      <c r="AS217" s="14">
        <v>3</v>
      </c>
      <c r="AT217" s="14" t="s">
        <v>10</v>
      </c>
      <c r="AU217" s="14">
        <v>21.1</v>
      </c>
      <c r="AV217" s="14">
        <v>43.5</v>
      </c>
      <c r="AW217" s="14">
        <v>26.6</v>
      </c>
      <c r="AX217" s="14">
        <v>13.7</v>
      </c>
      <c r="AY217" s="14">
        <v>1.8</v>
      </c>
      <c r="AZ217" s="15">
        <v>642.83333333333337</v>
      </c>
      <c r="BA217" s="14">
        <v>1</v>
      </c>
    </row>
    <row r="218" spans="45:53" x14ac:dyDescent="0.25">
      <c r="AS218" s="14">
        <v>4</v>
      </c>
      <c r="AT218" s="14" t="s">
        <v>9</v>
      </c>
      <c r="AU218" s="14">
        <v>25.3</v>
      </c>
      <c r="AV218" s="14">
        <v>36.200000000000003</v>
      </c>
      <c r="AW218" s="14">
        <v>31.8</v>
      </c>
      <c r="AX218" s="14">
        <v>10.5</v>
      </c>
      <c r="AY218" s="14">
        <v>1.5</v>
      </c>
      <c r="AZ218" s="15">
        <v>767.44</v>
      </c>
      <c r="BA218" s="14">
        <v>1</v>
      </c>
    </row>
    <row r="219" spans="45:53" x14ac:dyDescent="0.25">
      <c r="AS219" s="14">
        <v>5</v>
      </c>
      <c r="AT219" s="14" t="s">
        <v>22</v>
      </c>
      <c r="AU219" s="14">
        <v>26.7</v>
      </c>
      <c r="AV219" s="14">
        <v>48.6</v>
      </c>
      <c r="AW219" s="14">
        <v>27.2</v>
      </c>
      <c r="AX219" s="14">
        <v>5.8</v>
      </c>
      <c r="AY219" s="14">
        <v>2.2999999999999998</v>
      </c>
      <c r="AZ219" s="15">
        <v>574.74782608695659</v>
      </c>
      <c r="BA219" s="14">
        <v>1</v>
      </c>
    </row>
    <row r="220" spans="45:53" x14ac:dyDescent="0.25">
      <c r="AS220" s="14">
        <v>6</v>
      </c>
      <c r="AT220" s="14" t="s">
        <v>21</v>
      </c>
      <c r="AU220" s="14">
        <v>26.9</v>
      </c>
      <c r="AV220" s="14">
        <v>54</v>
      </c>
      <c r="AW220" s="14">
        <v>25.2</v>
      </c>
      <c r="AX220" s="14">
        <v>5.6</v>
      </c>
      <c r="AY220" s="14">
        <v>1.5</v>
      </c>
      <c r="AZ220" s="15">
        <v>907.19999999999993</v>
      </c>
      <c r="BA220" s="14">
        <v>5</v>
      </c>
    </row>
    <row r="221" spans="45:53" x14ac:dyDescent="0.25">
      <c r="AS221" s="14">
        <v>7</v>
      </c>
      <c r="AT221" s="14" t="s">
        <v>12</v>
      </c>
      <c r="AU221" s="14">
        <v>28.7</v>
      </c>
      <c r="AV221" s="14">
        <v>40.1</v>
      </c>
      <c r="AW221" s="14">
        <v>35.299999999999997</v>
      </c>
      <c r="AX221" s="14">
        <v>4.5999999999999996</v>
      </c>
      <c r="AY221" s="14">
        <v>2.2999999999999998</v>
      </c>
      <c r="AZ221" s="15">
        <v>615.44782608695652</v>
      </c>
      <c r="BA221" s="14">
        <v>1</v>
      </c>
    </row>
    <row r="222" spans="45:53" x14ac:dyDescent="0.25">
      <c r="AS222" s="14">
        <v>8</v>
      </c>
      <c r="AT222" s="14" t="s">
        <v>13</v>
      </c>
      <c r="AU222" s="14">
        <v>29.7</v>
      </c>
      <c r="AV222" s="14">
        <v>48.4</v>
      </c>
      <c r="AW222" s="14">
        <v>21.1</v>
      </c>
      <c r="AX222" s="14">
        <v>6.3</v>
      </c>
      <c r="AY222" s="14">
        <v>1.6</v>
      </c>
      <c r="AZ222" s="15">
        <v>638.27499999999998</v>
      </c>
      <c r="BA222" s="14">
        <v>1</v>
      </c>
    </row>
    <row r="223" spans="45:53" x14ac:dyDescent="0.25">
      <c r="AS223" s="14">
        <v>9</v>
      </c>
      <c r="AT223" s="14" t="s">
        <v>15</v>
      </c>
      <c r="AU223" s="14">
        <v>29.7</v>
      </c>
      <c r="AV223" s="14">
        <v>41.2</v>
      </c>
      <c r="AW223" s="14">
        <v>24.6</v>
      </c>
      <c r="AX223" s="14">
        <v>5.3</v>
      </c>
      <c r="AY223" s="14">
        <v>0.3</v>
      </c>
      <c r="AZ223" s="15">
        <v>3378.4000000000005</v>
      </c>
      <c r="BA223" s="14">
        <v>10</v>
      </c>
    </row>
    <row r="224" spans="45:53" x14ac:dyDescent="0.25">
      <c r="AS224" s="14">
        <v>10</v>
      </c>
      <c r="AT224" s="14" t="s">
        <v>14</v>
      </c>
      <c r="AU224" s="14">
        <v>29.8</v>
      </c>
      <c r="AV224" s="14">
        <v>31.8</v>
      </c>
      <c r="AW224" s="14">
        <v>28.5</v>
      </c>
      <c r="AX224" s="14">
        <v>7.9</v>
      </c>
      <c r="AY224" s="14">
        <v>3.8</v>
      </c>
      <c r="AZ224" s="15">
        <v>238.50000000000003</v>
      </c>
      <c r="BA224" s="14">
        <v>1</v>
      </c>
    </row>
    <row r="225" spans="45:54" x14ac:dyDescent="0.25">
      <c r="AS225" s="14">
        <v>11</v>
      </c>
      <c r="AT225" s="14" t="s">
        <v>8</v>
      </c>
      <c r="AU225" s="14">
        <v>29.9</v>
      </c>
      <c r="AV225" s="14">
        <v>43.6</v>
      </c>
      <c r="AW225" s="14">
        <v>24.1</v>
      </c>
      <c r="AX225" s="14">
        <v>7.3</v>
      </c>
      <c r="AY225" s="14">
        <v>3</v>
      </c>
      <c r="AZ225" s="15">
        <v>350.25333333333333</v>
      </c>
      <c r="BA225" s="14">
        <v>1</v>
      </c>
    </row>
    <row r="226" spans="45:54" x14ac:dyDescent="0.25">
      <c r="AS226" s="18">
        <v>12</v>
      </c>
      <c r="AT226" s="18" t="s">
        <v>17</v>
      </c>
      <c r="AU226" s="18">
        <v>34.6</v>
      </c>
      <c r="AV226" s="18">
        <v>42.7</v>
      </c>
      <c r="AW226" s="18">
        <v>17.7</v>
      </c>
      <c r="AX226" s="18">
        <v>3.7</v>
      </c>
      <c r="AY226" s="18">
        <v>1.1000000000000001</v>
      </c>
      <c r="AZ226" s="19">
        <v>687.08181818181811</v>
      </c>
      <c r="BA226" s="18">
        <v>1</v>
      </c>
    </row>
    <row r="227" spans="45:54" x14ac:dyDescent="0.25">
      <c r="AS227" s="22">
        <v>13</v>
      </c>
      <c r="AT227" s="22" t="s">
        <v>18</v>
      </c>
      <c r="AU227" s="22">
        <v>44.1</v>
      </c>
      <c r="AV227" s="22">
        <v>44.9</v>
      </c>
      <c r="AW227" s="22">
        <v>13.9</v>
      </c>
      <c r="AX227" s="22">
        <v>1.4</v>
      </c>
      <c r="AY227" s="22">
        <v>0.2</v>
      </c>
      <c r="AZ227" s="23">
        <v>3120.5499999999997</v>
      </c>
      <c r="BA227" s="22">
        <v>10</v>
      </c>
    </row>
    <row r="228" spans="45:54" x14ac:dyDescent="0.25">
      <c r="AS228" s="22">
        <v>14</v>
      </c>
      <c r="AT228" s="22" t="s">
        <v>19</v>
      </c>
      <c r="AU228" s="22">
        <v>47.1</v>
      </c>
      <c r="AV228" s="22">
        <v>39.299999999999997</v>
      </c>
      <c r="AW228" s="22">
        <v>15.6</v>
      </c>
      <c r="AX228" s="22">
        <v>1</v>
      </c>
      <c r="AY228" s="22">
        <v>0.4</v>
      </c>
      <c r="AZ228" s="23">
        <v>1532.6999999999998</v>
      </c>
      <c r="BA228" s="22">
        <v>5</v>
      </c>
    </row>
    <row r="229" spans="45:54" x14ac:dyDescent="0.25">
      <c r="AS229" s="22">
        <v>15</v>
      </c>
      <c r="AT229" s="22" t="s">
        <v>20</v>
      </c>
      <c r="AU229" s="22">
        <v>49.1</v>
      </c>
      <c r="AV229" s="22">
        <v>35.5</v>
      </c>
      <c r="AW229" s="22">
        <v>7.6</v>
      </c>
      <c r="AX229" s="22">
        <v>0.5</v>
      </c>
      <c r="AY229" s="22">
        <v>0.8</v>
      </c>
      <c r="AZ229" s="23">
        <v>337.25</v>
      </c>
      <c r="BA229" s="22">
        <v>1</v>
      </c>
    </row>
    <row r="232" spans="45:54" x14ac:dyDescent="0.25">
      <c r="BA232" s="16" t="s">
        <v>60</v>
      </c>
      <c r="BB232" s="26">
        <f>BE38</f>
        <v>1.9902912621359223</v>
      </c>
    </row>
    <row r="233" spans="45:54" x14ac:dyDescent="0.25">
      <c r="BA233" s="16" t="s">
        <v>61</v>
      </c>
      <c r="BB233" s="26">
        <f>BB232/2</f>
        <v>0.99514563106796117</v>
      </c>
    </row>
    <row r="234" spans="45:54" x14ac:dyDescent="0.25">
      <c r="BA234" s="16" t="s">
        <v>62</v>
      </c>
      <c r="BB234" s="26">
        <f>BB232/4</f>
        <v>0.49757281553398058</v>
      </c>
    </row>
    <row r="252" spans="45:53" x14ac:dyDescent="0.25">
      <c r="AS252" s="6" t="s">
        <v>7</v>
      </c>
      <c r="AT252" s="6" t="s">
        <v>23</v>
      </c>
      <c r="AU252" s="6" t="s">
        <v>33</v>
      </c>
      <c r="AV252" s="6" t="s">
        <v>24</v>
      </c>
      <c r="AW252" s="6" t="s">
        <v>25</v>
      </c>
      <c r="AX252" s="6" t="s">
        <v>26</v>
      </c>
      <c r="AY252" s="27" t="s">
        <v>27</v>
      </c>
      <c r="AZ252" s="27" t="s">
        <v>56</v>
      </c>
      <c r="BA252" s="6" t="s">
        <v>63</v>
      </c>
    </row>
    <row r="253" spans="45:53" x14ac:dyDescent="0.25">
      <c r="AS253" s="10">
        <v>1</v>
      </c>
      <c r="AT253" s="10" t="s">
        <v>16</v>
      </c>
      <c r="AU253" s="10">
        <v>18.5</v>
      </c>
      <c r="AV253" s="10">
        <v>22.1</v>
      </c>
      <c r="AW253" s="10">
        <v>29.3</v>
      </c>
      <c r="AX253" s="10">
        <v>14</v>
      </c>
      <c r="AY253" s="10">
        <v>14.2</v>
      </c>
      <c r="AZ253" s="11">
        <v>9.3365623605888737E-2</v>
      </c>
      <c r="BA253" s="10">
        <v>10</v>
      </c>
    </row>
    <row r="254" spans="45:53" x14ac:dyDescent="0.25">
      <c r="AS254" s="14">
        <v>2</v>
      </c>
      <c r="AT254" s="14" t="s">
        <v>11</v>
      </c>
      <c r="AU254" s="14">
        <v>20.8</v>
      </c>
      <c r="AV254" s="14">
        <v>39.6</v>
      </c>
      <c r="AW254" s="14">
        <v>29.5</v>
      </c>
      <c r="AX254" s="14">
        <v>14.7</v>
      </c>
      <c r="AY254" s="14">
        <v>2.1</v>
      </c>
      <c r="AZ254" s="15">
        <v>0.35473785473785469</v>
      </c>
      <c r="BA254" s="14">
        <v>10</v>
      </c>
    </row>
    <row r="255" spans="45:53" x14ac:dyDescent="0.25">
      <c r="AS255" s="14">
        <v>3</v>
      </c>
      <c r="AT255" s="14" t="s">
        <v>10</v>
      </c>
      <c r="AU255" s="14">
        <v>21.1</v>
      </c>
      <c r="AV255" s="14">
        <v>43.5</v>
      </c>
      <c r="AW255" s="14">
        <v>26.6</v>
      </c>
      <c r="AX255" s="14">
        <v>13.7</v>
      </c>
      <c r="AY255" s="14">
        <v>1.8</v>
      </c>
      <c r="AZ255" s="15">
        <v>0.33971902937420184</v>
      </c>
      <c r="BA255" s="14">
        <v>10</v>
      </c>
    </row>
    <row r="256" spans="45:53" x14ac:dyDescent="0.25">
      <c r="AS256" s="14">
        <v>4</v>
      </c>
      <c r="AT256" s="14" t="s">
        <v>9</v>
      </c>
      <c r="AU256" s="14">
        <v>25.3</v>
      </c>
      <c r="AV256" s="14">
        <v>36.200000000000003</v>
      </c>
      <c r="AW256" s="14">
        <v>31.8</v>
      </c>
      <c r="AX256" s="14">
        <v>10.5</v>
      </c>
      <c r="AY256" s="14">
        <v>1.5</v>
      </c>
      <c r="AZ256" s="15">
        <v>0.58563535911602205</v>
      </c>
      <c r="BA256" s="14">
        <v>5</v>
      </c>
    </row>
    <row r="257" spans="45:53" x14ac:dyDescent="0.25">
      <c r="AS257" s="14">
        <v>5</v>
      </c>
      <c r="AT257" s="14" t="s">
        <v>22</v>
      </c>
      <c r="AU257" s="14">
        <v>26.7</v>
      </c>
      <c r="AV257" s="14">
        <v>48.6</v>
      </c>
      <c r="AW257" s="14">
        <v>27.2</v>
      </c>
      <c r="AX257" s="14">
        <v>5.8</v>
      </c>
      <c r="AY257" s="14">
        <v>2.2999999999999998</v>
      </c>
      <c r="AZ257" s="15">
        <v>0.24333512256217568</v>
      </c>
      <c r="BA257" s="14">
        <v>10</v>
      </c>
    </row>
    <row r="258" spans="45:53" x14ac:dyDescent="0.25">
      <c r="AS258" s="14">
        <v>6</v>
      </c>
      <c r="AT258" s="14" t="s">
        <v>21</v>
      </c>
      <c r="AU258" s="14">
        <v>26.9</v>
      </c>
      <c r="AV258" s="14">
        <v>54</v>
      </c>
      <c r="AW258" s="14">
        <v>25.2</v>
      </c>
      <c r="AX258" s="14">
        <v>5.6</v>
      </c>
      <c r="AY258" s="14">
        <v>1.5</v>
      </c>
      <c r="AZ258" s="15">
        <v>0.31111111111111112</v>
      </c>
      <c r="BA258" s="14">
        <v>10</v>
      </c>
    </row>
    <row r="259" spans="45:53" x14ac:dyDescent="0.25">
      <c r="AS259" s="14">
        <v>7</v>
      </c>
      <c r="AT259" s="14" t="s">
        <v>12</v>
      </c>
      <c r="AU259" s="14">
        <v>28.7</v>
      </c>
      <c r="AV259" s="14">
        <v>40.1</v>
      </c>
      <c r="AW259" s="14">
        <v>35.299999999999997</v>
      </c>
      <c r="AX259" s="14">
        <v>4.5999999999999996</v>
      </c>
      <c r="AY259" s="14">
        <v>2.2999999999999998</v>
      </c>
      <c r="AZ259" s="15">
        <v>0.38273880516101055</v>
      </c>
      <c r="BA259" s="14">
        <v>10</v>
      </c>
    </row>
    <row r="260" spans="45:53" x14ac:dyDescent="0.25">
      <c r="AS260" s="14">
        <v>8</v>
      </c>
      <c r="AT260" s="14" t="s">
        <v>13</v>
      </c>
      <c r="AU260" s="14">
        <v>29.7</v>
      </c>
      <c r="AV260" s="14">
        <v>48.4</v>
      </c>
      <c r="AW260" s="14">
        <v>21.1</v>
      </c>
      <c r="AX260" s="14">
        <v>6.3</v>
      </c>
      <c r="AY260" s="14">
        <v>1.6</v>
      </c>
      <c r="AZ260" s="15">
        <v>0.27246900826446285</v>
      </c>
      <c r="BA260" s="14">
        <v>10</v>
      </c>
    </row>
    <row r="261" spans="45:53" x14ac:dyDescent="0.25">
      <c r="AS261" s="14">
        <v>9</v>
      </c>
      <c r="AT261" s="14" t="s">
        <v>15</v>
      </c>
      <c r="AU261" s="14">
        <v>29.7</v>
      </c>
      <c r="AV261" s="14">
        <v>41.2</v>
      </c>
      <c r="AW261" s="14">
        <v>24.6</v>
      </c>
      <c r="AX261" s="14">
        <v>5.3</v>
      </c>
      <c r="AY261" s="14">
        <v>0.3</v>
      </c>
      <c r="AZ261" s="15">
        <v>1.9902912621359223</v>
      </c>
      <c r="BA261" s="14">
        <v>1</v>
      </c>
    </row>
    <row r="262" spans="45:53" x14ac:dyDescent="0.25">
      <c r="AS262" s="14">
        <v>10</v>
      </c>
      <c r="AT262" s="14" t="s">
        <v>14</v>
      </c>
      <c r="AU262" s="14">
        <v>29.8</v>
      </c>
      <c r="AV262" s="14">
        <v>31.8</v>
      </c>
      <c r="AW262" s="14">
        <v>28.5</v>
      </c>
      <c r="AX262" s="14">
        <v>7.9</v>
      </c>
      <c r="AY262" s="14">
        <v>3.8</v>
      </c>
      <c r="AZ262" s="15">
        <v>0.23584905660377359</v>
      </c>
      <c r="BA262" s="14">
        <v>10</v>
      </c>
    </row>
    <row r="263" spans="45:53" x14ac:dyDescent="0.25">
      <c r="AS263" s="14">
        <v>11</v>
      </c>
      <c r="AT263" s="14" t="s">
        <v>8</v>
      </c>
      <c r="AU263" s="14">
        <v>29.9</v>
      </c>
      <c r="AV263" s="14">
        <v>43.6</v>
      </c>
      <c r="AW263" s="14">
        <v>24.1</v>
      </c>
      <c r="AX263" s="14">
        <v>7.3</v>
      </c>
      <c r="AY263" s="14">
        <v>3</v>
      </c>
      <c r="AZ263" s="15">
        <v>0.18425076452599387</v>
      </c>
      <c r="BA263" s="14">
        <v>10</v>
      </c>
    </row>
    <row r="264" spans="45:53" x14ac:dyDescent="0.25">
      <c r="AS264" s="18">
        <v>12</v>
      </c>
      <c r="AT264" s="18" t="s">
        <v>17</v>
      </c>
      <c r="AU264" s="18">
        <v>34.6</v>
      </c>
      <c r="AV264" s="18">
        <v>42.7</v>
      </c>
      <c r="AW264" s="18">
        <v>17.7</v>
      </c>
      <c r="AX264" s="18">
        <v>3.7</v>
      </c>
      <c r="AY264" s="18">
        <v>1.1000000000000001</v>
      </c>
      <c r="AZ264" s="19">
        <v>0.37683627847562268</v>
      </c>
      <c r="BA264" s="18">
        <v>10</v>
      </c>
    </row>
    <row r="265" spans="45:53" x14ac:dyDescent="0.25">
      <c r="AS265" s="22">
        <v>13</v>
      </c>
      <c r="AT265" s="22" t="s">
        <v>18</v>
      </c>
      <c r="AU265" s="22">
        <v>44.1</v>
      </c>
      <c r="AV265" s="22">
        <v>44.9</v>
      </c>
      <c r="AW265" s="22">
        <v>13.9</v>
      </c>
      <c r="AX265" s="22">
        <v>1.4</v>
      </c>
      <c r="AY265" s="22">
        <v>0.2</v>
      </c>
      <c r="AZ265" s="23">
        <v>1.5478841870824054</v>
      </c>
      <c r="BA265" s="22">
        <v>1</v>
      </c>
    </row>
    <row r="266" spans="45:53" x14ac:dyDescent="0.25">
      <c r="AS266" s="22">
        <v>14</v>
      </c>
      <c r="AT266" s="22" t="s">
        <v>19</v>
      </c>
      <c r="AU266" s="22">
        <v>47.1</v>
      </c>
      <c r="AV266" s="22">
        <v>39.299999999999997</v>
      </c>
      <c r="AW266" s="22">
        <v>15.6</v>
      </c>
      <c r="AX266" s="22">
        <v>1</v>
      </c>
      <c r="AY266" s="22">
        <v>0.4</v>
      </c>
      <c r="AZ266" s="23">
        <v>0.99236641221374056</v>
      </c>
      <c r="BA266" s="22">
        <v>5</v>
      </c>
    </row>
    <row r="267" spans="45:53" x14ac:dyDescent="0.25">
      <c r="AS267" s="22">
        <v>15</v>
      </c>
      <c r="AT267" s="22" t="s">
        <v>20</v>
      </c>
      <c r="AU267" s="22">
        <v>49.1</v>
      </c>
      <c r="AV267" s="22">
        <v>35.5</v>
      </c>
      <c r="AW267" s="22">
        <v>7.6</v>
      </c>
      <c r="AX267" s="22">
        <v>0.5</v>
      </c>
      <c r="AY267" s="22">
        <v>0.8</v>
      </c>
      <c r="AZ267" s="23">
        <v>0.26760563380281688</v>
      </c>
      <c r="BA267" s="22">
        <v>10</v>
      </c>
    </row>
  </sheetData>
  <mergeCells count="4">
    <mergeCell ref="L2:P2"/>
    <mergeCell ref="X2:AD2"/>
    <mergeCell ref="AS2:AY2"/>
    <mergeCell ref="BW2:CC2"/>
  </mergeCells>
  <pageMargins left="0.7" right="0.7" top="0.75" bottom="0.75" header="0.3" footer="0.3"/>
  <pageSetup orientation="portrait" r:id="rId1"/>
  <ignoredErrors>
    <ignoredError sqref="BT23:BT37" formulaRange="1"/>
  </ignoredErrors>
  <drawing r:id="rId2"/>
  <legacyDrawing r:id="rId3"/>
  <oleObjects>
    <mc:AlternateContent xmlns:mc="http://schemas.openxmlformats.org/markup-compatibility/2006">
      <mc:Choice Requires="x14">
        <oleObject progId="PBrush" shapeId="1064" r:id="rId4">
          <objectPr defaultSize="0" autoPict="0" r:id="rId5">
            <anchor moveWithCells="1" sizeWithCells="1">
              <from>
                <xdr:col>44</xdr:col>
                <xdr:colOff>19050</xdr:colOff>
                <xdr:row>3</xdr:row>
                <xdr:rowOff>9525</xdr:rowOff>
              </from>
              <to>
                <xdr:col>51</xdr:col>
                <xdr:colOff>19050</xdr:colOff>
                <xdr:row>19</xdr:row>
                <xdr:rowOff>161925</xdr:rowOff>
              </to>
            </anchor>
          </objectPr>
        </oleObject>
      </mc:Choice>
      <mc:Fallback>
        <oleObject progId="PBrush" shapeId="1046" r:id="rId4"/>
      </mc:Fallback>
    </mc:AlternateContent>
    <mc:AlternateContent xmlns:mc="http://schemas.openxmlformats.org/markup-compatibility/2006">
      <mc:Choice Requires="x14">
        <oleObject progId="PBrush" shapeId="1072" r:id="rId6">
          <objectPr defaultSize="0" autoPict="0" r:id="rId7">
            <anchor moveWithCells="1" sizeWithCells="1">
              <from>
                <xdr:col>23</xdr:col>
                <xdr:colOff>28575</xdr:colOff>
                <xdr:row>3</xdr:row>
                <xdr:rowOff>9525</xdr:rowOff>
              </from>
              <to>
                <xdr:col>29</xdr:col>
                <xdr:colOff>790575</xdr:colOff>
                <xdr:row>19</xdr:row>
                <xdr:rowOff>161925</xdr:rowOff>
              </to>
            </anchor>
          </objectPr>
        </oleObject>
      </mc:Choice>
      <mc:Fallback>
        <oleObject progId="PBrush" shapeId="1047" r:id="rId6"/>
      </mc:Fallback>
    </mc:AlternateContent>
    <mc:AlternateContent xmlns:mc="http://schemas.openxmlformats.org/markup-compatibility/2006">
      <mc:Choice Requires="x14">
        <oleObject progId="PBrush" shapeId="1077" r:id="rId8">
          <objectPr defaultSize="0" autoPict="0" r:id="rId9">
            <anchor moveWithCells="1" sizeWithCells="1">
              <from>
                <xdr:col>74</xdr:col>
                <xdr:colOff>9525</xdr:colOff>
                <xdr:row>3</xdr:row>
                <xdr:rowOff>9525</xdr:rowOff>
              </from>
              <to>
                <xdr:col>81</xdr:col>
                <xdr:colOff>285750</xdr:colOff>
                <xdr:row>21</xdr:row>
                <xdr:rowOff>9525</xdr:rowOff>
              </to>
            </anchor>
          </objectPr>
        </oleObject>
      </mc:Choice>
      <mc:Fallback>
        <oleObject progId="PBrush" shapeId="1048" r:id="rId8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D4863-15CE-4F62-91CB-A66BB91E93B7}">
  <dimension ref="B2:EB281"/>
  <sheetViews>
    <sheetView zoomScaleNormal="100" workbookViewId="0"/>
  </sheetViews>
  <sheetFormatPr baseColWidth="10" defaultRowHeight="15" x14ac:dyDescent="0.25"/>
  <cols>
    <col min="3" max="3" width="24.7109375" bestFit="1" customWidth="1"/>
    <col min="14" max="14" width="24.7109375" bestFit="1" customWidth="1"/>
    <col min="27" max="27" width="24.7109375" bestFit="1" customWidth="1"/>
    <col min="56" max="56" width="15.140625" bestFit="1" customWidth="1"/>
    <col min="62" max="62" width="15.140625" bestFit="1" customWidth="1"/>
    <col min="116" max="116" width="14" bestFit="1" customWidth="1"/>
    <col min="117" max="117" width="17.5703125" bestFit="1" customWidth="1"/>
    <col min="127" max="127" width="19" bestFit="1" customWidth="1"/>
    <col min="131" max="131" width="14" bestFit="1" customWidth="1"/>
  </cols>
  <sheetData>
    <row r="2" spans="2:132" x14ac:dyDescent="0.25">
      <c r="B2" s="6" t="s">
        <v>7</v>
      </c>
      <c r="C2" s="6" t="s">
        <v>72</v>
      </c>
      <c r="D2" s="6" t="s">
        <v>23</v>
      </c>
      <c r="E2" s="6" t="s">
        <v>33</v>
      </c>
      <c r="F2" s="6" t="s">
        <v>24</v>
      </c>
      <c r="G2" s="6" t="s">
        <v>25</v>
      </c>
      <c r="H2" s="6" t="s">
        <v>26</v>
      </c>
      <c r="I2" s="6" t="s">
        <v>27</v>
      </c>
      <c r="J2" s="7" t="s">
        <v>29</v>
      </c>
      <c r="K2" s="6" t="s">
        <v>28</v>
      </c>
      <c r="N2" s="48" t="s">
        <v>34</v>
      </c>
      <c r="O2" s="49"/>
      <c r="P2" s="49"/>
      <c r="Q2" s="49"/>
      <c r="R2" s="50"/>
      <c r="Z2" s="45" t="s">
        <v>35</v>
      </c>
      <c r="AA2" s="45"/>
      <c r="AB2" s="45"/>
      <c r="AC2" s="45"/>
      <c r="AD2" s="45"/>
      <c r="AE2" s="45"/>
      <c r="AF2" s="45"/>
      <c r="AW2" s="51" t="s">
        <v>73</v>
      </c>
      <c r="AX2" s="51"/>
      <c r="AY2" s="51"/>
      <c r="AZ2" s="51"/>
      <c r="BA2" s="51"/>
      <c r="BB2" s="51"/>
      <c r="BC2" s="51"/>
      <c r="CC2" s="47" t="s">
        <v>36</v>
      </c>
      <c r="CD2" s="47"/>
      <c r="CE2" s="47"/>
      <c r="CF2" s="47"/>
      <c r="CG2" s="47"/>
      <c r="CH2" s="47"/>
      <c r="CI2" s="47"/>
      <c r="CZ2" s="6" t="s">
        <v>7</v>
      </c>
      <c r="DA2" s="6" t="s">
        <v>72</v>
      </c>
      <c r="DB2" s="6" t="s">
        <v>23</v>
      </c>
      <c r="DC2" s="6" t="s">
        <v>33</v>
      </c>
      <c r="DD2" s="6" t="s">
        <v>24</v>
      </c>
      <c r="DE2" s="6" t="s">
        <v>25</v>
      </c>
      <c r="DF2" s="6" t="s">
        <v>26</v>
      </c>
      <c r="DG2" s="6" t="s">
        <v>27</v>
      </c>
      <c r="DH2" s="6" t="s">
        <v>70</v>
      </c>
      <c r="DI2" s="6" t="s">
        <v>37</v>
      </c>
      <c r="DJ2" s="7" t="s">
        <v>38</v>
      </c>
      <c r="DK2" s="6" t="s">
        <v>74</v>
      </c>
      <c r="DL2" s="6" t="s">
        <v>39</v>
      </c>
      <c r="DM2" s="6" t="s">
        <v>71</v>
      </c>
      <c r="DO2" s="6" t="s">
        <v>7</v>
      </c>
      <c r="DP2" s="6" t="s">
        <v>72</v>
      </c>
      <c r="DQ2" s="6" t="s">
        <v>23</v>
      </c>
      <c r="DR2" s="6" t="s">
        <v>33</v>
      </c>
      <c r="DS2" s="6" t="s">
        <v>24</v>
      </c>
      <c r="DT2" s="6" t="s">
        <v>25</v>
      </c>
      <c r="DU2" s="6" t="s">
        <v>26</v>
      </c>
      <c r="DV2" s="6" t="s">
        <v>27</v>
      </c>
      <c r="DW2" s="6" t="s">
        <v>71</v>
      </c>
      <c r="DX2" s="6" t="s">
        <v>70</v>
      </c>
      <c r="DY2" s="6" t="s">
        <v>37</v>
      </c>
      <c r="DZ2" s="7" t="s">
        <v>38</v>
      </c>
      <c r="EA2" s="6" t="s">
        <v>74</v>
      </c>
      <c r="EB2" s="6" t="s">
        <v>39</v>
      </c>
    </row>
    <row r="3" spans="2:132" x14ac:dyDescent="0.25">
      <c r="B3" s="20">
        <v>1</v>
      </c>
      <c r="C3" s="18" t="s">
        <v>75</v>
      </c>
      <c r="D3" s="35" t="s">
        <v>76</v>
      </c>
      <c r="E3" s="18">
        <v>36.049999999999997</v>
      </c>
      <c r="F3" s="18">
        <v>74.11</v>
      </c>
      <c r="G3" s="18">
        <v>19.21</v>
      </c>
      <c r="H3" s="18">
        <v>5.99</v>
      </c>
      <c r="I3" s="18">
        <v>0.68</v>
      </c>
      <c r="J3" s="19">
        <f t="shared" ref="J3:J9" si="0">(F3+I3)/(G3+H3)</f>
        <v>2.967857142857143</v>
      </c>
      <c r="K3" s="18" t="str">
        <f t="shared" ref="K3:K9" si="1">IF(J3&lt;=0.7, "Estable", "Inestable")</f>
        <v>Inestable</v>
      </c>
      <c r="N3" s="8" t="s">
        <v>42</v>
      </c>
      <c r="O3" s="8" t="s">
        <v>43</v>
      </c>
      <c r="P3" s="8" t="s">
        <v>44</v>
      </c>
      <c r="Q3" s="8" t="s">
        <v>45</v>
      </c>
      <c r="R3" s="8" t="s">
        <v>46</v>
      </c>
      <c r="CZ3" s="20">
        <v>1</v>
      </c>
      <c r="DA3" s="18" t="s">
        <v>75</v>
      </c>
      <c r="DB3" s="18" t="s">
        <v>76</v>
      </c>
      <c r="DC3" s="18">
        <v>36.049999999999997</v>
      </c>
      <c r="DD3" s="18">
        <v>74.11</v>
      </c>
      <c r="DE3" s="18">
        <v>19.21</v>
      </c>
      <c r="DF3" s="18">
        <v>5.99</v>
      </c>
      <c r="DG3" s="18">
        <v>0.68</v>
      </c>
      <c r="DH3" s="18" t="s">
        <v>30</v>
      </c>
      <c r="DI3" s="20" t="s">
        <v>30</v>
      </c>
      <c r="DJ3" s="20" t="s">
        <v>30</v>
      </c>
      <c r="DK3" s="20" t="s">
        <v>31</v>
      </c>
      <c r="DL3" s="20" t="s">
        <v>31</v>
      </c>
      <c r="DM3" s="20" t="s">
        <v>30</v>
      </c>
      <c r="DO3" s="20">
        <v>1</v>
      </c>
      <c r="DP3" s="18" t="s">
        <v>75</v>
      </c>
      <c r="DQ3" s="18" t="s">
        <v>76</v>
      </c>
      <c r="DR3" s="18">
        <v>36.049999999999997</v>
      </c>
      <c r="DS3" s="18">
        <v>74.11</v>
      </c>
      <c r="DT3" s="18">
        <v>19.21</v>
      </c>
      <c r="DU3" s="18">
        <v>5.99</v>
      </c>
      <c r="DV3" s="18">
        <v>0.68</v>
      </c>
      <c r="DW3" s="20" t="s">
        <v>30</v>
      </c>
      <c r="DX3" s="20">
        <f>IF(DW3=DH3,1,0)</f>
        <v>1</v>
      </c>
      <c r="DY3" s="20">
        <f>IF(DW3=DI3,1,0)</f>
        <v>1</v>
      </c>
      <c r="DZ3" s="20">
        <f>IF(DW3=DJ3,1,0)</f>
        <v>1</v>
      </c>
      <c r="EA3" s="20">
        <f>IF(DW3=DK3,1,0)</f>
        <v>0</v>
      </c>
      <c r="EB3" s="20">
        <f>IF(DW3=DL3,1,0)</f>
        <v>0</v>
      </c>
    </row>
    <row r="4" spans="2:132" x14ac:dyDescent="0.25">
      <c r="B4" s="20">
        <v>2</v>
      </c>
      <c r="C4" s="18" t="s">
        <v>75</v>
      </c>
      <c r="D4" s="35" t="s">
        <v>77</v>
      </c>
      <c r="E4" s="18">
        <v>36.1</v>
      </c>
      <c r="F4" s="18">
        <v>64.09</v>
      </c>
      <c r="G4" s="18">
        <v>25.26</v>
      </c>
      <c r="H4" s="18">
        <v>9.93</v>
      </c>
      <c r="I4" s="18">
        <v>0.73</v>
      </c>
      <c r="J4" s="19">
        <f t="shared" si="0"/>
        <v>1.8420005683432796</v>
      </c>
      <c r="K4" s="18" t="str">
        <f t="shared" si="1"/>
        <v>Inestable</v>
      </c>
      <c r="N4" s="5" t="s">
        <v>47</v>
      </c>
      <c r="O4" s="5">
        <v>5.5</v>
      </c>
      <c r="P4" s="5">
        <v>1.921</v>
      </c>
      <c r="Q4" s="5">
        <v>2.379</v>
      </c>
      <c r="R4" s="5">
        <v>4.7</v>
      </c>
      <c r="CZ4" s="20">
        <v>2</v>
      </c>
      <c r="DA4" s="18" t="s">
        <v>75</v>
      </c>
      <c r="DB4" s="18" t="s">
        <v>77</v>
      </c>
      <c r="DC4" s="18">
        <v>36.1</v>
      </c>
      <c r="DD4" s="18">
        <v>64.09</v>
      </c>
      <c r="DE4" s="18">
        <v>25.26</v>
      </c>
      <c r="DF4" s="18">
        <v>9.93</v>
      </c>
      <c r="DG4" s="18">
        <v>0.73</v>
      </c>
      <c r="DH4" s="18" t="s">
        <v>30</v>
      </c>
      <c r="DI4" s="20" t="s">
        <v>30</v>
      </c>
      <c r="DJ4" s="20" t="s">
        <v>83</v>
      </c>
      <c r="DK4" s="20" t="s">
        <v>31</v>
      </c>
      <c r="DL4" s="20" t="s">
        <v>31</v>
      </c>
      <c r="DM4" s="20" t="s">
        <v>83</v>
      </c>
      <c r="DO4" s="20">
        <v>2</v>
      </c>
      <c r="DP4" s="18" t="s">
        <v>75</v>
      </c>
      <c r="DQ4" s="18" t="s">
        <v>77</v>
      </c>
      <c r="DR4" s="18">
        <v>36.1</v>
      </c>
      <c r="DS4" s="18">
        <v>64.09</v>
      </c>
      <c r="DT4" s="18">
        <v>25.26</v>
      </c>
      <c r="DU4" s="18">
        <v>9.93</v>
      </c>
      <c r="DV4" s="18">
        <v>0.73</v>
      </c>
      <c r="DW4" s="20" t="s">
        <v>83</v>
      </c>
      <c r="DX4" s="20">
        <f t="shared" ref="DX4:DX9" si="2">IF(DW4=DH4,1,0)</f>
        <v>0</v>
      </c>
      <c r="DY4" s="20">
        <f t="shared" ref="DY4:DY9" si="3">IF(DW4=DI4,1,0)</f>
        <v>0</v>
      </c>
      <c r="DZ4" s="20">
        <f t="shared" ref="DZ4:DZ9" si="4">IF(DW4=DJ4,1,0)</f>
        <v>1</v>
      </c>
      <c r="EA4" s="20">
        <f t="shared" ref="EA4:EA9" si="5">IF(DW4=DK4,1,0)</f>
        <v>0</v>
      </c>
      <c r="EB4" s="20">
        <f t="shared" ref="EB4:EB9" si="6">IF(DW4=DL4,1,0)</f>
        <v>0</v>
      </c>
    </row>
    <row r="5" spans="2:132" x14ac:dyDescent="0.25">
      <c r="B5" s="20">
        <v>3</v>
      </c>
      <c r="C5" s="18" t="s">
        <v>75</v>
      </c>
      <c r="D5" s="35" t="s">
        <v>78</v>
      </c>
      <c r="E5" s="18">
        <v>36.799999999999997</v>
      </c>
      <c r="F5" s="18">
        <v>72.95</v>
      </c>
      <c r="G5" s="18">
        <v>19.97</v>
      </c>
      <c r="H5" s="18">
        <v>6.52</v>
      </c>
      <c r="I5" s="18">
        <v>0.55000000000000004</v>
      </c>
      <c r="J5" s="19">
        <f t="shared" si="0"/>
        <v>2.7746319365798415</v>
      </c>
      <c r="K5" s="18" t="str">
        <f t="shared" si="1"/>
        <v>Inestable</v>
      </c>
      <c r="N5" s="5" t="s">
        <v>48</v>
      </c>
      <c r="O5" s="5">
        <v>18.399999999999999</v>
      </c>
      <c r="P5" s="5">
        <v>1.921</v>
      </c>
      <c r="Q5" s="5">
        <v>2.379</v>
      </c>
      <c r="R5" s="5">
        <v>3.8</v>
      </c>
      <c r="CZ5" s="20">
        <v>3</v>
      </c>
      <c r="DA5" s="18" t="s">
        <v>75</v>
      </c>
      <c r="DB5" s="18" t="s">
        <v>78</v>
      </c>
      <c r="DC5" s="18">
        <v>36.799999999999997</v>
      </c>
      <c r="DD5" s="18">
        <v>72.95</v>
      </c>
      <c r="DE5" s="18">
        <v>19.97</v>
      </c>
      <c r="DF5" s="18">
        <v>6.52</v>
      </c>
      <c r="DG5" s="18">
        <v>0.55000000000000004</v>
      </c>
      <c r="DH5" s="18" t="s">
        <v>30</v>
      </c>
      <c r="DI5" s="20" t="s">
        <v>30</v>
      </c>
      <c r="DJ5" s="20" t="s">
        <v>30</v>
      </c>
      <c r="DK5" s="20" t="s">
        <v>31</v>
      </c>
      <c r="DL5" s="20" t="s">
        <v>31</v>
      </c>
      <c r="DM5" s="20" t="s">
        <v>30</v>
      </c>
      <c r="DO5" s="20">
        <v>3</v>
      </c>
      <c r="DP5" s="18" t="s">
        <v>75</v>
      </c>
      <c r="DQ5" s="18" t="s">
        <v>78</v>
      </c>
      <c r="DR5" s="18">
        <v>36.799999999999997</v>
      </c>
      <c r="DS5" s="18">
        <v>72.95</v>
      </c>
      <c r="DT5" s="18">
        <v>19.97</v>
      </c>
      <c r="DU5" s="18">
        <v>6.52</v>
      </c>
      <c r="DV5" s="18">
        <v>0.55000000000000004</v>
      </c>
      <c r="DW5" s="20" t="s">
        <v>30</v>
      </c>
      <c r="DX5" s="20">
        <f t="shared" si="2"/>
        <v>1</v>
      </c>
      <c r="DY5" s="20">
        <f t="shared" si="3"/>
        <v>1</v>
      </c>
      <c r="DZ5" s="20">
        <f t="shared" si="4"/>
        <v>1</v>
      </c>
      <c r="EA5" s="20">
        <f t="shared" si="5"/>
        <v>0</v>
      </c>
      <c r="EB5" s="20">
        <f t="shared" si="6"/>
        <v>0</v>
      </c>
    </row>
    <row r="6" spans="2:132" x14ac:dyDescent="0.25">
      <c r="B6" s="20">
        <v>4</v>
      </c>
      <c r="C6" s="18" t="s">
        <v>75</v>
      </c>
      <c r="D6" s="35" t="s">
        <v>79</v>
      </c>
      <c r="E6" s="18">
        <v>38.03</v>
      </c>
      <c r="F6" s="18">
        <v>75.040000000000006</v>
      </c>
      <c r="G6" s="18">
        <v>18.329999999999998</v>
      </c>
      <c r="H6" s="18">
        <v>6.06</v>
      </c>
      <c r="I6" s="18">
        <v>0.57999999999999996</v>
      </c>
      <c r="J6" s="19">
        <f t="shared" si="0"/>
        <v>3.1004510045100457</v>
      </c>
      <c r="K6" s="18" t="str">
        <f t="shared" si="1"/>
        <v>Inestable</v>
      </c>
      <c r="CZ6" s="20">
        <v>4</v>
      </c>
      <c r="DA6" s="18" t="s">
        <v>75</v>
      </c>
      <c r="DB6" s="18" t="s">
        <v>79</v>
      </c>
      <c r="DC6" s="18">
        <v>38.03</v>
      </c>
      <c r="DD6" s="18">
        <v>75.040000000000006</v>
      </c>
      <c r="DE6" s="18">
        <v>18.329999999999998</v>
      </c>
      <c r="DF6" s="18">
        <v>6.06</v>
      </c>
      <c r="DG6" s="18">
        <v>0.57999999999999996</v>
      </c>
      <c r="DH6" s="18" t="s">
        <v>30</v>
      </c>
      <c r="DI6" s="20" t="s">
        <v>30</v>
      </c>
      <c r="DJ6" s="20" t="s">
        <v>30</v>
      </c>
      <c r="DK6" s="20" t="s">
        <v>31</v>
      </c>
      <c r="DL6" s="20" t="s">
        <v>31</v>
      </c>
      <c r="DM6" s="20" t="s">
        <v>30</v>
      </c>
      <c r="DO6" s="20">
        <v>4</v>
      </c>
      <c r="DP6" s="18" t="s">
        <v>75</v>
      </c>
      <c r="DQ6" s="18" t="s">
        <v>79</v>
      </c>
      <c r="DR6" s="18">
        <v>38.03</v>
      </c>
      <c r="DS6" s="18">
        <v>75.040000000000006</v>
      </c>
      <c r="DT6" s="18">
        <v>18.329999999999998</v>
      </c>
      <c r="DU6" s="18">
        <v>6.06</v>
      </c>
      <c r="DV6" s="18">
        <v>0.57999999999999996</v>
      </c>
      <c r="DW6" s="20" t="s">
        <v>30</v>
      </c>
      <c r="DX6" s="20">
        <f t="shared" si="2"/>
        <v>1</v>
      </c>
      <c r="DY6" s="20">
        <f t="shared" si="3"/>
        <v>1</v>
      </c>
      <c r="DZ6" s="20">
        <f t="shared" si="4"/>
        <v>1</v>
      </c>
      <c r="EA6" s="20">
        <f t="shared" si="5"/>
        <v>0</v>
      </c>
      <c r="EB6" s="20">
        <f t="shared" si="6"/>
        <v>0</v>
      </c>
    </row>
    <row r="7" spans="2:132" x14ac:dyDescent="0.25">
      <c r="B7" s="20">
        <v>5</v>
      </c>
      <c r="C7" s="18" t="s">
        <v>75</v>
      </c>
      <c r="D7" s="35" t="s">
        <v>80</v>
      </c>
      <c r="E7" s="18">
        <v>38.700000000000003</v>
      </c>
      <c r="F7" s="18">
        <v>74.17</v>
      </c>
      <c r="G7" s="18">
        <v>20.63</v>
      </c>
      <c r="H7" s="18">
        <v>4.62</v>
      </c>
      <c r="I7" s="18">
        <v>0.57999999999999996</v>
      </c>
      <c r="J7" s="19">
        <f t="shared" si="0"/>
        <v>2.9603960396039604</v>
      </c>
      <c r="K7" s="18" t="str">
        <f t="shared" si="1"/>
        <v>Inestable</v>
      </c>
      <c r="M7" s="6" t="s">
        <v>7</v>
      </c>
      <c r="N7" s="6" t="s">
        <v>72</v>
      </c>
      <c r="O7" s="6" t="s">
        <v>23</v>
      </c>
      <c r="P7" s="6" t="s">
        <v>33</v>
      </c>
      <c r="Q7" s="6" t="s">
        <v>24</v>
      </c>
      <c r="R7" s="6" t="s">
        <v>25</v>
      </c>
      <c r="S7" s="6" t="s">
        <v>26</v>
      </c>
      <c r="T7" s="6" t="s">
        <v>27</v>
      </c>
      <c r="U7" s="7" t="s">
        <v>29</v>
      </c>
      <c r="V7" s="6" t="s">
        <v>28</v>
      </c>
      <c r="W7" s="7" t="s">
        <v>37</v>
      </c>
      <c r="X7" s="6" t="s">
        <v>28</v>
      </c>
      <c r="CZ7" s="20">
        <v>5</v>
      </c>
      <c r="DA7" s="18" t="s">
        <v>75</v>
      </c>
      <c r="DB7" s="18" t="s">
        <v>80</v>
      </c>
      <c r="DC7" s="18">
        <v>38.700000000000003</v>
      </c>
      <c r="DD7" s="18">
        <v>74.17</v>
      </c>
      <c r="DE7" s="18">
        <v>20.63</v>
      </c>
      <c r="DF7" s="18">
        <v>4.62</v>
      </c>
      <c r="DG7" s="18">
        <v>0.57999999999999996</v>
      </c>
      <c r="DH7" s="18" t="s">
        <v>30</v>
      </c>
      <c r="DI7" s="20" t="s">
        <v>30</v>
      </c>
      <c r="DJ7" s="20" t="s">
        <v>30</v>
      </c>
      <c r="DK7" s="20" t="s">
        <v>31</v>
      </c>
      <c r="DL7" s="20" t="s">
        <v>31</v>
      </c>
      <c r="DM7" s="20" t="s">
        <v>30</v>
      </c>
      <c r="DO7" s="20">
        <v>5</v>
      </c>
      <c r="DP7" s="18" t="s">
        <v>75</v>
      </c>
      <c r="DQ7" s="18" t="s">
        <v>80</v>
      </c>
      <c r="DR7" s="18">
        <v>38.700000000000003</v>
      </c>
      <c r="DS7" s="18">
        <v>74.17</v>
      </c>
      <c r="DT7" s="18">
        <v>20.63</v>
      </c>
      <c r="DU7" s="18">
        <v>4.62</v>
      </c>
      <c r="DV7" s="18">
        <v>0.57999999999999996</v>
      </c>
      <c r="DW7" s="20" t="s">
        <v>30</v>
      </c>
      <c r="DX7" s="20">
        <f t="shared" si="2"/>
        <v>1</v>
      </c>
      <c r="DY7" s="20">
        <f t="shared" si="3"/>
        <v>1</v>
      </c>
      <c r="DZ7" s="20">
        <f t="shared" si="4"/>
        <v>1</v>
      </c>
      <c r="EA7" s="20">
        <f t="shared" si="5"/>
        <v>0</v>
      </c>
      <c r="EB7" s="20">
        <f t="shared" si="6"/>
        <v>0</v>
      </c>
    </row>
    <row r="8" spans="2:132" x14ac:dyDescent="0.25">
      <c r="B8" s="20">
        <v>6</v>
      </c>
      <c r="C8" s="18" t="s">
        <v>75</v>
      </c>
      <c r="D8" s="35" t="s">
        <v>81</v>
      </c>
      <c r="E8" s="18">
        <v>38.9</v>
      </c>
      <c r="F8" s="18">
        <v>74.39</v>
      </c>
      <c r="G8" s="18">
        <v>20</v>
      </c>
      <c r="H8" s="18">
        <v>5.04</v>
      </c>
      <c r="I8" s="18">
        <v>1.31</v>
      </c>
      <c r="J8" s="19">
        <f t="shared" si="0"/>
        <v>3.0231629392971247</v>
      </c>
      <c r="K8" s="18" t="str">
        <f t="shared" si="1"/>
        <v>Inestable</v>
      </c>
      <c r="M8" s="20">
        <v>1</v>
      </c>
      <c r="N8" s="18" t="s">
        <v>75</v>
      </c>
      <c r="O8" s="35" t="s">
        <v>76</v>
      </c>
      <c r="P8" s="18">
        <v>36.049999999999997</v>
      </c>
      <c r="Q8" s="18">
        <v>74.11</v>
      </c>
      <c r="R8" s="18">
        <v>19.21</v>
      </c>
      <c r="S8" s="18">
        <v>5.99</v>
      </c>
      <c r="T8" s="18">
        <v>0.68</v>
      </c>
      <c r="U8" s="19">
        <f t="shared" ref="U8:U14" si="7">(Q8+T8)/(R8+S8)</f>
        <v>2.967857142857143</v>
      </c>
      <c r="V8" s="18" t="str">
        <f t="shared" ref="V8:V14" si="8">IF(U8&lt;=0.7, "Estable", "Inestable")</f>
        <v>Inestable</v>
      </c>
      <c r="W8" s="21">
        <f t="shared" ref="W8:W14" si="9">($O$5*T8+$P$5*Q8)/($Q$5*R8+$R$5*S8)</f>
        <v>2.2622180960434011</v>
      </c>
      <c r="X8" s="20" t="str">
        <f t="shared" ref="X8:X14" si="10">IF(W8&gt;0.95, "Inestable", "Estable")</f>
        <v>Inestable</v>
      </c>
      <c r="CZ8" s="20">
        <v>6</v>
      </c>
      <c r="DA8" s="18" t="s">
        <v>75</v>
      </c>
      <c r="DB8" s="18" t="s">
        <v>81</v>
      </c>
      <c r="DC8" s="18">
        <v>38.9</v>
      </c>
      <c r="DD8" s="18">
        <v>74.39</v>
      </c>
      <c r="DE8" s="18">
        <v>20</v>
      </c>
      <c r="DF8" s="18">
        <v>5.04</v>
      </c>
      <c r="DG8" s="18">
        <v>1.31</v>
      </c>
      <c r="DH8" s="18" t="s">
        <v>30</v>
      </c>
      <c r="DI8" s="20" t="s">
        <v>30</v>
      </c>
      <c r="DJ8" s="20" t="s">
        <v>30</v>
      </c>
      <c r="DK8" s="20" t="s">
        <v>83</v>
      </c>
      <c r="DL8" s="20" t="s">
        <v>30</v>
      </c>
      <c r="DM8" s="20" t="s">
        <v>30</v>
      </c>
      <c r="DO8" s="20">
        <v>6</v>
      </c>
      <c r="DP8" s="18" t="s">
        <v>75</v>
      </c>
      <c r="DQ8" s="18" t="s">
        <v>81</v>
      </c>
      <c r="DR8" s="18">
        <v>38.9</v>
      </c>
      <c r="DS8" s="18">
        <v>74.39</v>
      </c>
      <c r="DT8" s="18">
        <v>20</v>
      </c>
      <c r="DU8" s="18">
        <v>5.04</v>
      </c>
      <c r="DV8" s="18">
        <v>1.31</v>
      </c>
      <c r="DW8" s="20" t="s">
        <v>30</v>
      </c>
      <c r="DX8" s="20">
        <f t="shared" si="2"/>
        <v>1</v>
      </c>
      <c r="DY8" s="20">
        <f t="shared" si="3"/>
        <v>1</v>
      </c>
      <c r="DZ8" s="20">
        <f t="shared" si="4"/>
        <v>1</v>
      </c>
      <c r="EA8" s="20">
        <f t="shared" si="5"/>
        <v>0</v>
      </c>
      <c r="EB8" s="20">
        <f t="shared" si="6"/>
        <v>1</v>
      </c>
    </row>
    <row r="9" spans="2:132" x14ac:dyDescent="0.25">
      <c r="B9" s="24">
        <v>7</v>
      </c>
      <c r="C9" s="22" t="s">
        <v>75</v>
      </c>
      <c r="D9" s="36" t="s">
        <v>82</v>
      </c>
      <c r="E9" s="22">
        <v>45</v>
      </c>
      <c r="F9" s="22">
        <v>74.7</v>
      </c>
      <c r="G9" s="22">
        <v>19.23</v>
      </c>
      <c r="H9" s="22">
        <v>5.47</v>
      </c>
      <c r="I9" s="22">
        <v>0.61</v>
      </c>
      <c r="J9" s="23">
        <f t="shared" si="0"/>
        <v>3.0489878542510125</v>
      </c>
      <c r="K9" s="22" t="str">
        <f t="shared" si="1"/>
        <v>Inestable</v>
      </c>
      <c r="M9" s="20">
        <v>2</v>
      </c>
      <c r="N9" s="18" t="s">
        <v>75</v>
      </c>
      <c r="O9" s="35" t="s">
        <v>77</v>
      </c>
      <c r="P9" s="18">
        <v>36.1</v>
      </c>
      <c r="Q9" s="18">
        <v>64.09</v>
      </c>
      <c r="R9" s="18">
        <v>25.26</v>
      </c>
      <c r="S9" s="18">
        <v>9.93</v>
      </c>
      <c r="T9" s="18">
        <v>0.73</v>
      </c>
      <c r="U9" s="19">
        <f t="shared" si="7"/>
        <v>1.8420005683432796</v>
      </c>
      <c r="V9" s="18" t="str">
        <f t="shared" si="8"/>
        <v>Inestable</v>
      </c>
      <c r="W9" s="21">
        <f t="shared" si="9"/>
        <v>1.3958123653114449</v>
      </c>
      <c r="X9" s="20" t="str">
        <f t="shared" si="10"/>
        <v>Inestable</v>
      </c>
      <c r="CZ9" s="24">
        <v>7</v>
      </c>
      <c r="DA9" s="22" t="s">
        <v>75</v>
      </c>
      <c r="DB9" s="22" t="s">
        <v>82</v>
      </c>
      <c r="DC9" s="22">
        <v>45</v>
      </c>
      <c r="DD9" s="22">
        <v>74.7</v>
      </c>
      <c r="DE9" s="22">
        <v>19.23</v>
      </c>
      <c r="DF9" s="22">
        <v>5.47</v>
      </c>
      <c r="DG9" s="22">
        <v>0.61</v>
      </c>
      <c r="DH9" s="22" t="s">
        <v>30</v>
      </c>
      <c r="DI9" s="24" t="s">
        <v>30</v>
      </c>
      <c r="DJ9" s="24" t="s">
        <v>30</v>
      </c>
      <c r="DK9" s="24" t="s">
        <v>31</v>
      </c>
      <c r="DL9" s="24" t="s">
        <v>31</v>
      </c>
      <c r="DM9" s="24" t="s">
        <v>30</v>
      </c>
      <c r="DO9" s="24">
        <v>7</v>
      </c>
      <c r="DP9" s="22" t="s">
        <v>75</v>
      </c>
      <c r="DQ9" s="22" t="s">
        <v>82</v>
      </c>
      <c r="DR9" s="22">
        <v>45</v>
      </c>
      <c r="DS9" s="22">
        <v>74.7</v>
      </c>
      <c r="DT9" s="22">
        <v>19.23</v>
      </c>
      <c r="DU9" s="22">
        <v>5.47</v>
      </c>
      <c r="DV9" s="22">
        <v>0.61</v>
      </c>
      <c r="DW9" s="24" t="s">
        <v>30</v>
      </c>
      <c r="DX9" s="24">
        <f t="shared" si="2"/>
        <v>1</v>
      </c>
      <c r="DY9" s="24">
        <f t="shared" si="3"/>
        <v>1</v>
      </c>
      <c r="DZ9" s="24">
        <f t="shared" si="4"/>
        <v>1</v>
      </c>
      <c r="EA9" s="24">
        <f t="shared" si="5"/>
        <v>0</v>
      </c>
      <c r="EB9" s="24">
        <f t="shared" si="6"/>
        <v>0</v>
      </c>
    </row>
    <row r="10" spans="2:132" x14ac:dyDescent="0.25">
      <c r="B10" s="30"/>
      <c r="C10" s="32"/>
      <c r="D10" s="32"/>
      <c r="E10" s="32"/>
      <c r="F10" s="32"/>
      <c r="G10" s="32"/>
      <c r="H10" s="32"/>
      <c r="I10" s="32"/>
      <c r="J10" s="37"/>
      <c r="K10" s="32"/>
      <c r="M10" s="20">
        <v>3</v>
      </c>
      <c r="N10" s="18" t="s">
        <v>75</v>
      </c>
      <c r="O10" s="35" t="s">
        <v>78</v>
      </c>
      <c r="P10" s="18">
        <v>36.799999999999997</v>
      </c>
      <c r="Q10" s="18">
        <v>72.95</v>
      </c>
      <c r="R10" s="18">
        <v>19.97</v>
      </c>
      <c r="S10" s="18">
        <v>6.52</v>
      </c>
      <c r="T10" s="18">
        <v>0.55000000000000004</v>
      </c>
      <c r="U10" s="19">
        <f t="shared" si="7"/>
        <v>2.7746319365798415</v>
      </c>
      <c r="V10" s="18" t="str">
        <f t="shared" si="8"/>
        <v>Inestable</v>
      </c>
      <c r="W10" s="21">
        <f t="shared" si="9"/>
        <v>2.0786846387676059</v>
      </c>
      <c r="X10" s="20" t="str">
        <f t="shared" si="10"/>
        <v>Inestable</v>
      </c>
      <c r="CZ10" s="30"/>
      <c r="DA10" s="32"/>
      <c r="DB10" s="32"/>
      <c r="DC10" s="32"/>
      <c r="DD10" s="32"/>
      <c r="DE10" s="32"/>
      <c r="DF10" s="32"/>
      <c r="DG10" s="32"/>
      <c r="DH10" s="32"/>
      <c r="DI10" s="30"/>
      <c r="DK10" s="34"/>
      <c r="DW10" s="38" t="s">
        <v>40</v>
      </c>
      <c r="DX10" s="26">
        <f>SUM(DX3:DX9)</f>
        <v>6</v>
      </c>
      <c r="DY10" s="26">
        <f t="shared" ref="DY10:EB10" si="11">SUM(DY3:DY9)</f>
        <v>6</v>
      </c>
      <c r="DZ10" s="26">
        <f t="shared" si="11"/>
        <v>7</v>
      </c>
      <c r="EA10" s="26">
        <f t="shared" si="11"/>
        <v>0</v>
      </c>
      <c r="EB10" s="26">
        <f t="shared" si="11"/>
        <v>1</v>
      </c>
    </row>
    <row r="11" spans="2:132" x14ac:dyDescent="0.25">
      <c r="B11" s="30"/>
      <c r="C11" s="32"/>
      <c r="D11" s="32"/>
      <c r="E11" s="32"/>
      <c r="F11" s="32"/>
      <c r="G11" s="32"/>
      <c r="H11" s="32"/>
      <c r="I11" s="32"/>
      <c r="J11" s="37"/>
      <c r="K11" s="32"/>
      <c r="M11" s="20">
        <v>4</v>
      </c>
      <c r="N11" s="18" t="s">
        <v>75</v>
      </c>
      <c r="O11" s="35" t="s">
        <v>79</v>
      </c>
      <c r="P11" s="18">
        <v>38.03</v>
      </c>
      <c r="Q11" s="18">
        <v>75.040000000000006</v>
      </c>
      <c r="R11" s="18">
        <v>18.329999999999998</v>
      </c>
      <c r="S11" s="18">
        <v>6.06</v>
      </c>
      <c r="T11" s="18">
        <v>0.57999999999999996</v>
      </c>
      <c r="U11" s="19">
        <f t="shared" si="7"/>
        <v>3.1004510045100457</v>
      </c>
      <c r="V11" s="18" t="str">
        <f t="shared" si="8"/>
        <v>Inestable</v>
      </c>
      <c r="W11" s="21">
        <f t="shared" si="9"/>
        <v>2.3234588032998249</v>
      </c>
      <c r="X11" s="20" t="str">
        <f t="shared" si="10"/>
        <v>Inestable</v>
      </c>
      <c r="CZ11" s="30"/>
      <c r="DA11" s="32"/>
      <c r="DB11" s="32"/>
      <c r="DC11" s="32"/>
      <c r="DD11" s="32"/>
      <c r="DE11" s="32"/>
      <c r="DF11" s="32"/>
      <c r="DG11" s="32"/>
      <c r="DH11" s="32"/>
      <c r="DI11" s="30"/>
      <c r="DJ11" s="30"/>
      <c r="DK11" s="34"/>
      <c r="DW11" s="38" t="s">
        <v>41</v>
      </c>
      <c r="DX11" s="26">
        <f>(DX10/7)*100</f>
        <v>85.714285714285708</v>
      </c>
      <c r="DY11" s="26">
        <f t="shared" ref="DY11:EB11" si="12">(DY10/7)*100</f>
        <v>85.714285714285708</v>
      </c>
      <c r="DZ11" s="26">
        <f t="shared" si="12"/>
        <v>100</v>
      </c>
      <c r="EA11" s="26">
        <f t="shared" si="12"/>
        <v>0</v>
      </c>
      <c r="EB11" s="26">
        <f t="shared" si="12"/>
        <v>14.285714285714285</v>
      </c>
    </row>
    <row r="12" spans="2:132" x14ac:dyDescent="0.25">
      <c r="B12" s="30"/>
      <c r="C12" s="32"/>
      <c r="D12" s="32"/>
      <c r="E12" s="32"/>
      <c r="F12" s="32"/>
      <c r="G12" s="32"/>
      <c r="H12" s="32"/>
      <c r="I12" s="32"/>
      <c r="J12" s="37"/>
      <c r="K12" s="32"/>
      <c r="M12" s="20">
        <v>5</v>
      </c>
      <c r="N12" s="18" t="s">
        <v>75</v>
      </c>
      <c r="O12" s="35" t="s">
        <v>80</v>
      </c>
      <c r="P12" s="18">
        <v>38.700000000000003</v>
      </c>
      <c r="Q12" s="18">
        <v>74.17</v>
      </c>
      <c r="R12" s="18">
        <v>20.63</v>
      </c>
      <c r="S12" s="18">
        <v>4.62</v>
      </c>
      <c r="T12" s="18">
        <v>0.57999999999999996</v>
      </c>
      <c r="U12" s="19">
        <f t="shared" si="7"/>
        <v>2.9603960396039604</v>
      </c>
      <c r="V12" s="18" t="str">
        <f t="shared" si="8"/>
        <v>Inestable</v>
      </c>
      <c r="W12" s="21">
        <f t="shared" si="9"/>
        <v>2.2983882138409122</v>
      </c>
      <c r="X12" s="20" t="str">
        <f t="shared" si="10"/>
        <v>Inestable</v>
      </c>
      <c r="CZ12" s="30"/>
      <c r="DA12" s="32"/>
      <c r="DB12" s="32"/>
      <c r="DC12" s="32"/>
      <c r="DD12" s="32"/>
      <c r="DE12" s="32"/>
      <c r="DF12" s="32"/>
      <c r="DG12" s="32"/>
      <c r="DH12" s="32"/>
      <c r="DI12" s="30"/>
      <c r="DJ12" s="30"/>
      <c r="DK12" s="30"/>
      <c r="DL12" s="30"/>
    </row>
    <row r="13" spans="2:132" x14ac:dyDescent="0.25">
      <c r="B13" s="30"/>
      <c r="C13" s="32"/>
      <c r="D13" s="32"/>
      <c r="E13" s="32"/>
      <c r="F13" s="32"/>
      <c r="G13" s="32"/>
      <c r="H13" s="32"/>
      <c r="I13" s="32"/>
      <c r="J13" s="37"/>
      <c r="K13" s="32"/>
      <c r="M13" s="20">
        <v>6</v>
      </c>
      <c r="N13" s="18" t="s">
        <v>75</v>
      </c>
      <c r="O13" s="35" t="s">
        <v>81</v>
      </c>
      <c r="P13" s="18">
        <v>38.9</v>
      </c>
      <c r="Q13" s="18">
        <v>74.39</v>
      </c>
      <c r="R13" s="18">
        <v>20</v>
      </c>
      <c r="S13" s="18">
        <v>5.04</v>
      </c>
      <c r="T13" s="18">
        <v>1.31</v>
      </c>
      <c r="U13" s="19">
        <f t="shared" si="7"/>
        <v>3.0231629392971247</v>
      </c>
      <c r="V13" s="18" t="str">
        <f t="shared" si="8"/>
        <v>Inestable</v>
      </c>
      <c r="W13" s="21">
        <f t="shared" si="9"/>
        <v>2.5026552478570996</v>
      </c>
      <c r="X13" s="20" t="str">
        <f t="shared" si="10"/>
        <v>Inestable</v>
      </c>
      <c r="CZ13" s="30"/>
      <c r="DA13" s="32"/>
      <c r="DB13" s="32"/>
      <c r="DC13" s="32"/>
      <c r="DD13" s="32"/>
      <c r="DE13" s="32"/>
      <c r="DF13" s="32"/>
      <c r="DG13" s="32"/>
      <c r="DH13" s="32"/>
      <c r="DI13" s="30"/>
      <c r="DJ13" s="30"/>
      <c r="DK13" s="30"/>
      <c r="DL13" s="30"/>
    </row>
    <row r="14" spans="2:132" x14ac:dyDescent="0.25">
      <c r="B14" s="30"/>
      <c r="C14" s="32"/>
      <c r="D14" s="32"/>
      <c r="E14" s="32"/>
      <c r="F14" s="32"/>
      <c r="G14" s="32"/>
      <c r="H14" s="32"/>
      <c r="I14" s="32"/>
      <c r="J14" s="37"/>
      <c r="K14" s="32"/>
      <c r="M14" s="24">
        <v>7</v>
      </c>
      <c r="N14" s="22" t="s">
        <v>75</v>
      </c>
      <c r="O14" s="36" t="s">
        <v>82</v>
      </c>
      <c r="P14" s="22">
        <v>45</v>
      </c>
      <c r="Q14" s="22">
        <v>74.7</v>
      </c>
      <c r="R14" s="22">
        <v>19.23</v>
      </c>
      <c r="S14" s="22">
        <v>5.47</v>
      </c>
      <c r="T14" s="22">
        <v>0.61</v>
      </c>
      <c r="U14" s="23">
        <f t="shared" si="7"/>
        <v>3.0489878542510125</v>
      </c>
      <c r="V14" s="22" t="str">
        <f t="shared" si="8"/>
        <v>Inestable</v>
      </c>
      <c r="W14" s="25">
        <f t="shared" si="9"/>
        <v>2.3254622399287461</v>
      </c>
      <c r="X14" s="24" t="str">
        <f t="shared" si="10"/>
        <v>Inestable</v>
      </c>
      <c r="CZ14" s="30"/>
      <c r="DA14" s="32"/>
      <c r="DB14" s="32"/>
      <c r="DC14" s="32"/>
      <c r="DD14" s="32"/>
      <c r="DE14" s="32"/>
      <c r="DF14" s="32"/>
      <c r="DG14" s="32"/>
      <c r="DH14" s="32"/>
      <c r="DI14" s="30"/>
      <c r="DJ14" s="30"/>
      <c r="DK14" s="30"/>
      <c r="DL14" s="30"/>
    </row>
    <row r="15" spans="2:132" x14ac:dyDescent="0.25">
      <c r="B15" s="30"/>
      <c r="C15" s="32"/>
      <c r="D15" s="32"/>
      <c r="E15" s="32"/>
      <c r="F15" s="32"/>
      <c r="G15" s="32"/>
      <c r="H15" s="32"/>
      <c r="I15" s="32"/>
      <c r="J15" s="37"/>
      <c r="K15" s="32"/>
      <c r="M15" s="30"/>
      <c r="N15" s="32"/>
      <c r="O15" s="32"/>
      <c r="P15" s="32"/>
      <c r="Q15" s="32"/>
      <c r="R15" s="32"/>
      <c r="S15" s="32"/>
      <c r="T15" s="32"/>
      <c r="U15" s="37"/>
      <c r="V15" s="32"/>
      <c r="W15" s="33"/>
      <c r="X15" s="30"/>
      <c r="CZ15" s="30"/>
      <c r="DA15" s="32"/>
      <c r="DB15" s="32"/>
      <c r="DC15" s="32"/>
      <c r="DD15" s="32"/>
      <c r="DE15" s="32"/>
      <c r="DF15" s="32"/>
      <c r="DG15" s="32"/>
      <c r="DH15" s="32"/>
      <c r="DI15" s="30"/>
      <c r="DJ15" s="30"/>
      <c r="DK15" s="30"/>
      <c r="DL15" s="30"/>
    </row>
    <row r="16" spans="2:132" x14ac:dyDescent="0.25">
      <c r="B16" s="30"/>
      <c r="C16" s="32"/>
      <c r="D16" s="32"/>
      <c r="E16" s="32"/>
      <c r="F16" s="32"/>
      <c r="G16" s="32"/>
      <c r="H16" s="32"/>
      <c r="I16" s="32"/>
      <c r="J16" s="37"/>
      <c r="K16" s="32"/>
      <c r="M16" s="30"/>
      <c r="N16" s="32"/>
      <c r="O16" s="32"/>
      <c r="P16" s="32"/>
      <c r="Q16" s="32"/>
      <c r="R16" s="32"/>
      <c r="S16" s="32"/>
      <c r="T16" s="32"/>
      <c r="U16" s="37"/>
      <c r="V16" s="32"/>
      <c r="W16" s="33"/>
      <c r="X16" s="30"/>
      <c r="CZ16" s="30"/>
      <c r="DA16" s="32"/>
      <c r="DB16" s="32"/>
      <c r="DC16" s="32"/>
      <c r="DD16" s="32"/>
      <c r="DE16" s="32"/>
      <c r="DF16" s="32"/>
      <c r="DG16" s="32"/>
      <c r="DH16" s="32"/>
      <c r="DI16" s="30"/>
      <c r="DJ16" s="30"/>
      <c r="DK16" s="30"/>
      <c r="DL16" s="30"/>
    </row>
    <row r="17" spans="2:116" x14ac:dyDescent="0.25">
      <c r="B17" s="30"/>
      <c r="C17" s="32"/>
      <c r="D17" s="32"/>
      <c r="E17" s="32"/>
      <c r="F17" s="32"/>
      <c r="G17" s="32"/>
      <c r="H17" s="32"/>
      <c r="I17" s="32"/>
      <c r="J17" s="37"/>
      <c r="K17" s="32"/>
      <c r="M17" s="30"/>
      <c r="N17" s="32"/>
      <c r="O17" s="32"/>
      <c r="P17" s="32"/>
      <c r="Q17" s="32"/>
      <c r="R17" s="32"/>
      <c r="S17" s="32"/>
      <c r="T17" s="32"/>
      <c r="U17" s="37"/>
      <c r="V17" s="32"/>
      <c r="W17" s="33"/>
      <c r="X17" s="30"/>
      <c r="CZ17" s="30"/>
      <c r="DA17" s="32"/>
      <c r="DB17" s="32"/>
      <c r="DC17" s="32"/>
      <c r="DD17" s="32"/>
      <c r="DE17" s="32"/>
      <c r="DF17" s="32"/>
      <c r="DG17" s="32"/>
      <c r="DH17" s="32"/>
      <c r="DI17" s="30"/>
      <c r="DJ17" s="30"/>
      <c r="DK17" s="30"/>
      <c r="DL17" s="30"/>
    </row>
    <row r="18" spans="2:116" x14ac:dyDescent="0.25">
      <c r="B18" s="30"/>
      <c r="C18" s="32"/>
      <c r="D18" s="32"/>
      <c r="E18" s="32"/>
      <c r="F18" s="32"/>
      <c r="G18" s="32"/>
      <c r="H18" s="32"/>
      <c r="I18" s="32"/>
      <c r="J18" s="37"/>
      <c r="K18" s="32"/>
      <c r="M18" s="30"/>
      <c r="N18" s="32"/>
      <c r="O18" s="32"/>
      <c r="P18" s="32"/>
      <c r="Q18" s="32"/>
      <c r="R18" s="32"/>
      <c r="S18" s="32"/>
      <c r="T18" s="32"/>
      <c r="U18" s="37"/>
      <c r="V18" s="32"/>
      <c r="W18" s="33"/>
      <c r="X18" s="30"/>
      <c r="CZ18" s="30"/>
      <c r="DA18" s="32"/>
      <c r="DB18" s="32"/>
      <c r="DC18" s="32"/>
      <c r="DD18" s="32"/>
      <c r="DE18" s="32"/>
      <c r="DF18" s="32"/>
      <c r="DG18" s="32"/>
      <c r="DH18" s="32"/>
      <c r="DI18" s="30"/>
      <c r="DJ18" s="30"/>
      <c r="DK18" s="30"/>
      <c r="DL18" s="30"/>
    </row>
    <row r="19" spans="2:116" x14ac:dyDescent="0.25">
      <c r="B19" s="30"/>
      <c r="C19" s="32"/>
      <c r="D19" s="32"/>
      <c r="E19" s="32"/>
      <c r="F19" s="32"/>
      <c r="G19" s="32"/>
      <c r="H19" s="32"/>
      <c r="I19" s="32"/>
      <c r="J19" s="37"/>
      <c r="K19" s="32"/>
      <c r="M19" s="30"/>
      <c r="N19" s="32"/>
      <c r="O19" s="32"/>
      <c r="P19" s="32"/>
      <c r="Q19" s="32"/>
      <c r="R19" s="32"/>
      <c r="S19" s="32"/>
      <c r="T19" s="32"/>
      <c r="U19" s="37"/>
      <c r="V19" s="32"/>
      <c r="W19" s="33"/>
      <c r="X19" s="30"/>
      <c r="CZ19" s="30"/>
      <c r="DA19" s="32"/>
      <c r="DB19" s="32"/>
      <c r="DC19" s="32"/>
      <c r="DD19" s="32"/>
      <c r="DE19" s="32"/>
      <c r="DF19" s="32"/>
      <c r="DG19" s="32"/>
      <c r="DH19" s="32"/>
      <c r="DI19" s="30"/>
      <c r="DJ19" s="30"/>
      <c r="DK19" s="30"/>
      <c r="DL19" s="30"/>
    </row>
    <row r="20" spans="2:116" x14ac:dyDescent="0.25">
      <c r="B20" s="30"/>
      <c r="C20" s="32"/>
      <c r="D20" s="32"/>
      <c r="E20" s="32"/>
      <c r="F20" s="32"/>
      <c r="G20" s="32"/>
      <c r="H20" s="32"/>
      <c r="I20" s="32"/>
      <c r="J20" s="37"/>
      <c r="K20" s="32"/>
      <c r="M20" s="30"/>
      <c r="N20" s="32"/>
      <c r="O20" s="32"/>
      <c r="P20" s="32"/>
      <c r="Q20" s="32"/>
      <c r="R20" s="32"/>
      <c r="S20" s="32"/>
      <c r="T20" s="32"/>
      <c r="U20" s="37"/>
      <c r="V20" s="32"/>
      <c r="W20" s="33"/>
      <c r="X20" s="30"/>
      <c r="CZ20" s="30"/>
      <c r="DA20" s="32"/>
      <c r="DB20" s="32"/>
      <c r="DC20" s="32"/>
      <c r="DD20" s="32"/>
      <c r="DE20" s="32"/>
      <c r="DF20" s="32"/>
      <c r="DG20" s="32"/>
      <c r="DH20" s="32"/>
      <c r="DI20" s="30"/>
      <c r="DJ20" s="30"/>
      <c r="DK20" s="30"/>
      <c r="DL20" s="30"/>
    </row>
    <row r="21" spans="2:116" x14ac:dyDescent="0.25">
      <c r="B21" s="30"/>
      <c r="C21" s="32"/>
      <c r="D21" s="32"/>
      <c r="E21" s="32"/>
      <c r="F21" s="32"/>
      <c r="G21" s="32"/>
      <c r="H21" s="32"/>
      <c r="I21" s="32"/>
      <c r="J21" s="37"/>
      <c r="K21" s="32"/>
      <c r="M21" s="30"/>
      <c r="N21" s="32"/>
      <c r="O21" s="32"/>
      <c r="P21" s="32"/>
      <c r="Q21" s="32"/>
      <c r="R21" s="32"/>
      <c r="S21" s="32"/>
      <c r="T21" s="32"/>
      <c r="U21" s="37"/>
      <c r="V21" s="32"/>
      <c r="W21" s="33"/>
      <c r="X21" s="30"/>
      <c r="CZ21" s="30"/>
      <c r="DA21" s="32"/>
      <c r="DB21" s="32"/>
      <c r="DC21" s="32"/>
      <c r="DD21" s="32"/>
      <c r="DE21" s="32"/>
      <c r="DF21" s="32"/>
      <c r="DG21" s="32"/>
      <c r="DH21" s="32"/>
      <c r="DI21" s="30"/>
      <c r="DJ21" s="30"/>
      <c r="DK21" s="30"/>
      <c r="DL21" s="30"/>
    </row>
    <row r="22" spans="2:116" x14ac:dyDescent="0.25">
      <c r="B22" s="30"/>
      <c r="C22" s="32"/>
      <c r="D22" s="32"/>
      <c r="E22" s="32"/>
      <c r="F22" s="32"/>
      <c r="G22" s="32"/>
      <c r="H22" s="32"/>
      <c r="I22" s="32"/>
      <c r="J22" s="37"/>
      <c r="K22" s="32"/>
      <c r="M22" s="30"/>
      <c r="N22" s="32"/>
      <c r="O22" s="32"/>
      <c r="P22" s="32"/>
      <c r="Q22" s="32"/>
      <c r="R22" s="32"/>
      <c r="S22" s="32"/>
      <c r="T22" s="32"/>
      <c r="U22" s="37"/>
      <c r="V22" s="32"/>
      <c r="W22" s="33"/>
      <c r="X22" s="30"/>
      <c r="Z22" s="6" t="s">
        <v>7</v>
      </c>
      <c r="AA22" s="6" t="s">
        <v>72</v>
      </c>
      <c r="AB22" s="6" t="s">
        <v>23</v>
      </c>
      <c r="AC22" s="6" t="s">
        <v>33</v>
      </c>
      <c r="AD22" s="6" t="s">
        <v>24</v>
      </c>
      <c r="AE22" s="6" t="s">
        <v>25</v>
      </c>
      <c r="AF22" s="6" t="s">
        <v>26</v>
      </c>
      <c r="AG22" s="6" t="s">
        <v>27</v>
      </c>
      <c r="AH22" s="6" t="s">
        <v>49</v>
      </c>
      <c r="AI22" s="6" t="s">
        <v>50</v>
      </c>
      <c r="AW22" s="6" t="s">
        <v>7</v>
      </c>
      <c r="AX22" s="6" t="s">
        <v>72</v>
      </c>
      <c r="AY22" s="6" t="s">
        <v>23</v>
      </c>
      <c r="AZ22" s="6" t="s">
        <v>33</v>
      </c>
      <c r="BA22" s="6" t="s">
        <v>24</v>
      </c>
      <c r="BB22" s="6" t="s">
        <v>25</v>
      </c>
      <c r="BC22" s="6" t="s">
        <v>26</v>
      </c>
      <c r="BD22" s="6" t="s">
        <v>27</v>
      </c>
      <c r="BE22" s="27" t="s">
        <v>51</v>
      </c>
      <c r="BF22" s="27" t="s">
        <v>52</v>
      </c>
      <c r="BG22" s="27" t="s">
        <v>53</v>
      </c>
      <c r="BH22" s="27" t="s">
        <v>54</v>
      </c>
      <c r="BI22" s="27" t="s">
        <v>55</v>
      </c>
      <c r="BJ22" s="27" t="s">
        <v>56</v>
      </c>
      <c r="BL22" s="6" t="s">
        <v>7</v>
      </c>
      <c r="BM22" s="6" t="s">
        <v>72</v>
      </c>
      <c r="BN22" s="6" t="s">
        <v>23</v>
      </c>
      <c r="BO22" s="6" t="s">
        <v>33</v>
      </c>
      <c r="BP22" s="6" t="s">
        <v>24</v>
      </c>
      <c r="BQ22" s="6" t="s">
        <v>25</v>
      </c>
      <c r="BR22" s="6" t="s">
        <v>26</v>
      </c>
      <c r="BS22" s="6" t="s">
        <v>27</v>
      </c>
      <c r="BT22" s="27" t="s">
        <v>51</v>
      </c>
      <c r="BU22" s="27" t="s">
        <v>52</v>
      </c>
      <c r="BV22" s="27" t="s">
        <v>53</v>
      </c>
      <c r="BW22" s="27" t="s">
        <v>54</v>
      </c>
      <c r="BX22" s="27" t="s">
        <v>55</v>
      </c>
      <c r="BY22" s="27" t="s">
        <v>56</v>
      </c>
      <c r="BZ22" s="27" t="s">
        <v>57</v>
      </c>
      <c r="CA22" s="27" t="s">
        <v>28</v>
      </c>
      <c r="CZ22" s="30"/>
      <c r="DA22" s="32"/>
      <c r="DB22" s="32"/>
      <c r="DC22" s="32"/>
      <c r="DD22" s="32"/>
      <c r="DE22" s="32"/>
      <c r="DF22" s="32"/>
      <c r="DG22" s="32"/>
      <c r="DH22" s="32"/>
      <c r="DI22" s="30"/>
      <c r="DJ22" s="30"/>
      <c r="DK22" s="30"/>
      <c r="DL22" s="30"/>
    </row>
    <row r="23" spans="2:116" x14ac:dyDescent="0.25">
      <c r="M23" s="30"/>
      <c r="N23" s="32"/>
      <c r="O23" s="32"/>
      <c r="P23" s="32"/>
      <c r="Q23" s="32"/>
      <c r="R23" s="32"/>
      <c r="S23" s="32"/>
      <c r="T23" s="32"/>
      <c r="U23" s="37"/>
      <c r="V23" s="32"/>
      <c r="W23" s="33"/>
      <c r="X23" s="30"/>
      <c r="Z23" s="20">
        <v>1</v>
      </c>
      <c r="AA23" s="18" t="s">
        <v>75</v>
      </c>
      <c r="AB23" s="18" t="s">
        <v>76</v>
      </c>
      <c r="AC23" s="18">
        <v>36.049999999999997</v>
      </c>
      <c r="AD23" s="18">
        <v>74.11</v>
      </c>
      <c r="AE23" s="18">
        <v>19.21</v>
      </c>
      <c r="AF23" s="18">
        <v>5.99</v>
      </c>
      <c r="AG23" s="18">
        <v>0.68</v>
      </c>
      <c r="AH23" s="21">
        <f t="shared" ref="AH23:AH29" si="13">AG23/AF23</f>
        <v>0.11352253756260434</v>
      </c>
      <c r="AI23" s="21">
        <f t="shared" ref="AI23:AI29" si="14">AD23/AE23</f>
        <v>3.8578865174388337</v>
      </c>
      <c r="AW23" s="20">
        <v>1</v>
      </c>
      <c r="AX23" s="18" t="s">
        <v>75</v>
      </c>
      <c r="AY23" s="18" t="s">
        <v>76</v>
      </c>
      <c r="AZ23" s="18">
        <v>36.049999999999997</v>
      </c>
      <c r="BA23" s="18">
        <v>74.11</v>
      </c>
      <c r="BB23" s="18">
        <v>19.21</v>
      </c>
      <c r="BC23" s="18">
        <v>5.99</v>
      </c>
      <c r="BD23" s="18">
        <v>0.68</v>
      </c>
      <c r="BE23" s="21">
        <f t="shared" ref="BE23:BE26" si="15">BC23/BD23</f>
        <v>8.8088235294117645</v>
      </c>
      <c r="BF23" s="21">
        <f t="shared" ref="BF23:BF26" si="16">BA23/BD23</f>
        <v>108.98529411764704</v>
      </c>
      <c r="BG23" s="21">
        <f t="shared" ref="BG23:BG26" si="17">BB23/BD23</f>
        <v>28.25</v>
      </c>
      <c r="BH23" s="21">
        <f t="shared" ref="BH23:BH26" si="18">(BC23*BB23)/(BA23*BD23)</f>
        <v>2.2833288355147752</v>
      </c>
      <c r="BI23" s="21">
        <f t="shared" ref="BI23:BI26" si="19">(BA23*BB23)/(BD23)</f>
        <v>2093.6074999999996</v>
      </c>
      <c r="BJ23" s="21">
        <f t="shared" ref="BJ23:BJ26" si="20">(BB23)/(BA23*BD23)</f>
        <v>0.38119012279044662</v>
      </c>
      <c r="BL23" s="20">
        <v>1</v>
      </c>
      <c r="BM23" s="18" t="s">
        <v>75</v>
      </c>
      <c r="BN23" s="18" t="s">
        <v>76</v>
      </c>
      <c r="BO23" s="18">
        <v>36.049999999999997</v>
      </c>
      <c r="BP23" s="18">
        <v>74.11</v>
      </c>
      <c r="BQ23" s="18">
        <v>19.21</v>
      </c>
      <c r="BR23" s="18">
        <v>5.99</v>
      </c>
      <c r="BS23" s="18">
        <v>0.68</v>
      </c>
      <c r="BT23" s="20">
        <v>10</v>
      </c>
      <c r="BU23" s="20">
        <v>10</v>
      </c>
      <c r="BV23" s="20">
        <v>10</v>
      </c>
      <c r="BW23" s="20">
        <v>5</v>
      </c>
      <c r="BX23" s="20">
        <v>10</v>
      </c>
      <c r="BY23" s="20">
        <v>1</v>
      </c>
      <c r="BZ23" s="20">
        <f t="shared" ref="BZ23:BZ29" si="21">SUM(BT23:BY23)</f>
        <v>46</v>
      </c>
      <c r="CA23" s="20" t="s">
        <v>31</v>
      </c>
      <c r="CC23" s="6" t="s">
        <v>7</v>
      </c>
      <c r="CD23" s="6" t="s">
        <v>72</v>
      </c>
      <c r="CE23" s="6" t="s">
        <v>23</v>
      </c>
      <c r="CF23" s="6" t="s">
        <v>33</v>
      </c>
      <c r="CG23" s="6" t="s">
        <v>24</v>
      </c>
      <c r="CH23" s="6" t="s">
        <v>25</v>
      </c>
      <c r="CI23" s="6" t="s">
        <v>26</v>
      </c>
      <c r="CJ23" s="6" t="s">
        <v>27</v>
      </c>
      <c r="CK23" s="6" t="s">
        <v>53</v>
      </c>
      <c r="CL23" s="27" t="s">
        <v>58</v>
      </c>
      <c r="CM23" s="6" t="s">
        <v>51</v>
      </c>
      <c r="CN23" s="27" t="s">
        <v>50</v>
      </c>
      <c r="CO23" s="27" t="s">
        <v>59</v>
      </c>
    </row>
    <row r="24" spans="2:116" x14ac:dyDescent="0.25">
      <c r="M24" s="30"/>
      <c r="N24" s="32"/>
      <c r="O24" s="32"/>
      <c r="P24" s="32"/>
      <c r="Q24" s="32"/>
      <c r="R24" s="32"/>
      <c r="S24" s="32"/>
      <c r="T24" s="32"/>
      <c r="U24" s="37"/>
      <c r="V24" s="32"/>
      <c r="W24" s="33"/>
      <c r="X24" s="30"/>
      <c r="Z24" s="20">
        <v>2</v>
      </c>
      <c r="AA24" s="18" t="s">
        <v>75</v>
      </c>
      <c r="AB24" s="18" t="s">
        <v>77</v>
      </c>
      <c r="AC24" s="18">
        <v>36.1</v>
      </c>
      <c r="AD24" s="18">
        <v>64.09</v>
      </c>
      <c r="AE24" s="18">
        <v>25.26</v>
      </c>
      <c r="AF24" s="18">
        <v>9.93</v>
      </c>
      <c r="AG24" s="18">
        <v>0.73</v>
      </c>
      <c r="AH24" s="21">
        <f t="shared" si="13"/>
        <v>7.3514602215508554E-2</v>
      </c>
      <c r="AI24" s="21">
        <f t="shared" si="14"/>
        <v>2.5372129849564531</v>
      </c>
      <c r="AW24" s="20">
        <v>2</v>
      </c>
      <c r="AX24" s="18" t="s">
        <v>75</v>
      </c>
      <c r="AY24" s="18" t="s">
        <v>77</v>
      </c>
      <c r="AZ24" s="18">
        <v>36.1</v>
      </c>
      <c r="BA24" s="18">
        <v>64.09</v>
      </c>
      <c r="BB24" s="18">
        <v>25.26</v>
      </c>
      <c r="BC24" s="18">
        <v>9.93</v>
      </c>
      <c r="BD24" s="18">
        <v>0.73</v>
      </c>
      <c r="BE24" s="21">
        <f t="shared" si="15"/>
        <v>13.602739726027398</v>
      </c>
      <c r="BF24" s="21">
        <f t="shared" si="16"/>
        <v>87.794520547945211</v>
      </c>
      <c r="BG24" s="21">
        <f t="shared" si="17"/>
        <v>34.602739726027401</v>
      </c>
      <c r="BH24" s="21">
        <f t="shared" si="18"/>
        <v>5.3612920187151207</v>
      </c>
      <c r="BI24" s="21">
        <f t="shared" si="19"/>
        <v>2217.689589041096</v>
      </c>
      <c r="BJ24" s="21">
        <f t="shared" si="20"/>
        <v>0.53990856180414104</v>
      </c>
      <c r="BL24" s="20">
        <v>2</v>
      </c>
      <c r="BM24" s="18" t="s">
        <v>75</v>
      </c>
      <c r="BN24" s="18" t="s">
        <v>77</v>
      </c>
      <c r="BO24" s="18">
        <v>36.1</v>
      </c>
      <c r="BP24" s="18">
        <v>64.09</v>
      </c>
      <c r="BQ24" s="18">
        <v>25.26</v>
      </c>
      <c r="BR24" s="18">
        <v>9.93</v>
      </c>
      <c r="BS24" s="18">
        <v>0.73</v>
      </c>
      <c r="BT24" s="20">
        <v>10</v>
      </c>
      <c r="BU24" s="20">
        <v>10</v>
      </c>
      <c r="BV24" s="20">
        <v>10</v>
      </c>
      <c r="BW24" s="20">
        <v>10</v>
      </c>
      <c r="BX24" s="20">
        <v>10</v>
      </c>
      <c r="BY24" s="20">
        <v>1</v>
      </c>
      <c r="BZ24" s="20">
        <f t="shared" si="21"/>
        <v>51</v>
      </c>
      <c r="CA24" s="20" t="s">
        <v>31</v>
      </c>
      <c r="CC24" s="20">
        <v>1</v>
      </c>
      <c r="CD24" s="18" t="s">
        <v>75</v>
      </c>
      <c r="CE24" s="18" t="s">
        <v>76</v>
      </c>
      <c r="CF24" s="18">
        <v>36.049999999999997</v>
      </c>
      <c r="CG24" s="18">
        <v>74.11</v>
      </c>
      <c r="CH24" s="18">
        <v>19.21</v>
      </c>
      <c r="CI24" s="18">
        <v>5.99</v>
      </c>
      <c r="CJ24" s="18">
        <v>0.68</v>
      </c>
      <c r="CK24" s="21">
        <f t="shared" ref="CK24:CK28" si="22">CH24/CJ24</f>
        <v>28.25</v>
      </c>
      <c r="CL24" s="21">
        <f t="shared" ref="CL24:CL28" si="23">(CI24/CJ24)/(CG24/CH24)</f>
        <v>2.2833288355147756</v>
      </c>
      <c r="CM24" s="21">
        <f t="shared" ref="CM24:CM28" si="24">CI24/CJ24</f>
        <v>8.8088235294117645</v>
      </c>
      <c r="CN24" s="21">
        <f t="shared" ref="CN24:CN28" si="25">CG24/CH24</f>
        <v>3.8578865174388337</v>
      </c>
      <c r="CO24" s="21">
        <f t="shared" ref="CO24:CO28" si="26">(CH24)/(CG24/CJ24)</f>
        <v>0.17626231277830257</v>
      </c>
    </row>
    <row r="25" spans="2:116" x14ac:dyDescent="0.25">
      <c r="M25" s="30"/>
      <c r="N25" s="32"/>
      <c r="O25" s="32"/>
      <c r="P25" s="32"/>
      <c r="Q25" s="32"/>
      <c r="R25" s="32"/>
      <c r="S25" s="32"/>
      <c r="T25" s="32"/>
      <c r="U25" s="37"/>
      <c r="V25" s="32"/>
      <c r="W25" s="33"/>
      <c r="X25" s="30"/>
      <c r="Z25" s="20">
        <v>3</v>
      </c>
      <c r="AA25" s="18" t="s">
        <v>75</v>
      </c>
      <c r="AB25" s="18" t="s">
        <v>78</v>
      </c>
      <c r="AC25" s="18">
        <v>36.799999999999997</v>
      </c>
      <c r="AD25" s="18">
        <v>72.95</v>
      </c>
      <c r="AE25" s="18">
        <v>19.97</v>
      </c>
      <c r="AF25" s="18">
        <v>6.52</v>
      </c>
      <c r="AG25" s="18">
        <v>0.55000000000000004</v>
      </c>
      <c r="AH25" s="21">
        <f t="shared" si="13"/>
        <v>8.4355828220858908E-2</v>
      </c>
      <c r="AI25" s="21">
        <f t="shared" si="14"/>
        <v>3.6529794692038062</v>
      </c>
      <c r="AW25" s="20">
        <v>3</v>
      </c>
      <c r="AX25" s="18" t="s">
        <v>75</v>
      </c>
      <c r="AY25" s="18" t="s">
        <v>78</v>
      </c>
      <c r="AZ25" s="18">
        <v>36.799999999999997</v>
      </c>
      <c r="BA25" s="18">
        <v>72.95</v>
      </c>
      <c r="BB25" s="18">
        <v>19.97</v>
      </c>
      <c r="BC25" s="18">
        <v>6.52</v>
      </c>
      <c r="BD25" s="18">
        <v>0.55000000000000004</v>
      </c>
      <c r="BE25" s="21">
        <f t="shared" si="15"/>
        <v>11.854545454545454</v>
      </c>
      <c r="BF25" s="21">
        <f t="shared" si="16"/>
        <v>132.63636363636363</v>
      </c>
      <c r="BG25" s="21">
        <f t="shared" si="17"/>
        <v>36.309090909090905</v>
      </c>
      <c r="BH25" s="21">
        <f t="shared" si="18"/>
        <v>3.2451716617857809</v>
      </c>
      <c r="BI25" s="21">
        <f t="shared" si="19"/>
        <v>2648.7481818181818</v>
      </c>
      <c r="BJ25" s="21">
        <f t="shared" si="20"/>
        <v>0.49772571499781915</v>
      </c>
      <c r="BL25" s="20">
        <v>3</v>
      </c>
      <c r="BM25" s="18" t="s">
        <v>75</v>
      </c>
      <c r="BN25" s="18" t="s">
        <v>78</v>
      </c>
      <c r="BO25" s="18">
        <v>36.799999999999997</v>
      </c>
      <c r="BP25" s="18">
        <v>72.95</v>
      </c>
      <c r="BQ25" s="18">
        <v>19.97</v>
      </c>
      <c r="BR25" s="18">
        <v>6.52</v>
      </c>
      <c r="BS25" s="18">
        <v>0.55000000000000004</v>
      </c>
      <c r="BT25" s="20">
        <v>10</v>
      </c>
      <c r="BU25" s="20">
        <v>10</v>
      </c>
      <c r="BV25" s="20">
        <v>10</v>
      </c>
      <c r="BW25" s="20">
        <v>10</v>
      </c>
      <c r="BX25" s="20">
        <v>10</v>
      </c>
      <c r="BY25" s="20">
        <v>1</v>
      </c>
      <c r="BZ25" s="20">
        <f t="shared" si="21"/>
        <v>51</v>
      </c>
      <c r="CA25" s="20" t="s">
        <v>31</v>
      </c>
      <c r="CC25" s="20">
        <v>2</v>
      </c>
      <c r="CD25" s="18" t="s">
        <v>75</v>
      </c>
      <c r="CE25" s="18" t="s">
        <v>77</v>
      </c>
      <c r="CF25" s="18">
        <v>36.1</v>
      </c>
      <c r="CG25" s="18">
        <v>64.09</v>
      </c>
      <c r="CH25" s="18">
        <v>25.26</v>
      </c>
      <c r="CI25" s="18">
        <v>9.93</v>
      </c>
      <c r="CJ25" s="18">
        <v>0.73</v>
      </c>
      <c r="CK25" s="21">
        <f t="shared" si="22"/>
        <v>34.602739726027401</v>
      </c>
      <c r="CL25" s="21">
        <f t="shared" si="23"/>
        <v>5.3612920187151198</v>
      </c>
      <c r="CM25" s="21">
        <f t="shared" si="24"/>
        <v>13.602739726027398</v>
      </c>
      <c r="CN25" s="21">
        <f t="shared" si="25"/>
        <v>2.5372129849564531</v>
      </c>
      <c r="CO25" s="21">
        <f t="shared" si="26"/>
        <v>0.28771727258542673</v>
      </c>
    </row>
    <row r="26" spans="2:116" x14ac:dyDescent="0.25">
      <c r="M26" s="30"/>
      <c r="N26" s="32"/>
      <c r="O26" s="32"/>
      <c r="P26" s="32"/>
      <c r="Q26" s="32"/>
      <c r="R26" s="32"/>
      <c r="S26" s="32"/>
      <c r="T26" s="32"/>
      <c r="U26" s="37"/>
      <c r="V26" s="32"/>
      <c r="W26" s="33"/>
      <c r="X26" s="30"/>
      <c r="Z26" s="20">
        <v>4</v>
      </c>
      <c r="AA26" s="18" t="s">
        <v>75</v>
      </c>
      <c r="AB26" s="18" t="s">
        <v>79</v>
      </c>
      <c r="AC26" s="18">
        <v>38.03</v>
      </c>
      <c r="AD26" s="18">
        <v>75.040000000000006</v>
      </c>
      <c r="AE26" s="18">
        <v>18.329999999999998</v>
      </c>
      <c r="AF26" s="18">
        <v>6.06</v>
      </c>
      <c r="AG26" s="18">
        <v>0.57999999999999996</v>
      </c>
      <c r="AH26" s="21">
        <f t="shared" si="13"/>
        <v>9.5709570957095716E-2</v>
      </c>
      <c r="AI26" s="21">
        <f t="shared" si="14"/>
        <v>4.093835242771414</v>
      </c>
      <c r="AW26" s="20">
        <v>4</v>
      </c>
      <c r="AX26" s="18" t="s">
        <v>75</v>
      </c>
      <c r="AY26" s="18" t="s">
        <v>79</v>
      </c>
      <c r="AZ26" s="18">
        <v>38.03</v>
      </c>
      <c r="BA26" s="18">
        <v>75.040000000000006</v>
      </c>
      <c r="BB26" s="18">
        <v>18.329999999999998</v>
      </c>
      <c r="BC26" s="18">
        <v>6.06</v>
      </c>
      <c r="BD26" s="18">
        <v>0.57999999999999996</v>
      </c>
      <c r="BE26" s="21">
        <f t="shared" si="15"/>
        <v>10.448275862068966</v>
      </c>
      <c r="BF26" s="21">
        <f t="shared" si="16"/>
        <v>129.37931034482762</v>
      </c>
      <c r="BG26" s="21">
        <f t="shared" si="17"/>
        <v>31.603448275862068</v>
      </c>
      <c r="BH26" s="21">
        <f t="shared" si="18"/>
        <v>2.5521974487170054</v>
      </c>
      <c r="BI26" s="21">
        <f t="shared" si="19"/>
        <v>2371.5227586206897</v>
      </c>
      <c r="BJ26" s="21">
        <f t="shared" si="20"/>
        <v>0.42115469450775672</v>
      </c>
      <c r="BL26" s="20">
        <v>4</v>
      </c>
      <c r="BM26" s="18" t="s">
        <v>75</v>
      </c>
      <c r="BN26" s="18" t="s">
        <v>79</v>
      </c>
      <c r="BO26" s="18">
        <v>38.03</v>
      </c>
      <c r="BP26" s="18">
        <v>75.040000000000006</v>
      </c>
      <c r="BQ26" s="18">
        <v>18.329999999999998</v>
      </c>
      <c r="BR26" s="18">
        <v>6.06</v>
      </c>
      <c r="BS26" s="18">
        <v>0.57999999999999996</v>
      </c>
      <c r="BT26" s="20">
        <v>10</v>
      </c>
      <c r="BU26" s="20">
        <v>10</v>
      </c>
      <c r="BV26" s="20">
        <v>10</v>
      </c>
      <c r="BW26" s="20">
        <v>5</v>
      </c>
      <c r="BX26" s="20">
        <v>10</v>
      </c>
      <c r="BY26" s="20">
        <v>1</v>
      </c>
      <c r="BZ26" s="20">
        <f t="shared" si="21"/>
        <v>46</v>
      </c>
      <c r="CA26" s="20" t="s">
        <v>31</v>
      </c>
      <c r="CC26" s="20">
        <v>3</v>
      </c>
      <c r="CD26" s="18" t="s">
        <v>75</v>
      </c>
      <c r="CE26" s="18" t="s">
        <v>78</v>
      </c>
      <c r="CF26" s="18">
        <v>36.799999999999997</v>
      </c>
      <c r="CG26" s="18">
        <v>72.95</v>
      </c>
      <c r="CH26" s="18">
        <v>19.97</v>
      </c>
      <c r="CI26" s="18">
        <v>6.52</v>
      </c>
      <c r="CJ26" s="18">
        <v>0.55000000000000004</v>
      </c>
      <c r="CK26" s="21">
        <f t="shared" si="22"/>
        <v>36.309090909090905</v>
      </c>
      <c r="CL26" s="21">
        <f t="shared" si="23"/>
        <v>3.2451716617857804</v>
      </c>
      <c r="CM26" s="21">
        <f t="shared" si="24"/>
        <v>11.854545454545454</v>
      </c>
      <c r="CN26" s="21">
        <f t="shared" si="25"/>
        <v>3.6529794692038062</v>
      </c>
      <c r="CO26" s="21">
        <f t="shared" si="26"/>
        <v>0.1505620287868403</v>
      </c>
    </row>
    <row r="27" spans="2:116" x14ac:dyDescent="0.25">
      <c r="B27" s="30"/>
      <c r="C27" s="32"/>
      <c r="D27" s="32"/>
      <c r="E27" s="32"/>
      <c r="F27" s="32"/>
      <c r="G27" s="32"/>
      <c r="H27" s="32"/>
      <c r="I27" s="32"/>
      <c r="J27" s="37"/>
      <c r="K27" s="32"/>
      <c r="M27" s="30"/>
      <c r="N27" s="32"/>
      <c r="O27" s="32"/>
      <c r="P27" s="32"/>
      <c r="Q27" s="32"/>
      <c r="R27" s="32"/>
      <c r="S27" s="32"/>
      <c r="T27" s="32"/>
      <c r="U27" s="37"/>
      <c r="V27" s="32"/>
      <c r="W27" s="33"/>
      <c r="X27" s="30"/>
      <c r="Z27" s="20">
        <v>5</v>
      </c>
      <c r="AA27" s="18" t="s">
        <v>75</v>
      </c>
      <c r="AB27" s="18" t="s">
        <v>80</v>
      </c>
      <c r="AC27" s="18">
        <v>38.700000000000003</v>
      </c>
      <c r="AD27" s="18">
        <v>74.17</v>
      </c>
      <c r="AE27" s="18">
        <v>20.63</v>
      </c>
      <c r="AF27" s="18">
        <v>4.62</v>
      </c>
      <c r="AG27" s="18">
        <v>0.57999999999999996</v>
      </c>
      <c r="AH27" s="21">
        <f t="shared" si="13"/>
        <v>0.12554112554112554</v>
      </c>
      <c r="AI27" s="21">
        <f t="shared" si="14"/>
        <v>3.5952496364517694</v>
      </c>
      <c r="AW27" s="20">
        <v>5</v>
      </c>
      <c r="AX27" s="18" t="s">
        <v>75</v>
      </c>
      <c r="AY27" s="18" t="s">
        <v>80</v>
      </c>
      <c r="AZ27" s="18">
        <v>38.700000000000003</v>
      </c>
      <c r="BA27" s="18">
        <v>74.17</v>
      </c>
      <c r="BB27" s="18">
        <v>20.63</v>
      </c>
      <c r="BC27" s="18">
        <v>4.62</v>
      </c>
      <c r="BD27" s="18">
        <v>0.57999999999999996</v>
      </c>
      <c r="BE27" s="21">
        <f>BC27/BD27</f>
        <v>7.9655172413793114</v>
      </c>
      <c r="BF27" s="21">
        <f>BA27/BD27</f>
        <v>127.8793103448276</v>
      </c>
      <c r="BG27" s="21">
        <f>BB27/BD27</f>
        <v>35.568965517241381</v>
      </c>
      <c r="BH27" s="21">
        <f>(BC27*BB27)/(BA27*BD27)</f>
        <v>2.2155672197607545</v>
      </c>
      <c r="BI27" s="21">
        <f>(BA27*BB27)/(BD27)</f>
        <v>2638.1501724137934</v>
      </c>
      <c r="BJ27" s="21">
        <f>(BB27)/(BA27*BD27)</f>
        <v>0.47956000427721962</v>
      </c>
      <c r="BL27" s="20">
        <v>5</v>
      </c>
      <c r="BM27" s="18" t="s">
        <v>75</v>
      </c>
      <c r="BN27" s="18" t="s">
        <v>80</v>
      </c>
      <c r="BO27" s="18">
        <v>38.700000000000003</v>
      </c>
      <c r="BP27" s="18">
        <v>74.17</v>
      </c>
      <c r="BQ27" s="18">
        <v>20.63</v>
      </c>
      <c r="BR27" s="18">
        <v>4.62</v>
      </c>
      <c r="BS27" s="18">
        <v>0.57999999999999996</v>
      </c>
      <c r="BT27" s="20">
        <v>10</v>
      </c>
      <c r="BU27" s="20">
        <v>10</v>
      </c>
      <c r="BV27" s="20">
        <v>10</v>
      </c>
      <c r="BW27" s="20">
        <v>5</v>
      </c>
      <c r="BX27" s="20">
        <v>10</v>
      </c>
      <c r="BY27" s="20">
        <v>1</v>
      </c>
      <c r="BZ27" s="20">
        <f t="shared" si="21"/>
        <v>46</v>
      </c>
      <c r="CA27" s="20" t="s">
        <v>31</v>
      </c>
      <c r="CC27" s="20">
        <v>4</v>
      </c>
      <c r="CD27" s="18" t="s">
        <v>75</v>
      </c>
      <c r="CE27" s="18" t="s">
        <v>79</v>
      </c>
      <c r="CF27" s="18">
        <v>38.03</v>
      </c>
      <c r="CG27" s="18">
        <v>75.040000000000006</v>
      </c>
      <c r="CH27" s="18">
        <v>18.329999999999998</v>
      </c>
      <c r="CI27" s="18">
        <v>6.06</v>
      </c>
      <c r="CJ27" s="18">
        <v>0.57999999999999996</v>
      </c>
      <c r="CK27" s="21">
        <f t="shared" si="22"/>
        <v>31.603448275862068</v>
      </c>
      <c r="CL27" s="21">
        <f t="shared" si="23"/>
        <v>2.5521974487170058</v>
      </c>
      <c r="CM27" s="21">
        <f t="shared" si="24"/>
        <v>10.448275862068966</v>
      </c>
      <c r="CN27" s="21">
        <f t="shared" si="25"/>
        <v>4.093835242771414</v>
      </c>
      <c r="CO27" s="21">
        <f t="shared" si="26"/>
        <v>0.14167643923240933</v>
      </c>
      <c r="CZ27" s="30"/>
      <c r="DA27" s="32"/>
      <c r="DB27" s="32"/>
      <c r="DC27" s="32"/>
      <c r="DD27" s="32"/>
      <c r="DE27" s="32"/>
      <c r="DF27" s="32"/>
      <c r="DG27" s="32"/>
      <c r="DH27" s="32"/>
      <c r="DI27" s="30"/>
      <c r="DJ27" s="30"/>
      <c r="DK27" s="30"/>
      <c r="DL27" s="30"/>
    </row>
    <row r="28" spans="2:116" x14ac:dyDescent="0.25">
      <c r="B28" s="30"/>
      <c r="C28" s="32"/>
      <c r="D28" s="32"/>
      <c r="E28" s="32"/>
      <c r="F28" s="32"/>
      <c r="G28" s="32"/>
      <c r="H28" s="32"/>
      <c r="I28" s="32"/>
      <c r="J28" s="37"/>
      <c r="K28" s="32"/>
      <c r="Z28" s="20">
        <v>6</v>
      </c>
      <c r="AA28" s="18" t="s">
        <v>75</v>
      </c>
      <c r="AB28" s="18" t="s">
        <v>81</v>
      </c>
      <c r="AC28" s="18">
        <v>38.9</v>
      </c>
      <c r="AD28" s="18">
        <v>74.39</v>
      </c>
      <c r="AE28" s="18">
        <v>20</v>
      </c>
      <c r="AF28" s="18">
        <v>5.04</v>
      </c>
      <c r="AG28" s="18">
        <v>1.31</v>
      </c>
      <c r="AH28" s="21">
        <f t="shared" si="13"/>
        <v>0.25992063492063494</v>
      </c>
      <c r="AI28" s="21">
        <f t="shared" si="14"/>
        <v>3.7195</v>
      </c>
      <c r="AW28" s="20">
        <v>6</v>
      </c>
      <c r="AX28" s="18" t="s">
        <v>75</v>
      </c>
      <c r="AY28" s="18" t="s">
        <v>81</v>
      </c>
      <c r="AZ28" s="18">
        <v>38.9</v>
      </c>
      <c r="BA28" s="18">
        <v>74.39</v>
      </c>
      <c r="BB28" s="18">
        <v>20</v>
      </c>
      <c r="BC28" s="18">
        <v>5.04</v>
      </c>
      <c r="BD28" s="18">
        <v>1.31</v>
      </c>
      <c r="BE28" s="21">
        <f>BC28/BD28</f>
        <v>3.8473282442748089</v>
      </c>
      <c r="BF28" s="21">
        <f>BA28/BD28</f>
        <v>56.786259541984734</v>
      </c>
      <c r="BG28" s="21">
        <f>BB28/BD28</f>
        <v>15.267175572519083</v>
      </c>
      <c r="BH28" s="21">
        <f>(BC28*BB28)/(BA28*BD28)</f>
        <v>1.0343670504838847</v>
      </c>
      <c r="BI28" s="21">
        <f>(BA28*BB28)/(BD28)</f>
        <v>1135.7251908396945</v>
      </c>
      <c r="BJ28" s="21">
        <f>(BB28)/(BA28*BD28)</f>
        <v>0.2052315576356914</v>
      </c>
      <c r="BL28" s="20">
        <v>6</v>
      </c>
      <c r="BM28" s="18" t="s">
        <v>75</v>
      </c>
      <c r="BN28" s="18" t="s">
        <v>81</v>
      </c>
      <c r="BO28" s="18">
        <v>38.9</v>
      </c>
      <c r="BP28" s="18">
        <v>74.39</v>
      </c>
      <c r="BQ28" s="18">
        <v>20</v>
      </c>
      <c r="BR28" s="18">
        <v>5.04</v>
      </c>
      <c r="BS28" s="18">
        <v>1.31</v>
      </c>
      <c r="BT28" s="20">
        <v>5</v>
      </c>
      <c r="BU28" s="20">
        <v>5</v>
      </c>
      <c r="BV28" s="20">
        <v>5</v>
      </c>
      <c r="BW28" s="20">
        <v>1</v>
      </c>
      <c r="BX28" s="20">
        <v>5</v>
      </c>
      <c r="BY28" s="20">
        <v>5</v>
      </c>
      <c r="BZ28" s="20">
        <f t="shared" si="21"/>
        <v>26</v>
      </c>
      <c r="CA28" s="20" t="s">
        <v>83</v>
      </c>
      <c r="CC28" s="20">
        <v>5</v>
      </c>
      <c r="CD28" s="18" t="s">
        <v>75</v>
      </c>
      <c r="CE28" s="18" t="s">
        <v>80</v>
      </c>
      <c r="CF28" s="18">
        <v>38.700000000000003</v>
      </c>
      <c r="CG28" s="18">
        <v>74.17</v>
      </c>
      <c r="CH28" s="18">
        <v>20.63</v>
      </c>
      <c r="CI28" s="18">
        <v>4.62</v>
      </c>
      <c r="CJ28" s="18">
        <v>0.57999999999999996</v>
      </c>
      <c r="CK28" s="21">
        <f t="shared" si="22"/>
        <v>35.568965517241381</v>
      </c>
      <c r="CL28" s="21">
        <f t="shared" si="23"/>
        <v>2.215567219760755</v>
      </c>
      <c r="CM28" s="21">
        <f t="shared" si="24"/>
        <v>7.9655172413793114</v>
      </c>
      <c r="CN28" s="21">
        <f t="shared" si="25"/>
        <v>3.5952496364517694</v>
      </c>
      <c r="CO28" s="21">
        <f t="shared" si="26"/>
        <v>0.16132398543885665</v>
      </c>
      <c r="CZ28" s="30"/>
      <c r="DA28" s="32"/>
      <c r="DB28" s="32"/>
      <c r="DC28" s="32"/>
      <c r="DD28" s="32"/>
      <c r="DE28" s="32"/>
      <c r="DF28" s="32"/>
      <c r="DG28" s="32"/>
      <c r="DH28" s="32"/>
      <c r="DI28" s="30"/>
      <c r="DJ28" s="30"/>
      <c r="DK28" s="30"/>
      <c r="DL28" s="30"/>
    </row>
    <row r="29" spans="2:116" x14ac:dyDescent="0.25">
      <c r="Z29" s="24">
        <v>7</v>
      </c>
      <c r="AA29" s="22" t="s">
        <v>75</v>
      </c>
      <c r="AB29" s="22" t="s">
        <v>82</v>
      </c>
      <c r="AC29" s="22">
        <v>45</v>
      </c>
      <c r="AD29" s="22">
        <v>74.7</v>
      </c>
      <c r="AE29" s="22">
        <v>19.23</v>
      </c>
      <c r="AF29" s="22">
        <v>5.47</v>
      </c>
      <c r="AG29" s="22">
        <v>0.61</v>
      </c>
      <c r="AH29" s="25">
        <f t="shared" si="13"/>
        <v>0.11151736745886655</v>
      </c>
      <c r="AI29" s="25">
        <f t="shared" si="14"/>
        <v>3.8845553822152885</v>
      </c>
      <c r="AW29" s="24">
        <v>7</v>
      </c>
      <c r="AX29" s="22" t="s">
        <v>75</v>
      </c>
      <c r="AY29" s="22" t="s">
        <v>82</v>
      </c>
      <c r="AZ29" s="22">
        <v>45</v>
      </c>
      <c r="BA29" s="22">
        <v>74.7</v>
      </c>
      <c r="BB29" s="22">
        <v>19.23</v>
      </c>
      <c r="BC29" s="22">
        <v>5.47</v>
      </c>
      <c r="BD29" s="22">
        <v>0.61</v>
      </c>
      <c r="BE29" s="25">
        <f>BC29/BD29</f>
        <v>8.9672131147540988</v>
      </c>
      <c r="BF29" s="25">
        <f>BA29/BD29</f>
        <v>122.45901639344262</v>
      </c>
      <c r="BG29" s="25">
        <f>BB29/BD29</f>
        <v>31.524590163934427</v>
      </c>
      <c r="BH29" s="25">
        <f>(BC29*BB29)/(BA29*BD29)</f>
        <v>2.3084271512278622</v>
      </c>
      <c r="BI29" s="25">
        <f>(BA29*BB29)/(BD29)</f>
        <v>2354.8868852459018</v>
      </c>
      <c r="BJ29" s="25">
        <f>(BB29)/(BA29*BD29)</f>
        <v>0.42201593258279019</v>
      </c>
      <c r="BL29" s="24">
        <v>7</v>
      </c>
      <c r="BM29" s="22" t="s">
        <v>75</v>
      </c>
      <c r="BN29" s="22" t="s">
        <v>82</v>
      </c>
      <c r="BO29" s="22">
        <v>45</v>
      </c>
      <c r="BP29" s="22">
        <v>74.7</v>
      </c>
      <c r="BQ29" s="22">
        <v>19.23</v>
      </c>
      <c r="BR29" s="22">
        <v>5.47</v>
      </c>
      <c r="BS29" s="22">
        <v>0.61</v>
      </c>
      <c r="BT29" s="24">
        <v>10</v>
      </c>
      <c r="BU29" s="24">
        <v>10</v>
      </c>
      <c r="BV29" s="24">
        <v>10</v>
      </c>
      <c r="BW29" s="24">
        <v>5</v>
      </c>
      <c r="BX29" s="24">
        <v>10</v>
      </c>
      <c r="BY29" s="24">
        <v>1</v>
      </c>
      <c r="BZ29" s="24">
        <f t="shared" si="21"/>
        <v>46</v>
      </c>
      <c r="CA29" s="24" t="s">
        <v>31</v>
      </c>
      <c r="CC29" s="20">
        <v>6</v>
      </c>
      <c r="CD29" s="18" t="s">
        <v>75</v>
      </c>
      <c r="CE29" s="18" t="s">
        <v>81</v>
      </c>
      <c r="CF29" s="18">
        <v>38.9</v>
      </c>
      <c r="CG29" s="18">
        <v>74.39</v>
      </c>
      <c r="CH29" s="18">
        <v>20</v>
      </c>
      <c r="CI29" s="18">
        <v>5.04</v>
      </c>
      <c r="CJ29" s="18">
        <v>1.31</v>
      </c>
      <c r="CK29" s="21">
        <f>CH29/CJ29</f>
        <v>15.267175572519083</v>
      </c>
      <c r="CL29" s="21">
        <f>(CI29/CJ29)/(CG29/CH29)</f>
        <v>1.0343670504838847</v>
      </c>
      <c r="CM29" s="21">
        <f>CI29/CJ29</f>
        <v>3.8473282442748089</v>
      </c>
      <c r="CN29" s="21">
        <f>CG29/CH29</f>
        <v>3.7195</v>
      </c>
      <c r="CO29" s="21">
        <f>(CH29)/(CG29/CJ29)</f>
        <v>0.35219787605861003</v>
      </c>
    </row>
    <row r="30" spans="2:116" x14ac:dyDescent="0.25">
      <c r="B30" s="30"/>
      <c r="C30" s="32"/>
      <c r="D30" s="32"/>
      <c r="E30" s="32"/>
      <c r="F30" s="32"/>
      <c r="G30" s="32"/>
      <c r="H30" s="32"/>
      <c r="I30" s="32"/>
      <c r="J30" s="37"/>
      <c r="K30" s="32"/>
      <c r="Z30" s="30"/>
      <c r="AA30" s="32"/>
      <c r="AB30" s="32"/>
      <c r="AC30" s="32"/>
      <c r="AD30" s="32"/>
      <c r="AE30" s="32"/>
      <c r="AF30" s="32"/>
      <c r="AG30" s="32"/>
      <c r="AH30" s="33"/>
      <c r="AI30" s="33"/>
      <c r="AW30" s="30"/>
      <c r="AX30" s="32"/>
      <c r="AY30" s="32"/>
      <c r="AZ30" s="32"/>
      <c r="BA30" s="32"/>
      <c r="BB30" s="32"/>
      <c r="BC30" s="32"/>
      <c r="BD30" s="39" t="s">
        <v>60</v>
      </c>
      <c r="BE30" s="40">
        <f>MAX(BE23:BE29)</f>
        <v>13.602739726027398</v>
      </c>
      <c r="BF30" s="40">
        <f>MAX(BF23:BF29)</f>
        <v>132.63636363636363</v>
      </c>
      <c r="BG30" s="40">
        <f t="shared" ref="BG30:BJ30" si="27">MAX(BG23:BG29)</f>
        <v>36.309090909090905</v>
      </c>
      <c r="BH30" s="40">
        <f t="shared" si="27"/>
        <v>5.3612920187151207</v>
      </c>
      <c r="BI30" s="40">
        <f t="shared" si="27"/>
        <v>2648.7481818181818</v>
      </c>
      <c r="BJ30" s="40">
        <f t="shared" si="27"/>
        <v>0.53990856180414104</v>
      </c>
      <c r="BL30" s="30"/>
      <c r="BM30" s="32"/>
      <c r="BN30" s="32"/>
      <c r="BO30" s="32"/>
      <c r="BP30" s="32"/>
      <c r="BQ30" s="32"/>
      <c r="BR30" s="32"/>
      <c r="BS30" s="32"/>
      <c r="BT30" s="30"/>
      <c r="BU30" s="30"/>
      <c r="BV30" s="30"/>
      <c r="BW30" s="30"/>
      <c r="BX30" s="30"/>
      <c r="BY30" s="30"/>
      <c r="BZ30" s="30"/>
      <c r="CA30" s="30"/>
      <c r="CC30" s="24">
        <v>7</v>
      </c>
      <c r="CD30" s="22" t="s">
        <v>75</v>
      </c>
      <c r="CE30" s="22" t="s">
        <v>82</v>
      </c>
      <c r="CF30" s="22">
        <v>45</v>
      </c>
      <c r="CG30" s="22">
        <v>74.7</v>
      </c>
      <c r="CH30" s="22">
        <v>19.23</v>
      </c>
      <c r="CI30" s="22">
        <v>5.47</v>
      </c>
      <c r="CJ30" s="22">
        <v>0.61</v>
      </c>
      <c r="CK30" s="25">
        <f>CH30/CJ30</f>
        <v>31.524590163934427</v>
      </c>
      <c r="CL30" s="25">
        <f>(CI30/CJ30)/(CG30/CH30)</f>
        <v>2.3084271512278622</v>
      </c>
      <c r="CM30" s="25">
        <f>CI30/CJ30</f>
        <v>8.9672131147540988</v>
      </c>
      <c r="CN30" s="25">
        <f>CG30/CH30</f>
        <v>3.8845553822152885</v>
      </c>
      <c r="CO30" s="25">
        <f>(CH30)/(CG30/CJ30)</f>
        <v>0.15703212851405624</v>
      </c>
      <c r="CZ30" s="30"/>
      <c r="DA30" s="32"/>
      <c r="DB30" s="32"/>
      <c r="DC30" s="32"/>
      <c r="DD30" s="32"/>
      <c r="DE30" s="32"/>
      <c r="DF30" s="32"/>
      <c r="DG30" s="32"/>
      <c r="DH30" s="32"/>
      <c r="DI30" s="30"/>
      <c r="DJ30" s="30"/>
      <c r="DK30" s="30"/>
      <c r="DL30" s="30"/>
    </row>
    <row r="31" spans="2:116" x14ac:dyDescent="0.25">
      <c r="Z31" s="30"/>
      <c r="AA31" s="32"/>
      <c r="AB31" s="32"/>
      <c r="AC31" s="32"/>
      <c r="AD31" s="32"/>
      <c r="AE31" s="32"/>
      <c r="AF31" s="32"/>
      <c r="AG31" s="32"/>
      <c r="AH31" s="33"/>
      <c r="AI31" s="33"/>
      <c r="AW31" s="30"/>
      <c r="AX31" s="32"/>
      <c r="AY31" s="32"/>
      <c r="AZ31" s="32"/>
      <c r="BA31" s="32"/>
      <c r="BB31" s="32"/>
      <c r="BC31" s="32"/>
      <c r="BD31" s="28" t="s">
        <v>61</v>
      </c>
      <c r="BE31" s="26">
        <f>BE30/2</f>
        <v>6.8013698630136989</v>
      </c>
      <c r="BF31" s="26">
        <f t="shared" ref="BF31:BJ31" si="28">BF30/2</f>
        <v>66.318181818181813</v>
      </c>
      <c r="BG31" s="26">
        <f t="shared" si="28"/>
        <v>18.154545454545453</v>
      </c>
      <c r="BH31" s="26">
        <f t="shared" si="28"/>
        <v>2.6806460093575604</v>
      </c>
      <c r="BI31" s="26">
        <f t="shared" si="28"/>
        <v>1324.3740909090909</v>
      </c>
      <c r="BJ31" s="26">
        <f t="shared" si="28"/>
        <v>0.26995428090207052</v>
      </c>
      <c r="BL31" s="30"/>
      <c r="BM31" s="32"/>
      <c r="BN31" s="32"/>
      <c r="BO31" s="32"/>
      <c r="BP31" s="32"/>
      <c r="BQ31" s="32"/>
      <c r="BR31" s="32"/>
      <c r="BS31" s="32"/>
      <c r="BT31" s="30"/>
      <c r="BU31" s="30"/>
      <c r="BV31" s="30"/>
      <c r="BW31" s="30"/>
      <c r="BX31" s="30"/>
      <c r="BY31" s="30"/>
      <c r="BZ31" s="30"/>
      <c r="CA31" s="30"/>
      <c r="CC31" s="30"/>
      <c r="CD31" s="32"/>
      <c r="CE31" s="32"/>
      <c r="CF31" s="32"/>
      <c r="CG31" s="32"/>
      <c r="CH31" s="32"/>
      <c r="CI31" s="32"/>
      <c r="CJ31" s="32"/>
      <c r="CK31" s="33"/>
      <c r="CL31" s="33"/>
      <c r="CM31" s="33"/>
      <c r="CN31" s="33"/>
      <c r="CO31" s="33"/>
      <c r="CZ31" s="30"/>
    </row>
    <row r="32" spans="2:116" x14ac:dyDescent="0.25">
      <c r="B32" s="30"/>
      <c r="C32" s="32"/>
      <c r="D32" s="32"/>
      <c r="E32" s="32"/>
      <c r="F32" s="32"/>
      <c r="G32" s="32"/>
      <c r="H32" s="32"/>
      <c r="I32" s="32"/>
      <c r="J32" s="37"/>
      <c r="K32" s="32"/>
      <c r="M32" s="30"/>
      <c r="N32" s="32"/>
      <c r="O32" s="32"/>
      <c r="P32" s="32"/>
      <c r="Q32" s="32"/>
      <c r="R32" s="32"/>
      <c r="S32" s="32"/>
      <c r="T32" s="32"/>
      <c r="U32" s="37"/>
      <c r="V32" s="32"/>
      <c r="W32" s="33"/>
      <c r="X32" s="30"/>
      <c r="Z32" s="30"/>
      <c r="AA32" s="32"/>
      <c r="AB32" s="32"/>
      <c r="AC32" s="32"/>
      <c r="AD32" s="32"/>
      <c r="AE32" s="32"/>
      <c r="AF32" s="32"/>
      <c r="AG32" s="32"/>
      <c r="AH32" s="33"/>
      <c r="AI32" s="33"/>
      <c r="AW32" s="30"/>
      <c r="AX32" s="32"/>
      <c r="AY32" s="32"/>
      <c r="AZ32" s="32"/>
      <c r="BA32" s="32"/>
      <c r="BB32" s="32"/>
      <c r="BC32" s="32"/>
      <c r="BD32" s="28" t="s">
        <v>62</v>
      </c>
      <c r="BE32" s="26">
        <f>BE30/4</f>
        <v>3.4006849315068495</v>
      </c>
      <c r="BF32" s="26">
        <f t="shared" ref="BF32:BJ32" si="29">BF30/4</f>
        <v>33.159090909090907</v>
      </c>
      <c r="BG32" s="26">
        <f t="shared" si="29"/>
        <v>9.0772727272727263</v>
      </c>
      <c r="BH32" s="26">
        <f t="shared" si="29"/>
        <v>1.3403230046787802</v>
      </c>
      <c r="BI32" s="26">
        <f t="shared" si="29"/>
        <v>662.18704545454545</v>
      </c>
      <c r="BJ32" s="26">
        <f t="shared" si="29"/>
        <v>0.13497714045103526</v>
      </c>
      <c r="BL32" s="30"/>
      <c r="BM32" s="32"/>
      <c r="BN32" s="32"/>
      <c r="BO32" s="32"/>
      <c r="BP32" s="32"/>
      <c r="BQ32" s="32"/>
      <c r="BR32" s="32"/>
      <c r="BS32" s="32"/>
      <c r="BT32" s="30"/>
      <c r="BU32" s="30"/>
      <c r="BV32" s="30"/>
      <c r="BW32" s="30"/>
      <c r="BX32" s="30"/>
      <c r="BY32" s="30"/>
      <c r="BZ32" s="30"/>
      <c r="CA32" s="30"/>
      <c r="DB32" s="32"/>
      <c r="DC32" s="32"/>
      <c r="DD32" s="32"/>
      <c r="DE32" s="32"/>
      <c r="DF32" s="32"/>
      <c r="DG32" s="32"/>
      <c r="DH32" s="32"/>
      <c r="DI32" s="30"/>
      <c r="DJ32" s="30"/>
      <c r="DK32" s="30"/>
      <c r="DL32" s="30"/>
    </row>
    <row r="33" spans="2:116" x14ac:dyDescent="0.25">
      <c r="B33" s="30"/>
      <c r="C33" s="32"/>
      <c r="D33" s="32"/>
      <c r="E33" s="32"/>
      <c r="F33" s="32"/>
      <c r="G33" s="32"/>
      <c r="H33" s="32"/>
      <c r="I33" s="32"/>
      <c r="J33" s="37"/>
      <c r="K33" s="32"/>
      <c r="M33" s="30"/>
      <c r="N33" s="32"/>
      <c r="O33" s="32"/>
      <c r="P33" s="32"/>
      <c r="Q33" s="32"/>
      <c r="R33" s="32"/>
      <c r="S33" s="32"/>
      <c r="T33" s="32"/>
      <c r="U33" s="37"/>
      <c r="V33" s="32"/>
      <c r="W33" s="33"/>
      <c r="X33" s="30"/>
      <c r="Z33" s="30"/>
      <c r="AA33" s="32"/>
      <c r="AB33" s="32"/>
      <c r="AC33" s="32"/>
      <c r="AD33" s="32"/>
      <c r="AE33" s="32"/>
      <c r="AF33" s="32"/>
      <c r="AG33" s="32"/>
      <c r="AH33" s="33"/>
      <c r="AI33" s="33"/>
      <c r="AW33" s="30"/>
      <c r="AX33" s="32"/>
      <c r="AY33" s="32"/>
      <c r="AZ33" s="32"/>
      <c r="BA33" s="32"/>
      <c r="BB33" s="32"/>
      <c r="BC33" s="32"/>
      <c r="BD33" s="32"/>
      <c r="BE33" s="33"/>
      <c r="BF33" s="33"/>
      <c r="BG33" s="33"/>
      <c r="BH33" s="33"/>
      <c r="BI33" s="33"/>
      <c r="BJ33" s="33"/>
      <c r="BL33" s="30"/>
      <c r="BM33" s="32"/>
      <c r="BN33" s="32"/>
      <c r="BO33" s="32"/>
      <c r="BP33" s="32"/>
      <c r="BQ33" s="32"/>
      <c r="BR33" s="32"/>
      <c r="BS33" s="32"/>
      <c r="BT33" s="30"/>
      <c r="BU33" s="30"/>
      <c r="BV33" s="30"/>
      <c r="BW33" s="30"/>
      <c r="BX33" s="30"/>
      <c r="BY33" s="30"/>
      <c r="BZ33" s="30"/>
      <c r="CA33" s="30"/>
      <c r="CZ33" s="30"/>
      <c r="DB33" s="32"/>
      <c r="DC33" s="32"/>
      <c r="DD33" s="32"/>
      <c r="DE33" s="32"/>
      <c r="DF33" s="32"/>
      <c r="DG33" s="32"/>
      <c r="DH33" s="32"/>
      <c r="DI33" s="30"/>
      <c r="DJ33" s="30"/>
      <c r="DK33" s="30"/>
      <c r="DL33" s="30"/>
    </row>
    <row r="34" spans="2:116" x14ac:dyDescent="0.25">
      <c r="B34" s="30"/>
      <c r="C34" s="32"/>
      <c r="D34" s="32"/>
      <c r="E34" s="32"/>
      <c r="F34" s="32"/>
      <c r="G34" s="32"/>
      <c r="H34" s="32"/>
      <c r="I34" s="32"/>
      <c r="J34" s="37"/>
      <c r="K34" s="32"/>
      <c r="Z34" s="30"/>
      <c r="AA34" s="32"/>
      <c r="AB34" s="32"/>
      <c r="AC34" s="32"/>
      <c r="AD34" s="32"/>
      <c r="AE34" s="32"/>
      <c r="AF34" s="32"/>
      <c r="AG34" s="32"/>
      <c r="AH34" s="33"/>
      <c r="AI34" s="33"/>
      <c r="BL34" s="30"/>
      <c r="BM34" s="32"/>
      <c r="BN34" s="32"/>
      <c r="BO34" s="32"/>
      <c r="BP34" s="32"/>
      <c r="BQ34" s="32"/>
      <c r="BR34" s="32"/>
      <c r="BS34" s="32"/>
      <c r="BT34" s="30"/>
      <c r="BU34" s="30"/>
      <c r="BV34" s="30"/>
      <c r="BW34" s="30"/>
      <c r="BX34" s="30"/>
      <c r="BY34" s="30"/>
      <c r="BZ34" s="30"/>
      <c r="CA34" s="30"/>
      <c r="CZ34" s="30"/>
      <c r="DB34" s="32"/>
      <c r="DC34" s="32"/>
      <c r="DD34" s="32"/>
      <c r="DE34" s="32"/>
      <c r="DF34" s="32"/>
      <c r="DG34" s="32"/>
      <c r="DH34" s="32"/>
      <c r="DI34" s="30"/>
      <c r="DJ34" s="30"/>
      <c r="DK34" s="30"/>
      <c r="DL34" s="30"/>
    </row>
    <row r="35" spans="2:116" x14ac:dyDescent="0.25">
      <c r="B35" s="30"/>
      <c r="C35" s="32"/>
      <c r="D35" s="32"/>
      <c r="E35" s="32"/>
      <c r="F35" s="32"/>
      <c r="G35" s="32"/>
      <c r="H35" s="32"/>
      <c r="I35" s="32"/>
      <c r="J35" s="37"/>
      <c r="K35" s="32"/>
      <c r="M35" s="30"/>
      <c r="N35" s="32"/>
      <c r="O35" s="32"/>
      <c r="P35" s="32"/>
      <c r="Q35" s="32"/>
      <c r="R35" s="32"/>
      <c r="S35" s="32"/>
      <c r="T35" s="32"/>
      <c r="U35" s="37"/>
      <c r="V35" s="32"/>
      <c r="W35" s="33"/>
      <c r="X35" s="30"/>
      <c r="Z35" s="30"/>
      <c r="AA35" s="32"/>
      <c r="AB35" s="32"/>
      <c r="AC35" s="32"/>
      <c r="AD35" s="32"/>
      <c r="AE35" s="32"/>
      <c r="AF35" s="32"/>
      <c r="AG35" s="32"/>
      <c r="AH35" s="33"/>
      <c r="AI35" s="33"/>
      <c r="BF35" s="28" t="s">
        <v>60</v>
      </c>
      <c r="BG35" s="26">
        <f>BE30</f>
        <v>13.602739726027398</v>
      </c>
      <c r="BL35" s="30"/>
      <c r="BM35" s="32"/>
      <c r="BN35" s="32"/>
      <c r="BO35" s="32"/>
      <c r="BP35" s="32"/>
      <c r="BQ35" s="32"/>
      <c r="BR35" s="32"/>
      <c r="BS35" s="32"/>
      <c r="BT35" s="30"/>
      <c r="BU35" s="30"/>
      <c r="BV35" s="30"/>
      <c r="BW35" s="30"/>
      <c r="BX35" s="30"/>
      <c r="BY35" s="30"/>
      <c r="BZ35" s="30"/>
      <c r="CA35" s="30"/>
      <c r="DB35" s="32"/>
      <c r="DC35" s="32"/>
      <c r="DD35" s="32"/>
      <c r="DE35" s="32"/>
      <c r="DF35" s="32"/>
      <c r="DG35" s="32"/>
      <c r="DH35" s="32"/>
      <c r="DI35" s="30"/>
      <c r="DJ35" s="30"/>
      <c r="DK35" s="30"/>
      <c r="DL35" s="30"/>
    </row>
    <row r="36" spans="2:116" x14ac:dyDescent="0.25">
      <c r="B36" s="30"/>
      <c r="C36" s="32"/>
      <c r="D36" s="32"/>
      <c r="E36" s="32"/>
      <c r="F36" s="32"/>
      <c r="G36" s="32"/>
      <c r="H36" s="32"/>
      <c r="I36" s="32"/>
      <c r="J36" s="37"/>
      <c r="K36" s="32"/>
      <c r="Z36" s="30"/>
      <c r="AA36" s="32"/>
      <c r="AB36" s="32"/>
      <c r="AC36" s="32"/>
      <c r="AD36" s="32"/>
      <c r="AE36" s="32"/>
      <c r="AF36" s="32"/>
      <c r="AG36" s="32"/>
      <c r="AH36" s="33"/>
      <c r="AI36" s="33"/>
      <c r="BF36" s="28" t="s">
        <v>61</v>
      </c>
      <c r="BG36" s="26">
        <f>BG35/2</f>
        <v>6.8013698630136989</v>
      </c>
      <c r="BL36" s="30"/>
      <c r="BM36" s="32"/>
      <c r="BN36" s="32"/>
      <c r="BO36" s="32"/>
      <c r="BP36" s="32"/>
      <c r="BQ36" s="32"/>
      <c r="BR36" s="32"/>
      <c r="BS36" s="32"/>
      <c r="BT36" s="30"/>
      <c r="BU36" s="30"/>
      <c r="BV36" s="30"/>
      <c r="BW36" s="30"/>
      <c r="BX36" s="30"/>
      <c r="BY36" s="30"/>
      <c r="BZ36" s="30"/>
      <c r="CA36" s="30"/>
      <c r="CZ36" s="30"/>
      <c r="DB36" s="32"/>
      <c r="DC36" s="32"/>
      <c r="DD36" s="32"/>
      <c r="DE36" s="32"/>
      <c r="DF36" s="32"/>
      <c r="DG36" s="32"/>
      <c r="DH36" s="32"/>
      <c r="DI36" s="30"/>
      <c r="DJ36" s="30"/>
      <c r="DK36" s="30"/>
      <c r="DL36" s="30"/>
    </row>
    <row r="37" spans="2:116" x14ac:dyDescent="0.25">
      <c r="B37" s="30"/>
      <c r="C37" s="32"/>
      <c r="D37" s="32"/>
      <c r="E37" s="32"/>
      <c r="F37" s="32"/>
      <c r="G37" s="32"/>
      <c r="H37" s="32"/>
      <c r="I37" s="32"/>
      <c r="J37" s="37"/>
      <c r="K37" s="32"/>
      <c r="M37" s="30"/>
      <c r="N37" s="32"/>
      <c r="O37" s="32"/>
      <c r="P37" s="32"/>
      <c r="Q37" s="32"/>
      <c r="R37" s="32"/>
      <c r="S37" s="32"/>
      <c r="T37" s="32"/>
      <c r="U37" s="37"/>
      <c r="V37" s="32"/>
      <c r="W37" s="33"/>
      <c r="X37" s="30"/>
      <c r="Z37" s="30"/>
      <c r="AA37" s="32"/>
      <c r="AB37" s="32"/>
      <c r="AC37" s="32"/>
      <c r="AD37" s="32"/>
      <c r="AE37" s="32"/>
      <c r="AF37" s="32"/>
      <c r="AG37" s="32"/>
      <c r="AH37" s="33"/>
      <c r="AI37" s="33"/>
      <c r="BF37" s="28" t="s">
        <v>62</v>
      </c>
      <c r="BG37" s="26">
        <f>BG35/4</f>
        <v>3.4006849315068495</v>
      </c>
      <c r="BL37" s="30"/>
      <c r="BM37" s="32"/>
      <c r="BN37" s="32"/>
      <c r="BO37" s="32"/>
      <c r="BP37" s="32"/>
      <c r="BQ37" s="32"/>
      <c r="BR37" s="32"/>
      <c r="BS37" s="32"/>
      <c r="BT37" s="30"/>
      <c r="BU37" s="30"/>
      <c r="BV37" s="30"/>
      <c r="BW37" s="30"/>
      <c r="BX37" s="30"/>
      <c r="BY37" s="30"/>
      <c r="BZ37" s="30"/>
      <c r="CA37" s="30"/>
      <c r="CZ37" s="30"/>
      <c r="DB37" s="32"/>
      <c r="DC37" s="32"/>
      <c r="DD37" s="32"/>
      <c r="DE37" s="32"/>
      <c r="DF37" s="32"/>
      <c r="DG37" s="32"/>
      <c r="DH37" s="32"/>
      <c r="DI37" s="30"/>
      <c r="DJ37" s="30"/>
      <c r="DK37" s="30"/>
      <c r="DL37" s="30"/>
    </row>
    <row r="38" spans="2:116" x14ac:dyDescent="0.25">
      <c r="B38" s="30"/>
      <c r="C38" s="32"/>
      <c r="D38" s="32"/>
      <c r="E38" s="32"/>
      <c r="F38" s="32"/>
      <c r="G38" s="32"/>
      <c r="H38" s="32"/>
      <c r="I38" s="32"/>
      <c r="J38" s="37"/>
      <c r="K38" s="32"/>
      <c r="M38" s="30"/>
      <c r="N38" s="32"/>
      <c r="O38" s="32"/>
      <c r="P38" s="32"/>
      <c r="Q38" s="32"/>
      <c r="R38" s="32"/>
      <c r="S38" s="32"/>
      <c r="T38" s="32"/>
      <c r="U38" s="37"/>
      <c r="V38" s="32"/>
      <c r="W38" s="33"/>
      <c r="X38" s="30"/>
      <c r="Z38" s="30"/>
      <c r="AA38" s="32"/>
      <c r="AB38" s="32"/>
      <c r="AC38" s="32"/>
      <c r="AD38" s="32"/>
      <c r="AE38" s="32"/>
      <c r="AF38" s="32"/>
      <c r="AG38" s="32"/>
      <c r="AH38" s="33"/>
      <c r="AI38" s="33"/>
      <c r="AK38" s="6" t="s">
        <v>7</v>
      </c>
      <c r="AL38" s="6" t="s">
        <v>72</v>
      </c>
      <c r="AM38" s="6" t="s">
        <v>23</v>
      </c>
      <c r="AN38" s="6" t="s">
        <v>33</v>
      </c>
      <c r="AO38" s="6" t="s">
        <v>24</v>
      </c>
      <c r="AP38" s="6" t="s">
        <v>25</v>
      </c>
      <c r="AQ38" s="6" t="s">
        <v>26</v>
      </c>
      <c r="AR38" s="6" t="s">
        <v>27</v>
      </c>
      <c r="AS38" s="6" t="s">
        <v>28</v>
      </c>
      <c r="BL38" s="30"/>
      <c r="BM38" s="32"/>
      <c r="BN38" s="32"/>
      <c r="BO38" s="32"/>
      <c r="BP38" s="32"/>
      <c r="BQ38" s="32"/>
      <c r="BR38" s="32"/>
      <c r="BS38" s="32"/>
      <c r="BT38" s="30"/>
      <c r="BU38" s="30"/>
      <c r="BV38" s="30"/>
      <c r="BW38" s="30"/>
      <c r="BX38" s="30"/>
      <c r="BY38" s="30"/>
      <c r="BZ38" s="30"/>
      <c r="CA38" s="30"/>
      <c r="DB38" s="32"/>
      <c r="DC38" s="32"/>
      <c r="DD38" s="32"/>
      <c r="DE38" s="32"/>
      <c r="DF38" s="32"/>
      <c r="DG38" s="32"/>
      <c r="DH38" s="32"/>
      <c r="DI38" s="30"/>
      <c r="DJ38" s="30"/>
      <c r="DK38" s="30"/>
      <c r="DL38" s="30"/>
    </row>
    <row r="39" spans="2:116" x14ac:dyDescent="0.25">
      <c r="M39" s="30"/>
      <c r="N39" s="32"/>
      <c r="O39" s="32"/>
      <c r="P39" s="32"/>
      <c r="Q39" s="32"/>
      <c r="R39" s="32"/>
      <c r="S39" s="32"/>
      <c r="T39" s="32"/>
      <c r="U39" s="37"/>
      <c r="V39" s="32"/>
      <c r="W39" s="33"/>
      <c r="X39" s="30"/>
      <c r="Z39" s="30"/>
      <c r="AA39" s="32"/>
      <c r="AB39" s="32"/>
      <c r="AC39" s="32"/>
      <c r="AD39" s="32"/>
      <c r="AE39" s="32"/>
      <c r="AF39" s="32"/>
      <c r="AG39" s="32"/>
      <c r="AH39" s="33"/>
      <c r="AI39" s="33"/>
      <c r="AK39" s="20">
        <v>1</v>
      </c>
      <c r="AL39" s="18" t="s">
        <v>75</v>
      </c>
      <c r="AM39" s="18" t="s">
        <v>76</v>
      </c>
      <c r="AN39" s="18">
        <v>36.049999999999997</v>
      </c>
      <c r="AO39" s="18">
        <v>74.11</v>
      </c>
      <c r="AP39" s="18">
        <v>19.21</v>
      </c>
      <c r="AQ39" s="18">
        <v>5.99</v>
      </c>
      <c r="AR39" s="18">
        <v>0.68</v>
      </c>
      <c r="AS39" s="20" t="s">
        <v>30</v>
      </c>
      <c r="BL39" s="30"/>
      <c r="BM39" s="32"/>
      <c r="BN39" s="32"/>
      <c r="BO39" s="32"/>
      <c r="BP39" s="32"/>
      <c r="BQ39" s="32"/>
      <c r="BR39" s="32"/>
      <c r="BS39" s="32"/>
      <c r="BT39" s="30"/>
      <c r="BU39" s="30"/>
      <c r="BV39" s="30"/>
      <c r="BW39" s="30"/>
      <c r="BX39" s="30"/>
      <c r="BY39" s="30"/>
      <c r="BZ39" s="30"/>
      <c r="CA39" s="30"/>
    </row>
    <row r="40" spans="2:116" x14ac:dyDescent="0.25">
      <c r="B40" s="30"/>
      <c r="C40" s="32"/>
      <c r="D40" s="32"/>
      <c r="E40" s="32"/>
      <c r="F40" s="32"/>
      <c r="G40" s="32"/>
      <c r="H40" s="32"/>
      <c r="I40" s="32"/>
      <c r="J40" s="37"/>
      <c r="K40" s="32"/>
      <c r="M40" s="30"/>
      <c r="N40" s="32"/>
      <c r="O40" s="32"/>
      <c r="P40" s="32"/>
      <c r="Q40" s="32"/>
      <c r="R40" s="32"/>
      <c r="S40" s="32"/>
      <c r="T40" s="32"/>
      <c r="U40" s="37"/>
      <c r="V40" s="32"/>
      <c r="W40" s="33"/>
      <c r="X40" s="30"/>
      <c r="Z40" s="30"/>
      <c r="AA40" s="32"/>
      <c r="AB40" s="32"/>
      <c r="AC40" s="32"/>
      <c r="AD40" s="32"/>
      <c r="AE40" s="32"/>
      <c r="AF40" s="32"/>
      <c r="AG40" s="32"/>
      <c r="AH40" s="33"/>
      <c r="AI40" s="33"/>
      <c r="AK40" s="20">
        <v>2</v>
      </c>
      <c r="AL40" s="18" t="s">
        <v>75</v>
      </c>
      <c r="AM40" s="18" t="s">
        <v>77</v>
      </c>
      <c r="AN40" s="18">
        <v>36.1</v>
      </c>
      <c r="AO40" s="18">
        <v>64.09</v>
      </c>
      <c r="AP40" s="18">
        <v>25.26</v>
      </c>
      <c r="AQ40" s="18">
        <v>9.93</v>
      </c>
      <c r="AR40" s="18">
        <v>0.73</v>
      </c>
      <c r="AS40" s="20" t="s">
        <v>83</v>
      </c>
      <c r="BL40" s="30"/>
      <c r="BM40" s="32"/>
      <c r="BN40" s="32"/>
      <c r="BO40" s="32"/>
      <c r="BP40" s="32"/>
      <c r="BQ40" s="32"/>
      <c r="BR40" s="32"/>
      <c r="BS40" s="32"/>
      <c r="BT40" s="30"/>
      <c r="BU40" s="30"/>
      <c r="BV40" s="30"/>
      <c r="BW40" s="30"/>
      <c r="BX40" s="30"/>
      <c r="BY40" s="30"/>
      <c r="BZ40" s="30"/>
      <c r="CA40" s="30"/>
      <c r="CZ40" s="30"/>
      <c r="DB40" s="32"/>
      <c r="DC40" s="32"/>
      <c r="DD40" s="32"/>
      <c r="DE40" s="32"/>
      <c r="DF40" s="32"/>
      <c r="DG40" s="32"/>
      <c r="DH40" s="32"/>
      <c r="DI40" s="30"/>
      <c r="DJ40" s="30"/>
      <c r="DK40" s="30"/>
      <c r="DL40" s="30"/>
    </row>
    <row r="41" spans="2:116" x14ac:dyDescent="0.25">
      <c r="B41" s="30"/>
      <c r="C41" s="32"/>
      <c r="D41" s="32"/>
      <c r="E41" s="32"/>
      <c r="F41" s="32"/>
      <c r="G41" s="32"/>
      <c r="H41" s="32"/>
      <c r="I41" s="32"/>
      <c r="J41" s="37"/>
      <c r="K41" s="32"/>
      <c r="M41" s="30"/>
      <c r="N41" s="32"/>
      <c r="O41" s="32"/>
      <c r="P41" s="32"/>
      <c r="Q41" s="32"/>
      <c r="R41" s="32"/>
      <c r="S41" s="32"/>
      <c r="T41" s="32"/>
      <c r="U41" s="37"/>
      <c r="V41" s="32"/>
      <c r="W41" s="33"/>
      <c r="X41" s="30"/>
      <c r="Z41" s="30"/>
      <c r="AA41" s="32"/>
      <c r="AB41" s="32"/>
      <c r="AC41" s="32"/>
      <c r="AD41" s="32"/>
      <c r="AE41" s="32"/>
      <c r="AF41" s="32"/>
      <c r="AG41" s="32"/>
      <c r="AH41" s="33"/>
      <c r="AI41" s="33"/>
      <c r="AK41" s="20">
        <v>3</v>
      </c>
      <c r="AL41" s="18" t="s">
        <v>75</v>
      </c>
      <c r="AM41" s="18" t="s">
        <v>78</v>
      </c>
      <c r="AN41" s="18">
        <v>36.799999999999997</v>
      </c>
      <c r="AO41" s="18">
        <v>72.95</v>
      </c>
      <c r="AP41" s="18">
        <v>19.97</v>
      </c>
      <c r="AQ41" s="18">
        <v>6.52</v>
      </c>
      <c r="AR41" s="18">
        <v>0.55000000000000004</v>
      </c>
      <c r="AS41" s="20" t="s">
        <v>30</v>
      </c>
      <c r="BL41" s="30"/>
      <c r="BM41" s="32"/>
      <c r="BN41" s="32"/>
      <c r="BO41" s="32"/>
      <c r="BP41" s="32"/>
      <c r="BQ41" s="32"/>
      <c r="BR41" s="32"/>
      <c r="BS41" s="32"/>
      <c r="BT41" s="30"/>
      <c r="BU41" s="30"/>
      <c r="BV41" s="30"/>
      <c r="BW41" s="30"/>
      <c r="BX41" s="30"/>
      <c r="BY41" s="30"/>
      <c r="BZ41" s="30"/>
      <c r="CA41" s="30"/>
      <c r="DB41" s="32"/>
      <c r="DC41" s="32"/>
      <c r="DD41" s="32"/>
      <c r="DE41" s="32"/>
      <c r="DF41" s="32"/>
      <c r="DG41" s="32"/>
      <c r="DH41" s="32"/>
      <c r="DI41" s="30"/>
      <c r="DJ41" s="30"/>
      <c r="DK41" s="30"/>
      <c r="DL41" s="30"/>
    </row>
    <row r="42" spans="2:116" x14ac:dyDescent="0.25">
      <c r="B42" s="30"/>
      <c r="C42" s="32"/>
      <c r="D42" s="32"/>
      <c r="E42" s="32"/>
      <c r="F42" s="32"/>
      <c r="G42" s="32"/>
      <c r="H42" s="32"/>
      <c r="I42" s="32"/>
      <c r="J42" s="37"/>
      <c r="K42" s="32"/>
      <c r="M42" s="30"/>
      <c r="N42" s="32"/>
      <c r="O42" s="32"/>
      <c r="P42" s="32"/>
      <c r="Q42" s="32"/>
      <c r="R42" s="32"/>
      <c r="S42" s="32"/>
      <c r="T42" s="32"/>
      <c r="U42" s="37"/>
      <c r="V42" s="32"/>
      <c r="W42" s="33"/>
      <c r="X42" s="30"/>
      <c r="Z42" s="30"/>
      <c r="AA42" s="32"/>
      <c r="AB42" s="32"/>
      <c r="AC42" s="32"/>
      <c r="AD42" s="32"/>
      <c r="AE42" s="32"/>
      <c r="AF42" s="32"/>
      <c r="AG42" s="32"/>
      <c r="AH42" s="33"/>
      <c r="AI42" s="33"/>
      <c r="AK42" s="20">
        <v>4</v>
      </c>
      <c r="AL42" s="18" t="s">
        <v>75</v>
      </c>
      <c r="AM42" s="18" t="s">
        <v>79</v>
      </c>
      <c r="AN42" s="18">
        <v>38.03</v>
      </c>
      <c r="AO42" s="18">
        <v>75.040000000000006</v>
      </c>
      <c r="AP42" s="18">
        <v>18.329999999999998</v>
      </c>
      <c r="AQ42" s="18">
        <v>6.06</v>
      </c>
      <c r="AR42" s="18">
        <v>0.57999999999999996</v>
      </c>
      <c r="AS42" s="20" t="s">
        <v>30</v>
      </c>
      <c r="BL42" s="30"/>
      <c r="BM42" s="32"/>
      <c r="BN42" s="32"/>
      <c r="BO42" s="32"/>
      <c r="BP42" s="32"/>
      <c r="BQ42" s="32"/>
      <c r="BR42" s="32"/>
      <c r="BS42" s="32"/>
      <c r="BT42" s="30"/>
      <c r="BU42" s="30"/>
      <c r="BV42" s="30"/>
      <c r="BW42" s="30"/>
      <c r="BX42" s="30"/>
      <c r="BY42" s="30"/>
      <c r="BZ42" s="30"/>
      <c r="CA42" s="30"/>
      <c r="CZ42" s="30"/>
      <c r="DB42" s="32"/>
      <c r="DC42" s="32"/>
      <c r="DD42" s="32"/>
      <c r="DE42" s="32"/>
      <c r="DF42" s="32"/>
      <c r="DG42" s="32"/>
      <c r="DH42" s="32"/>
      <c r="DI42" s="30"/>
      <c r="DJ42" s="30"/>
      <c r="DK42" s="30"/>
      <c r="DL42" s="30"/>
    </row>
    <row r="43" spans="2:116" x14ac:dyDescent="0.25">
      <c r="M43" s="30"/>
      <c r="N43" s="32"/>
      <c r="O43" s="32"/>
      <c r="P43" s="32"/>
      <c r="Q43" s="32"/>
      <c r="R43" s="32"/>
      <c r="S43" s="32"/>
      <c r="T43" s="32"/>
      <c r="U43" s="37"/>
      <c r="V43" s="32"/>
      <c r="W43" s="33"/>
      <c r="X43" s="30"/>
      <c r="AK43" s="20">
        <v>5</v>
      </c>
      <c r="AL43" s="18" t="s">
        <v>75</v>
      </c>
      <c r="AM43" s="18" t="s">
        <v>80</v>
      </c>
      <c r="AN43" s="18">
        <v>38.700000000000003</v>
      </c>
      <c r="AO43" s="18">
        <v>74.17</v>
      </c>
      <c r="AP43" s="18">
        <v>20.63</v>
      </c>
      <c r="AQ43" s="18">
        <v>4.62</v>
      </c>
      <c r="AR43" s="18">
        <v>0.57999999999999996</v>
      </c>
      <c r="AS43" s="20" t="s">
        <v>30</v>
      </c>
      <c r="CZ43" s="30"/>
    </row>
    <row r="44" spans="2:116" x14ac:dyDescent="0.25">
      <c r="AK44" s="20">
        <v>6</v>
      </c>
      <c r="AL44" s="18" t="s">
        <v>75</v>
      </c>
      <c r="AM44" s="18" t="s">
        <v>81</v>
      </c>
      <c r="AN44" s="18">
        <v>38.9</v>
      </c>
      <c r="AO44" s="18">
        <v>74.39</v>
      </c>
      <c r="AP44" s="18">
        <v>20</v>
      </c>
      <c r="AQ44" s="18">
        <v>5.04</v>
      </c>
      <c r="AR44" s="18">
        <v>1.31</v>
      </c>
      <c r="AS44" s="20" t="s">
        <v>30</v>
      </c>
    </row>
    <row r="45" spans="2:116" x14ac:dyDescent="0.25">
      <c r="M45" s="30"/>
      <c r="N45" s="32"/>
      <c r="O45" s="32"/>
      <c r="P45" s="32"/>
      <c r="Q45" s="32"/>
      <c r="R45" s="32"/>
      <c r="S45" s="32"/>
      <c r="T45" s="32"/>
      <c r="U45" s="37"/>
      <c r="V45" s="32"/>
      <c r="W45" s="33"/>
      <c r="X45" s="30"/>
      <c r="AK45" s="24">
        <v>7</v>
      </c>
      <c r="AL45" s="22" t="s">
        <v>75</v>
      </c>
      <c r="AM45" s="22" t="s">
        <v>82</v>
      </c>
      <c r="AN45" s="22">
        <v>45</v>
      </c>
      <c r="AO45" s="22">
        <v>74.7</v>
      </c>
      <c r="AP45" s="22">
        <v>19.23</v>
      </c>
      <c r="AQ45" s="22">
        <v>5.47</v>
      </c>
      <c r="AR45" s="22">
        <v>0.61</v>
      </c>
      <c r="AS45" s="24" t="s">
        <v>30</v>
      </c>
    </row>
    <row r="46" spans="2:116" x14ac:dyDescent="0.25">
      <c r="M46" s="30"/>
      <c r="N46" s="32"/>
      <c r="O46" s="32"/>
      <c r="P46" s="32"/>
      <c r="Q46" s="32"/>
      <c r="R46" s="32"/>
      <c r="S46" s="32"/>
      <c r="T46" s="32"/>
      <c r="U46" s="37"/>
      <c r="V46" s="32"/>
      <c r="W46" s="33"/>
      <c r="X46" s="30"/>
      <c r="AK46" s="30"/>
      <c r="AL46" s="32"/>
      <c r="AM46" s="32"/>
      <c r="AN46" s="32"/>
      <c r="AO46" s="32"/>
      <c r="AP46" s="32"/>
      <c r="AQ46" s="32"/>
      <c r="AR46" s="32"/>
      <c r="AS46" s="30"/>
    </row>
    <row r="47" spans="2:116" x14ac:dyDescent="0.25">
      <c r="M47" s="30"/>
      <c r="N47" s="32"/>
      <c r="O47" s="32"/>
      <c r="P47" s="32"/>
      <c r="Q47" s="32"/>
      <c r="R47" s="32"/>
      <c r="S47" s="32"/>
      <c r="T47" s="32"/>
      <c r="U47" s="37"/>
      <c r="V47" s="32"/>
      <c r="W47" s="33"/>
      <c r="X47" s="30"/>
      <c r="Z47" s="30"/>
      <c r="AA47" s="32"/>
      <c r="AB47" s="32"/>
      <c r="AC47" s="32"/>
      <c r="AD47" s="32"/>
      <c r="AE47" s="32"/>
      <c r="AF47" s="32"/>
      <c r="AG47" s="32"/>
      <c r="AH47" s="33"/>
      <c r="AI47" s="33"/>
      <c r="AK47" s="30"/>
      <c r="AL47" s="32"/>
      <c r="AM47" s="32"/>
      <c r="AN47" s="32"/>
      <c r="AO47" s="32"/>
      <c r="AP47" s="32"/>
      <c r="AQ47" s="32"/>
      <c r="AR47" s="32"/>
      <c r="AS47" s="30"/>
      <c r="BL47" s="30"/>
      <c r="BM47" s="32"/>
      <c r="BN47" s="32"/>
      <c r="BO47" s="32"/>
      <c r="BP47" s="32"/>
      <c r="BQ47" s="32"/>
      <c r="BR47" s="32"/>
      <c r="BS47" s="32"/>
      <c r="BT47" s="30"/>
      <c r="BU47" s="30"/>
      <c r="BV47" s="30"/>
      <c r="BW47" s="30"/>
      <c r="BX47" s="30"/>
      <c r="BY47" s="30"/>
      <c r="BZ47" s="30"/>
      <c r="CA47" s="30"/>
    </row>
    <row r="48" spans="2:116" x14ac:dyDescent="0.25">
      <c r="Z48" s="30"/>
      <c r="AA48" s="32"/>
      <c r="AB48" s="32"/>
      <c r="AC48" s="32"/>
      <c r="AD48" s="32"/>
      <c r="AE48" s="32"/>
      <c r="AF48" s="32"/>
      <c r="AG48" s="32"/>
      <c r="AH48" s="33"/>
      <c r="AI48" s="33"/>
      <c r="AK48" s="30"/>
      <c r="AL48" s="32"/>
      <c r="AM48" s="32"/>
      <c r="AN48" s="32"/>
      <c r="AO48" s="32"/>
      <c r="AP48" s="32"/>
      <c r="AQ48" s="32"/>
      <c r="AR48" s="32"/>
      <c r="AS48" s="30"/>
      <c r="BL48" s="30"/>
      <c r="BM48" s="32"/>
      <c r="BN48" s="32"/>
      <c r="BO48" s="32"/>
      <c r="BP48" s="32"/>
      <c r="BQ48" s="32"/>
      <c r="BR48" s="32"/>
      <c r="BS48" s="32"/>
      <c r="BT48" s="30"/>
      <c r="BU48" s="30"/>
      <c r="BV48" s="30"/>
      <c r="BW48" s="30"/>
      <c r="BX48" s="30"/>
      <c r="BY48" s="30"/>
      <c r="BZ48" s="30"/>
      <c r="CA48" s="30"/>
    </row>
    <row r="49" spans="2:79" x14ac:dyDescent="0.25">
      <c r="B49" s="30"/>
      <c r="C49" s="32"/>
      <c r="D49" s="32"/>
      <c r="E49" s="32"/>
      <c r="F49" s="32"/>
      <c r="G49" s="32"/>
      <c r="H49" s="32"/>
      <c r="I49" s="32"/>
      <c r="J49" s="37"/>
      <c r="K49" s="32"/>
      <c r="AK49" s="30"/>
      <c r="AL49" s="32"/>
      <c r="AM49" s="32"/>
      <c r="AN49" s="32"/>
      <c r="AO49" s="32"/>
      <c r="AP49" s="32"/>
      <c r="AQ49" s="32"/>
      <c r="AR49" s="32"/>
      <c r="AS49" s="30"/>
    </row>
    <row r="50" spans="2:79" x14ac:dyDescent="0.25">
      <c r="Z50" s="30"/>
      <c r="AA50" s="32"/>
      <c r="AB50" s="32"/>
      <c r="AC50" s="32"/>
      <c r="AD50" s="32"/>
      <c r="AE50" s="32"/>
      <c r="AF50" s="32"/>
      <c r="AG50" s="32"/>
      <c r="AH50" s="33"/>
      <c r="AI50" s="33"/>
      <c r="AK50" s="30"/>
      <c r="AL50" s="32"/>
      <c r="AM50" s="32"/>
      <c r="AN50" s="32"/>
      <c r="AO50" s="32"/>
      <c r="AP50" s="32"/>
      <c r="AQ50" s="32"/>
      <c r="AR50" s="32"/>
      <c r="AS50" s="30"/>
      <c r="BL50" s="30"/>
      <c r="BM50" s="32"/>
      <c r="BN50" s="32"/>
      <c r="BO50" s="32"/>
      <c r="BP50" s="32"/>
      <c r="BQ50" s="32"/>
      <c r="BR50" s="32"/>
      <c r="BS50" s="32"/>
      <c r="BT50" s="30"/>
      <c r="BU50" s="30"/>
      <c r="BV50" s="30"/>
      <c r="BW50" s="30"/>
      <c r="BX50" s="30"/>
      <c r="BY50" s="30"/>
      <c r="BZ50" s="30"/>
      <c r="CA50" s="30"/>
    </row>
    <row r="51" spans="2:79" x14ac:dyDescent="0.25">
      <c r="AK51" s="30"/>
      <c r="AL51" s="32"/>
      <c r="AM51" s="32"/>
      <c r="AN51" s="32"/>
      <c r="AO51" s="32"/>
      <c r="AP51" s="32"/>
      <c r="AQ51" s="32"/>
      <c r="AR51" s="32"/>
      <c r="AS51" s="30"/>
    </row>
    <row r="52" spans="2:79" x14ac:dyDescent="0.25">
      <c r="Z52" s="30"/>
      <c r="AA52" s="32"/>
      <c r="AB52" s="32"/>
      <c r="AC52" s="32"/>
      <c r="AD52" s="32"/>
      <c r="AE52" s="32"/>
      <c r="AF52" s="32"/>
      <c r="AG52" s="32"/>
      <c r="AH52" s="33"/>
      <c r="AI52" s="33"/>
      <c r="AK52" s="30"/>
      <c r="AL52" s="32"/>
      <c r="AM52" s="32"/>
      <c r="AN52" s="32"/>
      <c r="AO52" s="32"/>
      <c r="AP52" s="32"/>
      <c r="AQ52" s="32"/>
      <c r="AR52" s="32"/>
      <c r="AS52" s="30"/>
      <c r="BL52" s="30"/>
      <c r="BM52" s="32"/>
      <c r="BN52" s="32"/>
      <c r="BO52" s="32"/>
      <c r="BP52" s="32"/>
      <c r="BQ52" s="32"/>
      <c r="BR52" s="32"/>
      <c r="BS52" s="32"/>
      <c r="BT52" s="30"/>
      <c r="BU52" s="30"/>
      <c r="BV52" s="30"/>
      <c r="BW52" s="30"/>
      <c r="BX52" s="30"/>
      <c r="BY52" s="30"/>
      <c r="BZ52" s="30"/>
      <c r="CA52" s="30"/>
    </row>
    <row r="53" spans="2:79" x14ac:dyDescent="0.25">
      <c r="B53" s="30"/>
      <c r="C53" s="32"/>
      <c r="D53" s="32"/>
      <c r="E53" s="32"/>
      <c r="F53" s="32"/>
      <c r="G53" s="32"/>
      <c r="H53" s="32"/>
      <c r="I53" s="32"/>
      <c r="J53" s="37"/>
      <c r="K53" s="32"/>
      <c r="Z53" s="30"/>
      <c r="AA53" s="32"/>
      <c r="AB53" s="32"/>
      <c r="AC53" s="32"/>
      <c r="AD53" s="32"/>
      <c r="AE53" s="32"/>
      <c r="AF53" s="32"/>
      <c r="AG53" s="32"/>
      <c r="AH53" s="33"/>
      <c r="AI53" s="33"/>
      <c r="AK53" s="30"/>
      <c r="AL53" s="32"/>
      <c r="AM53" s="32"/>
      <c r="AN53" s="32"/>
      <c r="AO53" s="32"/>
      <c r="AP53" s="32"/>
      <c r="AQ53" s="32"/>
      <c r="AR53" s="32"/>
      <c r="AS53" s="30"/>
      <c r="AW53" s="6" t="s">
        <v>7</v>
      </c>
      <c r="AX53" s="6" t="s">
        <v>72</v>
      </c>
      <c r="AY53" s="6" t="s">
        <v>23</v>
      </c>
      <c r="AZ53" s="6" t="s">
        <v>33</v>
      </c>
      <c r="BA53" s="6" t="s">
        <v>24</v>
      </c>
      <c r="BB53" s="6" t="s">
        <v>25</v>
      </c>
      <c r="BC53" s="6" t="s">
        <v>26</v>
      </c>
      <c r="BD53" s="6" t="s">
        <v>27</v>
      </c>
      <c r="BE53" s="27" t="s">
        <v>51</v>
      </c>
      <c r="BF53" s="6" t="s">
        <v>63</v>
      </c>
      <c r="BL53" s="30"/>
      <c r="BM53" s="32"/>
      <c r="BN53" s="32"/>
      <c r="BO53" s="32"/>
      <c r="BP53" s="32"/>
      <c r="BQ53" s="32"/>
      <c r="BR53" s="32"/>
      <c r="BS53" s="32"/>
      <c r="BT53" s="30"/>
      <c r="BU53" s="30"/>
      <c r="BV53" s="30"/>
      <c r="BW53" s="30"/>
      <c r="BX53" s="30"/>
      <c r="BY53" s="30"/>
      <c r="BZ53" s="30"/>
      <c r="CA53" s="30"/>
    </row>
    <row r="54" spans="2:79" x14ac:dyDescent="0.25">
      <c r="M54" s="30"/>
      <c r="N54" s="32"/>
      <c r="O54" s="32"/>
      <c r="P54" s="32"/>
      <c r="Q54" s="32"/>
      <c r="R54" s="32"/>
      <c r="S54" s="32"/>
      <c r="T54" s="32"/>
      <c r="U54" s="37"/>
      <c r="V54" s="32"/>
      <c r="W54" s="33"/>
      <c r="X54" s="30"/>
      <c r="Z54" s="30"/>
      <c r="AA54" s="32"/>
      <c r="AB54" s="32"/>
      <c r="AC54" s="32"/>
      <c r="AD54" s="32"/>
      <c r="AE54" s="32"/>
      <c r="AF54" s="32"/>
      <c r="AG54" s="32"/>
      <c r="AH54" s="33"/>
      <c r="AI54" s="33"/>
      <c r="AK54" s="30"/>
      <c r="AL54" s="32"/>
      <c r="AM54" s="32"/>
      <c r="AN54" s="32"/>
      <c r="AO54" s="32"/>
      <c r="AP54" s="32"/>
      <c r="AQ54" s="32"/>
      <c r="AR54" s="32"/>
      <c r="AS54" s="30"/>
      <c r="AW54" s="20">
        <v>1</v>
      </c>
      <c r="AX54" s="18" t="s">
        <v>75</v>
      </c>
      <c r="AY54" s="18" t="s">
        <v>76</v>
      </c>
      <c r="AZ54" s="18">
        <v>36.049999999999997</v>
      </c>
      <c r="BA54" s="18">
        <v>74.11</v>
      </c>
      <c r="BB54" s="18">
        <v>19.21</v>
      </c>
      <c r="BC54" s="18">
        <v>5.99</v>
      </c>
      <c r="BD54" s="18">
        <v>0.68</v>
      </c>
      <c r="BE54" s="21">
        <f>BC54/BD54</f>
        <v>8.8088235294117645</v>
      </c>
      <c r="BF54" s="20">
        <v>10</v>
      </c>
      <c r="BL54" s="30"/>
      <c r="BM54" s="32"/>
      <c r="BN54" s="32"/>
      <c r="BO54" s="32"/>
      <c r="BP54" s="32"/>
      <c r="BQ54" s="32"/>
      <c r="BR54" s="32"/>
      <c r="BS54" s="32"/>
      <c r="BT54" s="30"/>
      <c r="BU54" s="30"/>
      <c r="BV54" s="30"/>
      <c r="BW54" s="30"/>
      <c r="BX54" s="30"/>
      <c r="BY54" s="30"/>
      <c r="BZ54" s="30"/>
      <c r="CA54" s="30"/>
    </row>
    <row r="55" spans="2:79" x14ac:dyDescent="0.25">
      <c r="B55" s="30"/>
      <c r="C55" s="32"/>
      <c r="D55" s="32"/>
      <c r="E55" s="32"/>
      <c r="F55" s="32"/>
      <c r="G55" s="32"/>
      <c r="H55" s="32"/>
      <c r="I55" s="32"/>
      <c r="J55" s="37"/>
      <c r="K55" s="32"/>
      <c r="Z55" s="30"/>
      <c r="AA55" s="32"/>
      <c r="AB55" s="32"/>
      <c r="AC55" s="32"/>
      <c r="AD55" s="32"/>
      <c r="AE55" s="32"/>
      <c r="AF55" s="32"/>
      <c r="AG55" s="32"/>
      <c r="AH55" s="33"/>
      <c r="AI55" s="33"/>
      <c r="AK55" s="30"/>
      <c r="AL55" s="32"/>
      <c r="AM55" s="32"/>
      <c r="AN55" s="32"/>
      <c r="AO55" s="32"/>
      <c r="AP55" s="32"/>
      <c r="AQ55" s="32"/>
      <c r="AR55" s="32"/>
      <c r="AS55" s="30"/>
      <c r="AW55" s="20">
        <v>2</v>
      </c>
      <c r="AX55" s="18" t="s">
        <v>75</v>
      </c>
      <c r="AY55" s="18" t="s">
        <v>77</v>
      </c>
      <c r="AZ55" s="18">
        <v>36.1</v>
      </c>
      <c r="BA55" s="18">
        <v>64.09</v>
      </c>
      <c r="BB55" s="18">
        <v>25.26</v>
      </c>
      <c r="BC55" s="18">
        <v>9.93</v>
      </c>
      <c r="BD55" s="18">
        <v>0.73</v>
      </c>
      <c r="BE55" s="21">
        <f t="shared" ref="BE54:BE60" si="30">BC55/BD55</f>
        <v>13.602739726027398</v>
      </c>
      <c r="BF55" s="20">
        <v>10</v>
      </c>
      <c r="BL55" s="30"/>
      <c r="BM55" s="32"/>
      <c r="BN55" s="32"/>
      <c r="BO55" s="32"/>
      <c r="BP55" s="32"/>
      <c r="BQ55" s="32"/>
      <c r="BR55" s="32"/>
      <c r="BS55" s="32"/>
      <c r="BT55" s="30"/>
      <c r="BU55" s="30"/>
      <c r="BV55" s="30"/>
      <c r="BW55" s="30"/>
      <c r="BX55" s="30"/>
      <c r="BY55" s="30"/>
      <c r="BZ55" s="30"/>
      <c r="CA55" s="30"/>
    </row>
    <row r="56" spans="2:79" x14ac:dyDescent="0.25">
      <c r="Z56" s="30"/>
      <c r="AA56" s="32"/>
      <c r="AB56" s="32"/>
      <c r="AC56" s="32"/>
      <c r="AD56" s="32"/>
      <c r="AE56" s="32"/>
      <c r="AF56" s="32"/>
      <c r="AG56" s="32"/>
      <c r="AH56" s="33"/>
      <c r="AI56" s="33"/>
      <c r="AK56" s="30"/>
      <c r="AL56" s="32"/>
      <c r="AM56" s="32"/>
      <c r="AN56" s="32"/>
      <c r="AO56" s="32"/>
      <c r="AP56" s="32"/>
      <c r="AQ56" s="32"/>
      <c r="AR56" s="32"/>
      <c r="AS56" s="30"/>
      <c r="AW56" s="20">
        <v>3</v>
      </c>
      <c r="AX56" s="18" t="s">
        <v>75</v>
      </c>
      <c r="AY56" s="18" t="s">
        <v>78</v>
      </c>
      <c r="AZ56" s="18">
        <v>36.799999999999997</v>
      </c>
      <c r="BA56" s="18">
        <v>72.95</v>
      </c>
      <c r="BB56" s="18">
        <v>19.97</v>
      </c>
      <c r="BC56" s="18">
        <v>6.52</v>
      </c>
      <c r="BD56" s="18">
        <v>0.55000000000000004</v>
      </c>
      <c r="BE56" s="21">
        <f t="shared" si="30"/>
        <v>11.854545454545454</v>
      </c>
      <c r="BF56" s="20">
        <v>10</v>
      </c>
      <c r="BL56" s="30"/>
      <c r="BM56" s="32"/>
      <c r="BN56" s="32"/>
      <c r="BO56" s="32"/>
      <c r="BP56" s="32"/>
      <c r="BQ56" s="32"/>
      <c r="BR56" s="32"/>
      <c r="BS56" s="32"/>
      <c r="BT56" s="30"/>
      <c r="BU56" s="30"/>
      <c r="BV56" s="30"/>
      <c r="BW56" s="30"/>
      <c r="BX56" s="30"/>
      <c r="BY56" s="30"/>
      <c r="BZ56" s="30"/>
      <c r="CA56" s="30"/>
    </row>
    <row r="57" spans="2:79" x14ac:dyDescent="0.25">
      <c r="Z57" s="30"/>
      <c r="AA57" s="32"/>
      <c r="AB57" s="32"/>
      <c r="AC57" s="32"/>
      <c r="AD57" s="32"/>
      <c r="AE57" s="32"/>
      <c r="AF57" s="32"/>
      <c r="AG57" s="32"/>
      <c r="AH57" s="33"/>
      <c r="AI57" s="33"/>
      <c r="AK57" s="30"/>
      <c r="AL57" s="32"/>
      <c r="AM57" s="32"/>
      <c r="AN57" s="32"/>
      <c r="AO57" s="32"/>
      <c r="AP57" s="32"/>
      <c r="AQ57" s="32"/>
      <c r="AR57" s="32"/>
      <c r="AS57" s="30"/>
      <c r="AW57" s="20">
        <v>4</v>
      </c>
      <c r="AX57" s="18" t="s">
        <v>75</v>
      </c>
      <c r="AY57" s="18" t="s">
        <v>79</v>
      </c>
      <c r="AZ57" s="18">
        <v>38.03</v>
      </c>
      <c r="BA57" s="18">
        <v>75.040000000000006</v>
      </c>
      <c r="BB57" s="18">
        <v>18.329999999999998</v>
      </c>
      <c r="BC57" s="18">
        <v>6.06</v>
      </c>
      <c r="BD57" s="18">
        <v>0.57999999999999996</v>
      </c>
      <c r="BE57" s="21">
        <f t="shared" si="30"/>
        <v>10.448275862068966</v>
      </c>
      <c r="BF57" s="20">
        <v>10</v>
      </c>
      <c r="BL57" s="30"/>
      <c r="BM57" s="32"/>
      <c r="BN57" s="32"/>
      <c r="BO57" s="32"/>
      <c r="BP57" s="32"/>
      <c r="BQ57" s="32"/>
      <c r="BR57" s="32"/>
      <c r="BS57" s="32"/>
      <c r="BT57" s="30"/>
      <c r="BU57" s="30"/>
      <c r="BV57" s="30"/>
      <c r="BW57" s="30"/>
      <c r="BX57" s="30"/>
      <c r="BY57" s="30"/>
      <c r="BZ57" s="30"/>
      <c r="CA57" s="30"/>
    </row>
    <row r="58" spans="2:79" x14ac:dyDescent="0.25">
      <c r="M58" s="30"/>
      <c r="N58" s="32"/>
      <c r="O58" s="32"/>
      <c r="P58" s="32"/>
      <c r="Q58" s="32"/>
      <c r="R58" s="32"/>
      <c r="S58" s="32"/>
      <c r="T58" s="32"/>
      <c r="U58" s="37"/>
      <c r="V58" s="32"/>
      <c r="W58" s="33"/>
      <c r="X58" s="30"/>
      <c r="Z58" s="30"/>
      <c r="AA58" s="32"/>
      <c r="AB58" s="32"/>
      <c r="AC58" s="32"/>
      <c r="AD58" s="32"/>
      <c r="AE58" s="32"/>
      <c r="AF58" s="32"/>
      <c r="AG58" s="32"/>
      <c r="AH58" s="33"/>
      <c r="AI58" s="33"/>
      <c r="AK58" s="30"/>
      <c r="AL58" s="32"/>
      <c r="AM58" s="32"/>
      <c r="AN58" s="32"/>
      <c r="AO58" s="32"/>
      <c r="AP58" s="32"/>
      <c r="AQ58" s="32"/>
      <c r="AR58" s="32"/>
      <c r="AS58" s="30"/>
      <c r="AW58" s="20">
        <v>5</v>
      </c>
      <c r="AX58" s="18" t="s">
        <v>75</v>
      </c>
      <c r="AY58" s="18" t="s">
        <v>80</v>
      </c>
      <c r="AZ58" s="18">
        <v>38.700000000000003</v>
      </c>
      <c r="BA58" s="18">
        <v>74.17</v>
      </c>
      <c r="BB58" s="18">
        <v>20.63</v>
      </c>
      <c r="BC58" s="18">
        <v>4.62</v>
      </c>
      <c r="BD58" s="18">
        <v>0.57999999999999996</v>
      </c>
      <c r="BE58" s="21">
        <f t="shared" si="30"/>
        <v>7.9655172413793114</v>
      </c>
      <c r="BF58" s="20">
        <v>10</v>
      </c>
      <c r="BL58" s="30"/>
      <c r="BM58" s="32"/>
      <c r="BN58" s="32"/>
      <c r="BO58" s="32"/>
      <c r="BP58" s="32"/>
      <c r="BQ58" s="32"/>
      <c r="BR58" s="32"/>
      <c r="BS58" s="32"/>
      <c r="BT58" s="30"/>
      <c r="BU58" s="30"/>
      <c r="BV58" s="30"/>
      <c r="BW58" s="30"/>
      <c r="BX58" s="30"/>
      <c r="BY58" s="30"/>
      <c r="BZ58" s="30"/>
      <c r="CA58" s="30"/>
    </row>
    <row r="59" spans="2:79" x14ac:dyDescent="0.25">
      <c r="AW59" s="20">
        <v>6</v>
      </c>
      <c r="AX59" s="18" t="s">
        <v>75</v>
      </c>
      <c r="AY59" s="18" t="s">
        <v>81</v>
      </c>
      <c r="AZ59" s="18">
        <v>38.9</v>
      </c>
      <c r="BA59" s="18">
        <v>74.39</v>
      </c>
      <c r="BB59" s="18">
        <v>20</v>
      </c>
      <c r="BC59" s="18">
        <v>5.04</v>
      </c>
      <c r="BD59" s="18">
        <v>1.31</v>
      </c>
      <c r="BE59" s="21">
        <f t="shared" si="30"/>
        <v>3.8473282442748089</v>
      </c>
      <c r="BF59" s="20">
        <v>5</v>
      </c>
    </row>
    <row r="60" spans="2:79" x14ac:dyDescent="0.25">
      <c r="M60" s="30"/>
      <c r="N60" s="32"/>
      <c r="O60" s="32"/>
      <c r="P60" s="32"/>
      <c r="Q60" s="32"/>
      <c r="R60" s="32"/>
      <c r="S60" s="32"/>
      <c r="T60" s="32"/>
      <c r="U60" s="37"/>
      <c r="V60" s="32"/>
      <c r="W60" s="33"/>
      <c r="X60" s="30"/>
      <c r="Z60" s="30"/>
      <c r="AA60" s="32"/>
      <c r="AB60" s="32"/>
      <c r="AC60" s="32"/>
      <c r="AD60" s="32"/>
      <c r="AE60" s="32"/>
      <c r="AF60" s="32"/>
      <c r="AG60" s="32"/>
      <c r="AH60" s="33"/>
      <c r="AI60" s="33"/>
      <c r="AW60" s="24">
        <v>7</v>
      </c>
      <c r="AX60" s="22" t="s">
        <v>75</v>
      </c>
      <c r="AY60" s="22" t="s">
        <v>82</v>
      </c>
      <c r="AZ60" s="22">
        <v>45</v>
      </c>
      <c r="BA60" s="22">
        <v>74.7</v>
      </c>
      <c r="BB60" s="22">
        <v>19.23</v>
      </c>
      <c r="BC60" s="22">
        <v>5.47</v>
      </c>
      <c r="BD60" s="22">
        <v>0.61</v>
      </c>
      <c r="BE60" s="25">
        <f t="shared" si="30"/>
        <v>8.9672131147540988</v>
      </c>
      <c r="BF60" s="24">
        <v>10</v>
      </c>
      <c r="BL60" s="30"/>
      <c r="BM60" s="32"/>
      <c r="BN60" s="32"/>
      <c r="BO60" s="32"/>
      <c r="BP60" s="32"/>
      <c r="BQ60" s="32"/>
      <c r="BR60" s="32"/>
      <c r="BS60" s="32"/>
      <c r="BT60" s="30"/>
      <c r="BU60" s="30"/>
      <c r="BV60" s="30"/>
      <c r="BW60" s="30"/>
      <c r="BX60" s="30"/>
      <c r="BY60" s="30"/>
      <c r="BZ60" s="30"/>
      <c r="CA60" s="30"/>
    </row>
    <row r="61" spans="2:79" x14ac:dyDescent="0.25">
      <c r="Z61" s="30"/>
      <c r="AA61" s="32"/>
      <c r="AB61" s="32"/>
      <c r="AC61" s="32"/>
      <c r="AD61" s="32"/>
      <c r="AE61" s="32"/>
      <c r="AF61" s="32"/>
      <c r="AG61" s="32"/>
      <c r="AH61" s="33"/>
      <c r="AI61" s="33"/>
      <c r="BL61" s="30"/>
      <c r="BM61" s="32"/>
      <c r="BN61" s="32"/>
      <c r="BO61" s="32"/>
      <c r="BP61" s="32"/>
      <c r="BQ61" s="32"/>
      <c r="BR61" s="32"/>
      <c r="BS61" s="32"/>
      <c r="BT61" s="30"/>
      <c r="BU61" s="30"/>
      <c r="BV61" s="30"/>
      <c r="BW61" s="30"/>
      <c r="BX61" s="30"/>
      <c r="BY61" s="30"/>
      <c r="BZ61" s="30"/>
      <c r="CA61" s="30"/>
    </row>
    <row r="62" spans="2:79" x14ac:dyDescent="0.25">
      <c r="Z62" s="30"/>
      <c r="AA62" s="32"/>
      <c r="AB62" s="32"/>
      <c r="AC62" s="32"/>
      <c r="AD62" s="32"/>
      <c r="AE62" s="32"/>
      <c r="AF62" s="32"/>
      <c r="AG62" s="32"/>
      <c r="AH62" s="33"/>
      <c r="AI62" s="33"/>
      <c r="BL62" s="30"/>
      <c r="BM62" s="32"/>
      <c r="BN62" s="32"/>
      <c r="BO62" s="32"/>
      <c r="BP62" s="32"/>
      <c r="BQ62" s="32"/>
      <c r="BR62" s="32"/>
      <c r="BS62" s="32"/>
      <c r="BT62" s="30"/>
      <c r="BU62" s="30"/>
      <c r="BV62" s="30"/>
      <c r="BW62" s="30"/>
      <c r="BX62" s="30"/>
      <c r="BY62" s="30"/>
      <c r="BZ62" s="30"/>
      <c r="CA62" s="30"/>
    </row>
    <row r="63" spans="2:79" x14ac:dyDescent="0.25">
      <c r="AK63" s="30"/>
      <c r="AL63" s="32"/>
      <c r="AM63" s="32"/>
      <c r="AN63" s="32"/>
      <c r="AO63" s="32"/>
      <c r="AP63" s="32"/>
      <c r="AQ63" s="32"/>
      <c r="AR63" s="32"/>
      <c r="AS63" s="30"/>
      <c r="BF63" s="41" t="s">
        <v>60</v>
      </c>
      <c r="BG63" s="26">
        <f>BF30</f>
        <v>132.63636363636363</v>
      </c>
    </row>
    <row r="64" spans="2:79" x14ac:dyDescent="0.25">
      <c r="AK64" s="30"/>
      <c r="AL64" s="32"/>
      <c r="AM64" s="32"/>
      <c r="AN64" s="32"/>
      <c r="AO64" s="32"/>
      <c r="AP64" s="32"/>
      <c r="AQ64" s="32"/>
      <c r="AR64" s="32"/>
      <c r="AS64" s="30"/>
      <c r="BF64" s="41" t="s">
        <v>61</v>
      </c>
      <c r="BG64" s="26">
        <f>BG63/2</f>
        <v>66.318181818181813</v>
      </c>
    </row>
    <row r="65" spans="37:94" x14ac:dyDescent="0.25">
      <c r="BF65" s="41" t="s">
        <v>62</v>
      </c>
      <c r="BG65" s="26">
        <f>BG63/4</f>
        <v>33.159090909090907</v>
      </c>
    </row>
    <row r="66" spans="37:94" x14ac:dyDescent="0.25">
      <c r="AK66" s="30"/>
      <c r="AL66" s="32"/>
      <c r="AM66" s="32"/>
      <c r="AN66" s="32"/>
      <c r="AO66" s="32"/>
      <c r="AP66" s="32"/>
      <c r="AQ66" s="32"/>
      <c r="AR66" s="32"/>
      <c r="AS66" s="30"/>
    </row>
    <row r="68" spans="37:94" x14ac:dyDescent="0.25">
      <c r="AK68" s="30"/>
      <c r="AL68" s="32"/>
      <c r="AM68" s="32"/>
      <c r="AN68" s="32"/>
      <c r="AO68" s="32"/>
      <c r="AP68" s="32"/>
      <c r="AQ68" s="32"/>
      <c r="AR68" s="32"/>
      <c r="AS68" s="30"/>
    </row>
    <row r="69" spans="37:94" x14ac:dyDescent="0.25">
      <c r="AK69" s="30"/>
      <c r="AL69" s="32"/>
      <c r="AM69" s="32"/>
      <c r="AN69" s="32"/>
      <c r="AO69" s="32"/>
      <c r="AP69" s="32"/>
      <c r="AQ69" s="32"/>
      <c r="AR69" s="32"/>
      <c r="AS69" s="30"/>
      <c r="AW69" s="30"/>
      <c r="AX69" s="32"/>
      <c r="AY69" s="32"/>
      <c r="AZ69" s="32"/>
      <c r="BA69" s="32"/>
      <c r="BB69" s="32"/>
      <c r="BC69" s="32"/>
      <c r="BD69" s="32"/>
      <c r="BF69" s="30"/>
    </row>
    <row r="70" spans="37:94" x14ac:dyDescent="0.25">
      <c r="AK70" s="30"/>
      <c r="AL70" s="32"/>
      <c r="AM70" s="32"/>
      <c r="AN70" s="32"/>
      <c r="AO70" s="32"/>
      <c r="AP70" s="32"/>
      <c r="AQ70" s="32"/>
      <c r="AR70" s="32"/>
      <c r="AS70" s="30"/>
    </row>
    <row r="71" spans="37:94" x14ac:dyDescent="0.25">
      <c r="AK71" s="30"/>
      <c r="AL71" s="32"/>
      <c r="AM71" s="32"/>
      <c r="AN71" s="32"/>
      <c r="AO71" s="32"/>
      <c r="AP71" s="32"/>
      <c r="AQ71" s="32"/>
      <c r="AR71" s="32"/>
      <c r="AS71" s="30"/>
    </row>
    <row r="72" spans="37:94" x14ac:dyDescent="0.25">
      <c r="AK72" s="30"/>
      <c r="AL72" s="32"/>
      <c r="AM72" s="32"/>
      <c r="AN72" s="32"/>
      <c r="AO72" s="32"/>
      <c r="AP72" s="32"/>
      <c r="AQ72" s="32"/>
      <c r="AR72" s="32"/>
      <c r="AS72" s="30"/>
    </row>
    <row r="73" spans="37:94" x14ac:dyDescent="0.25">
      <c r="AK73" s="30"/>
      <c r="AL73" s="32"/>
      <c r="AM73" s="32"/>
      <c r="AN73" s="32"/>
      <c r="AO73" s="32"/>
      <c r="AP73" s="32"/>
      <c r="AQ73" s="32"/>
      <c r="AR73" s="32"/>
      <c r="AS73" s="30"/>
      <c r="CD73" s="6" t="s">
        <v>7</v>
      </c>
      <c r="CE73" s="6" t="s">
        <v>72</v>
      </c>
      <c r="CF73" s="6" t="s">
        <v>23</v>
      </c>
      <c r="CG73" s="6" t="s">
        <v>33</v>
      </c>
      <c r="CH73" s="6" t="s">
        <v>24</v>
      </c>
      <c r="CI73" s="6" t="s">
        <v>25</v>
      </c>
      <c r="CJ73" s="6" t="s">
        <v>26</v>
      </c>
      <c r="CK73" s="6" t="s">
        <v>27</v>
      </c>
      <c r="CL73" s="27" t="s">
        <v>64</v>
      </c>
      <c r="CM73" s="27" t="s">
        <v>65</v>
      </c>
      <c r="CN73" s="27" t="s">
        <v>66</v>
      </c>
      <c r="CO73" s="27" t="s">
        <v>67</v>
      </c>
      <c r="CP73" s="27" t="s">
        <v>28</v>
      </c>
    </row>
    <row r="74" spans="37:94" x14ac:dyDescent="0.25">
      <c r="AK74" s="30"/>
      <c r="AL74" s="32"/>
      <c r="AM74" s="32"/>
      <c r="AN74" s="32"/>
      <c r="AO74" s="32"/>
      <c r="AP74" s="32"/>
      <c r="AQ74" s="32"/>
      <c r="AR74" s="32"/>
      <c r="AS74" s="30"/>
      <c r="CD74" s="20">
        <v>1</v>
      </c>
      <c r="CE74" s="18" t="s">
        <v>75</v>
      </c>
      <c r="CF74" s="18" t="s">
        <v>76</v>
      </c>
      <c r="CG74" s="18">
        <v>36.049999999999997</v>
      </c>
      <c r="CH74" s="18">
        <v>74.11</v>
      </c>
      <c r="CI74" s="18">
        <v>19.21</v>
      </c>
      <c r="CJ74" s="18">
        <v>5.99</v>
      </c>
      <c r="CK74" s="18">
        <v>0.68</v>
      </c>
      <c r="CL74" s="20" t="s">
        <v>31</v>
      </c>
      <c r="CM74" s="20" t="s">
        <v>31</v>
      </c>
      <c r="CN74" s="20" t="s">
        <v>31</v>
      </c>
      <c r="CO74" s="20" t="s">
        <v>31</v>
      </c>
      <c r="CP74" s="20" t="s">
        <v>31</v>
      </c>
    </row>
    <row r="75" spans="37:94" x14ac:dyDescent="0.25">
      <c r="CD75" s="20">
        <v>2</v>
      </c>
      <c r="CE75" s="18" t="s">
        <v>75</v>
      </c>
      <c r="CF75" s="18" t="s">
        <v>77</v>
      </c>
      <c r="CG75" s="18">
        <v>36.1</v>
      </c>
      <c r="CH75" s="18">
        <v>64.09</v>
      </c>
      <c r="CI75" s="18">
        <v>25.26</v>
      </c>
      <c r="CJ75" s="18">
        <v>9.93</v>
      </c>
      <c r="CK75" s="18">
        <v>0.73</v>
      </c>
      <c r="CL75" s="20" t="s">
        <v>31</v>
      </c>
      <c r="CM75" s="20" t="s">
        <v>31</v>
      </c>
      <c r="CN75" s="20" t="s">
        <v>31</v>
      </c>
      <c r="CO75" s="20" t="s">
        <v>31</v>
      </c>
      <c r="CP75" s="20" t="s">
        <v>31</v>
      </c>
    </row>
    <row r="76" spans="37:94" x14ac:dyDescent="0.25">
      <c r="AK76" s="30"/>
      <c r="AL76" s="32"/>
      <c r="AM76" s="32"/>
      <c r="AN76" s="32"/>
      <c r="AO76" s="32"/>
      <c r="AP76" s="32"/>
      <c r="AQ76" s="32"/>
      <c r="AR76" s="32"/>
      <c r="AS76" s="30"/>
      <c r="CD76" s="20">
        <v>3</v>
      </c>
      <c r="CE76" s="18" t="s">
        <v>75</v>
      </c>
      <c r="CF76" s="18" t="s">
        <v>78</v>
      </c>
      <c r="CG76" s="18">
        <v>36.799999999999997</v>
      </c>
      <c r="CH76" s="18">
        <v>72.95</v>
      </c>
      <c r="CI76" s="18">
        <v>19.97</v>
      </c>
      <c r="CJ76" s="18">
        <v>6.52</v>
      </c>
      <c r="CK76" s="18">
        <v>0.55000000000000004</v>
      </c>
      <c r="CL76" s="20" t="s">
        <v>31</v>
      </c>
      <c r="CM76" s="20" t="s">
        <v>31</v>
      </c>
      <c r="CN76" s="20" t="s">
        <v>31</v>
      </c>
      <c r="CO76" s="20" t="s">
        <v>31</v>
      </c>
      <c r="CP76" s="20" t="s">
        <v>31</v>
      </c>
    </row>
    <row r="77" spans="37:94" x14ac:dyDescent="0.25">
      <c r="AK77" s="30"/>
      <c r="AL77" s="32"/>
      <c r="AM77" s="32"/>
      <c r="AN77" s="32"/>
      <c r="AO77" s="32"/>
      <c r="AP77" s="32"/>
      <c r="AQ77" s="32"/>
      <c r="AR77" s="32"/>
      <c r="AS77" s="30"/>
      <c r="CD77" s="20">
        <v>4</v>
      </c>
      <c r="CE77" s="18" t="s">
        <v>75</v>
      </c>
      <c r="CF77" s="18" t="s">
        <v>79</v>
      </c>
      <c r="CG77" s="18">
        <v>38.03</v>
      </c>
      <c r="CH77" s="18">
        <v>75.040000000000006</v>
      </c>
      <c r="CI77" s="18">
        <v>18.329999999999998</v>
      </c>
      <c r="CJ77" s="18">
        <v>6.06</v>
      </c>
      <c r="CK77" s="18">
        <v>0.57999999999999996</v>
      </c>
      <c r="CL77" s="20" t="s">
        <v>31</v>
      </c>
      <c r="CM77" s="20" t="s">
        <v>31</v>
      </c>
      <c r="CN77" s="20" t="s">
        <v>31</v>
      </c>
      <c r="CO77" s="20" t="s">
        <v>31</v>
      </c>
      <c r="CP77" s="20" t="s">
        <v>31</v>
      </c>
    </row>
    <row r="78" spans="37:94" x14ac:dyDescent="0.25">
      <c r="AK78" s="30"/>
      <c r="AL78" s="32"/>
      <c r="AM78" s="32"/>
      <c r="AN78" s="32"/>
      <c r="AO78" s="32"/>
      <c r="AP78" s="32"/>
      <c r="AQ78" s="32"/>
      <c r="AR78" s="32"/>
      <c r="AS78" s="30"/>
      <c r="CD78" s="20">
        <v>5</v>
      </c>
      <c r="CE78" s="18" t="s">
        <v>75</v>
      </c>
      <c r="CF78" s="18" t="s">
        <v>80</v>
      </c>
      <c r="CG78" s="18">
        <v>38.700000000000003</v>
      </c>
      <c r="CH78" s="18">
        <v>74.17</v>
      </c>
      <c r="CI78" s="18">
        <v>20.63</v>
      </c>
      <c r="CJ78" s="18">
        <v>4.62</v>
      </c>
      <c r="CK78" s="18">
        <v>0.57999999999999996</v>
      </c>
      <c r="CL78" s="20" t="s">
        <v>31</v>
      </c>
      <c r="CM78" s="20" t="s">
        <v>31</v>
      </c>
      <c r="CN78" s="20" t="s">
        <v>31</v>
      </c>
      <c r="CO78" s="20" t="s">
        <v>31</v>
      </c>
      <c r="CP78" s="20" t="s">
        <v>31</v>
      </c>
    </row>
    <row r="79" spans="37:94" x14ac:dyDescent="0.25">
      <c r="CD79" s="20">
        <v>6</v>
      </c>
      <c r="CE79" s="18" t="s">
        <v>75</v>
      </c>
      <c r="CF79" s="18" t="s">
        <v>81</v>
      </c>
      <c r="CG79" s="18">
        <v>38.9</v>
      </c>
      <c r="CH79" s="18">
        <v>74.39</v>
      </c>
      <c r="CI79" s="18">
        <v>20</v>
      </c>
      <c r="CJ79" s="18">
        <v>5.04</v>
      </c>
      <c r="CK79" s="18">
        <v>1.31</v>
      </c>
      <c r="CL79" s="20" t="s">
        <v>83</v>
      </c>
      <c r="CM79" s="20" t="s">
        <v>30</v>
      </c>
      <c r="CN79" s="20" t="s">
        <v>30</v>
      </c>
      <c r="CO79" s="20" t="s">
        <v>30</v>
      </c>
      <c r="CP79" s="20" t="s">
        <v>30</v>
      </c>
    </row>
    <row r="80" spans="37:94" x14ac:dyDescent="0.25">
      <c r="CD80" s="24">
        <v>7</v>
      </c>
      <c r="CE80" s="22" t="s">
        <v>75</v>
      </c>
      <c r="CF80" s="22" t="s">
        <v>82</v>
      </c>
      <c r="CG80" s="22">
        <v>45</v>
      </c>
      <c r="CH80" s="22">
        <v>74.7</v>
      </c>
      <c r="CI80" s="22">
        <v>19.23</v>
      </c>
      <c r="CJ80" s="22">
        <v>5.47</v>
      </c>
      <c r="CK80" s="22">
        <v>0.61</v>
      </c>
      <c r="CL80" s="24" t="s">
        <v>31</v>
      </c>
      <c r="CM80" s="24" t="s">
        <v>31</v>
      </c>
      <c r="CN80" s="24" t="s">
        <v>31</v>
      </c>
      <c r="CO80" s="24" t="s">
        <v>31</v>
      </c>
      <c r="CP80" s="24" t="s">
        <v>31</v>
      </c>
    </row>
    <row r="81" spans="49:94" x14ac:dyDescent="0.25">
      <c r="AW81" s="6" t="s">
        <v>7</v>
      </c>
      <c r="AX81" s="6" t="s">
        <v>72</v>
      </c>
      <c r="AY81" s="6" t="s">
        <v>23</v>
      </c>
      <c r="AZ81" s="6" t="s">
        <v>33</v>
      </c>
      <c r="BA81" s="6" t="s">
        <v>24</v>
      </c>
      <c r="BB81" s="6" t="s">
        <v>25</v>
      </c>
      <c r="BC81" s="6" t="s">
        <v>26</v>
      </c>
      <c r="BD81" s="6" t="s">
        <v>27</v>
      </c>
      <c r="BE81" s="27" t="s">
        <v>52</v>
      </c>
      <c r="BF81" s="6" t="s">
        <v>63</v>
      </c>
      <c r="CD81" s="30"/>
      <c r="CE81" s="32"/>
      <c r="CF81" s="32"/>
      <c r="CG81" s="32"/>
      <c r="CH81" s="32"/>
      <c r="CI81" s="32"/>
      <c r="CJ81" s="32"/>
      <c r="CK81" s="32"/>
      <c r="CL81" s="30"/>
      <c r="CM81" s="30"/>
      <c r="CN81" s="30"/>
      <c r="CO81" s="30"/>
      <c r="CP81" s="30"/>
    </row>
    <row r="82" spans="49:94" x14ac:dyDescent="0.25">
      <c r="AW82" s="20">
        <v>1</v>
      </c>
      <c r="AX82" s="18" t="s">
        <v>75</v>
      </c>
      <c r="AY82" s="18" t="s">
        <v>76</v>
      </c>
      <c r="AZ82" s="18">
        <v>36.049999999999997</v>
      </c>
      <c r="BA82" s="18">
        <v>74.11</v>
      </c>
      <c r="BB82" s="18">
        <v>19.21</v>
      </c>
      <c r="BC82" s="18">
        <v>5.99</v>
      </c>
      <c r="BD82" s="18">
        <v>0.68</v>
      </c>
      <c r="BE82" s="21">
        <f t="shared" ref="BE82:BE88" si="31">BA82/BD82</f>
        <v>108.98529411764704</v>
      </c>
      <c r="BF82" s="20">
        <v>10</v>
      </c>
      <c r="CD82" s="30"/>
      <c r="CE82" s="32"/>
      <c r="CF82" s="32"/>
      <c r="CG82" s="32"/>
      <c r="CH82" s="32"/>
      <c r="CI82" s="32"/>
      <c r="CJ82" s="32"/>
      <c r="CK82" s="32"/>
      <c r="CL82" s="30"/>
      <c r="CM82" s="30"/>
      <c r="CN82" s="30"/>
      <c r="CO82" s="30"/>
      <c r="CP82" s="30"/>
    </row>
    <row r="83" spans="49:94" x14ac:dyDescent="0.25">
      <c r="AW83" s="20">
        <v>2</v>
      </c>
      <c r="AX83" s="18" t="s">
        <v>75</v>
      </c>
      <c r="AY83" s="18" t="s">
        <v>77</v>
      </c>
      <c r="AZ83" s="18">
        <v>36.1</v>
      </c>
      <c r="BA83" s="18">
        <v>64.09</v>
      </c>
      <c r="BB83" s="18">
        <v>25.26</v>
      </c>
      <c r="BC83" s="18">
        <v>9.93</v>
      </c>
      <c r="BD83" s="18">
        <v>0.73</v>
      </c>
      <c r="BE83" s="21">
        <f t="shared" si="31"/>
        <v>87.794520547945211</v>
      </c>
      <c r="BF83" s="20">
        <v>10</v>
      </c>
      <c r="CD83" s="30"/>
      <c r="CE83" s="32"/>
      <c r="CF83" s="32"/>
      <c r="CG83" s="32"/>
      <c r="CH83" s="32"/>
      <c r="CI83" s="32"/>
      <c r="CJ83" s="32"/>
      <c r="CK83" s="32"/>
      <c r="CL83" s="30"/>
      <c r="CM83" s="30"/>
      <c r="CN83" s="30"/>
      <c r="CO83" s="30"/>
      <c r="CP83" s="30"/>
    </row>
    <row r="84" spans="49:94" x14ac:dyDescent="0.25">
      <c r="AW84" s="20">
        <v>3</v>
      </c>
      <c r="AX84" s="18" t="s">
        <v>75</v>
      </c>
      <c r="AY84" s="18" t="s">
        <v>78</v>
      </c>
      <c r="AZ84" s="18">
        <v>36.799999999999997</v>
      </c>
      <c r="BA84" s="18">
        <v>72.95</v>
      </c>
      <c r="BB84" s="18">
        <v>19.97</v>
      </c>
      <c r="BC84" s="18">
        <v>6.52</v>
      </c>
      <c r="BD84" s="18">
        <v>0.55000000000000004</v>
      </c>
      <c r="BE84" s="21">
        <f t="shared" si="31"/>
        <v>132.63636363636363</v>
      </c>
      <c r="BF84" s="20">
        <v>10</v>
      </c>
      <c r="CD84" s="30"/>
      <c r="CE84" s="32"/>
      <c r="CF84" s="32"/>
      <c r="CG84" s="32"/>
      <c r="CH84" s="32"/>
      <c r="CI84" s="32"/>
      <c r="CJ84" s="32"/>
      <c r="CK84" s="32"/>
      <c r="CL84" s="30"/>
      <c r="CM84" s="30"/>
      <c r="CN84" s="30"/>
      <c r="CO84" s="30"/>
      <c r="CP84" s="30"/>
    </row>
    <row r="85" spans="49:94" x14ac:dyDescent="0.25">
      <c r="AW85" s="20">
        <v>4</v>
      </c>
      <c r="AX85" s="18" t="s">
        <v>75</v>
      </c>
      <c r="AY85" s="18" t="s">
        <v>79</v>
      </c>
      <c r="AZ85" s="18">
        <v>38.03</v>
      </c>
      <c r="BA85" s="18">
        <v>75.040000000000006</v>
      </c>
      <c r="BB85" s="18">
        <v>18.329999999999998</v>
      </c>
      <c r="BC85" s="18">
        <v>6.06</v>
      </c>
      <c r="BD85" s="18">
        <v>0.57999999999999996</v>
      </c>
      <c r="BE85" s="21">
        <f t="shared" si="31"/>
        <v>129.37931034482762</v>
      </c>
      <c r="BF85" s="20">
        <v>10</v>
      </c>
      <c r="CD85" s="30"/>
      <c r="CE85" s="32"/>
      <c r="CF85" s="32"/>
      <c r="CG85" s="32"/>
      <c r="CH85" s="32"/>
      <c r="CI85" s="32"/>
      <c r="CJ85" s="32"/>
      <c r="CK85" s="32"/>
      <c r="CL85" s="30"/>
      <c r="CM85" s="30"/>
      <c r="CN85" s="30"/>
      <c r="CO85" s="30"/>
      <c r="CP85" s="30"/>
    </row>
    <row r="86" spans="49:94" x14ac:dyDescent="0.25">
      <c r="AW86" s="20">
        <v>5</v>
      </c>
      <c r="AX86" s="18" t="s">
        <v>75</v>
      </c>
      <c r="AY86" s="18" t="s">
        <v>80</v>
      </c>
      <c r="AZ86" s="18">
        <v>38.700000000000003</v>
      </c>
      <c r="BA86" s="18">
        <v>74.17</v>
      </c>
      <c r="BB86" s="18">
        <v>20.63</v>
      </c>
      <c r="BC86" s="18">
        <v>4.62</v>
      </c>
      <c r="BD86" s="18">
        <v>0.57999999999999996</v>
      </c>
      <c r="BE86" s="21">
        <f t="shared" si="31"/>
        <v>127.8793103448276</v>
      </c>
      <c r="BF86" s="20">
        <v>10</v>
      </c>
      <c r="CD86" s="30"/>
      <c r="CE86" s="32"/>
      <c r="CF86" s="32"/>
      <c r="CG86" s="32"/>
      <c r="CH86" s="32"/>
      <c r="CI86" s="32"/>
      <c r="CJ86" s="32"/>
      <c r="CK86" s="32"/>
      <c r="CL86" s="30"/>
      <c r="CM86" s="30"/>
      <c r="CN86" s="30"/>
      <c r="CO86" s="30"/>
      <c r="CP86" s="30"/>
    </row>
    <row r="87" spans="49:94" x14ac:dyDescent="0.25">
      <c r="AW87" s="20">
        <v>6</v>
      </c>
      <c r="AX87" s="18" t="s">
        <v>75</v>
      </c>
      <c r="AY87" s="18" t="s">
        <v>81</v>
      </c>
      <c r="AZ87" s="18">
        <v>38.9</v>
      </c>
      <c r="BA87" s="18">
        <v>74.39</v>
      </c>
      <c r="BB87" s="18">
        <v>20</v>
      </c>
      <c r="BC87" s="18">
        <v>5.04</v>
      </c>
      <c r="BD87" s="18">
        <v>1.31</v>
      </c>
      <c r="BE87" s="21">
        <f t="shared" si="31"/>
        <v>56.786259541984734</v>
      </c>
      <c r="BF87" s="20">
        <v>5</v>
      </c>
      <c r="CD87" s="30"/>
      <c r="CE87" s="32"/>
      <c r="CF87" s="32"/>
      <c r="CG87" s="32"/>
      <c r="CH87" s="32"/>
      <c r="CI87" s="32"/>
      <c r="CJ87" s="32"/>
      <c r="CK87" s="32"/>
      <c r="CL87" s="30"/>
      <c r="CM87" s="30"/>
      <c r="CN87" s="30"/>
      <c r="CO87" s="30"/>
      <c r="CP87" s="30"/>
    </row>
    <row r="88" spans="49:94" x14ac:dyDescent="0.25">
      <c r="AW88" s="24">
        <v>7</v>
      </c>
      <c r="AX88" s="22" t="s">
        <v>75</v>
      </c>
      <c r="AY88" s="22" t="s">
        <v>82</v>
      </c>
      <c r="AZ88" s="22">
        <v>45</v>
      </c>
      <c r="BA88" s="22">
        <v>74.7</v>
      </c>
      <c r="BB88" s="22">
        <v>19.23</v>
      </c>
      <c r="BC88" s="22">
        <v>5.47</v>
      </c>
      <c r="BD88" s="22">
        <v>0.61</v>
      </c>
      <c r="BE88" s="25">
        <f t="shared" si="31"/>
        <v>122.45901639344262</v>
      </c>
      <c r="BF88" s="24">
        <v>10</v>
      </c>
      <c r="CD88" s="30"/>
      <c r="CE88" s="32"/>
      <c r="CF88" s="32"/>
      <c r="CG88" s="32"/>
      <c r="CH88" s="32"/>
      <c r="CI88" s="32"/>
      <c r="CJ88" s="32"/>
      <c r="CK88" s="32"/>
      <c r="CL88" s="30"/>
      <c r="CM88" s="30"/>
      <c r="CN88" s="30"/>
      <c r="CO88" s="30"/>
      <c r="CP88" s="30"/>
    </row>
    <row r="89" spans="49:94" x14ac:dyDescent="0.25">
      <c r="CD89" s="30"/>
      <c r="CE89" s="32"/>
      <c r="CF89" s="32"/>
      <c r="CG89" s="32"/>
      <c r="CH89" s="32"/>
      <c r="CI89" s="32"/>
      <c r="CJ89" s="32"/>
      <c r="CK89" s="32"/>
      <c r="CL89" s="30"/>
      <c r="CM89" s="30"/>
      <c r="CN89" s="30"/>
      <c r="CO89" s="30"/>
      <c r="CP89" s="30"/>
    </row>
    <row r="90" spans="49:94" x14ac:dyDescent="0.25">
      <c r="CD90" s="30"/>
      <c r="CE90" s="32"/>
      <c r="CF90" s="32"/>
      <c r="CG90" s="32"/>
      <c r="CH90" s="32"/>
      <c r="CI90" s="32"/>
      <c r="CJ90" s="32"/>
      <c r="CK90" s="32"/>
      <c r="CL90" s="30"/>
      <c r="CM90" s="30"/>
      <c r="CN90" s="30"/>
      <c r="CO90" s="30"/>
      <c r="CP90" s="30"/>
    </row>
    <row r="91" spans="49:94" x14ac:dyDescent="0.25">
      <c r="BF91" s="41" t="s">
        <v>60</v>
      </c>
      <c r="BG91" s="26">
        <f>BG30</f>
        <v>36.309090909090905</v>
      </c>
      <c r="CD91" s="30"/>
      <c r="CE91" s="32"/>
      <c r="CF91" s="32"/>
      <c r="CG91" s="32"/>
      <c r="CH91" s="32"/>
      <c r="CI91" s="32"/>
      <c r="CJ91" s="32"/>
      <c r="CK91" s="32"/>
      <c r="CL91" s="30"/>
      <c r="CM91" s="30"/>
      <c r="CN91" s="30"/>
      <c r="CO91" s="30"/>
      <c r="CP91" s="30"/>
    </row>
    <row r="92" spans="49:94" x14ac:dyDescent="0.25">
      <c r="BF92" s="41" t="s">
        <v>61</v>
      </c>
      <c r="BG92" s="26">
        <f>BG91/2</f>
        <v>18.154545454545453</v>
      </c>
      <c r="CD92" s="30"/>
      <c r="CE92" s="32"/>
      <c r="CF92" s="32"/>
      <c r="CG92" s="32"/>
      <c r="CH92" s="32"/>
      <c r="CI92" s="32"/>
      <c r="CJ92" s="32"/>
      <c r="CK92" s="32"/>
      <c r="CL92" s="30"/>
      <c r="CM92" s="30"/>
      <c r="CN92" s="30"/>
      <c r="CO92" s="30"/>
      <c r="CP92" s="30"/>
    </row>
    <row r="93" spans="49:94" x14ac:dyDescent="0.25">
      <c r="BF93" s="41" t="s">
        <v>62</v>
      </c>
      <c r="BG93" s="26">
        <f>BG91/4</f>
        <v>9.0772727272727263</v>
      </c>
      <c r="CD93" s="30"/>
      <c r="CE93" s="32"/>
      <c r="CF93" s="32"/>
      <c r="CG93" s="32"/>
      <c r="CH93" s="32"/>
      <c r="CI93" s="32"/>
      <c r="CJ93" s="32"/>
      <c r="CK93" s="32"/>
      <c r="CL93" s="30"/>
      <c r="CM93" s="30"/>
      <c r="CN93" s="30"/>
      <c r="CO93" s="30"/>
      <c r="CP93" s="30"/>
    </row>
    <row r="98" spans="49:94" x14ac:dyDescent="0.25">
      <c r="CD98" s="30"/>
      <c r="CE98" s="32"/>
      <c r="CF98" s="32"/>
      <c r="CG98" s="32"/>
      <c r="CH98" s="32"/>
      <c r="CI98" s="32"/>
      <c r="CJ98" s="32"/>
      <c r="CK98" s="32"/>
      <c r="CL98" s="30"/>
      <c r="CM98" s="30"/>
      <c r="CN98" s="30"/>
      <c r="CO98" s="30"/>
      <c r="CP98" s="30"/>
    </row>
    <row r="99" spans="49:94" x14ac:dyDescent="0.25">
      <c r="CD99" s="30"/>
      <c r="CE99" s="32"/>
      <c r="CF99" s="32"/>
      <c r="CG99" s="32"/>
      <c r="CH99" s="32"/>
      <c r="CI99" s="32"/>
      <c r="CJ99" s="32"/>
      <c r="CK99" s="32"/>
      <c r="CL99" s="30"/>
      <c r="CM99" s="30"/>
      <c r="CN99" s="30"/>
      <c r="CO99" s="30"/>
      <c r="CP99" s="30"/>
    </row>
    <row r="101" spans="49:94" x14ac:dyDescent="0.25">
      <c r="CD101" s="30"/>
      <c r="CE101" s="32"/>
      <c r="CF101" s="32"/>
      <c r="CG101" s="32"/>
      <c r="CH101" s="32"/>
      <c r="CI101" s="32"/>
      <c r="CJ101" s="32"/>
      <c r="CK101" s="32"/>
      <c r="CL101" s="30"/>
      <c r="CM101" s="30"/>
      <c r="CN101" s="30"/>
      <c r="CO101" s="30"/>
      <c r="CP101" s="30"/>
    </row>
    <row r="103" spans="49:94" x14ac:dyDescent="0.25">
      <c r="CD103" s="30"/>
      <c r="CE103" s="32"/>
      <c r="CF103" s="32"/>
      <c r="CG103" s="32"/>
      <c r="CH103" s="32"/>
      <c r="CI103" s="32"/>
      <c r="CJ103" s="32"/>
      <c r="CK103" s="32"/>
      <c r="CL103" s="30"/>
      <c r="CM103" s="30"/>
      <c r="CN103" s="30"/>
      <c r="CO103" s="30"/>
      <c r="CP103" s="30"/>
    </row>
    <row r="104" spans="49:94" x14ac:dyDescent="0.25">
      <c r="CD104" s="30"/>
      <c r="CE104" s="32"/>
      <c r="CF104" s="32"/>
      <c r="CG104" s="32"/>
      <c r="CH104" s="32"/>
      <c r="CI104" s="32"/>
      <c r="CJ104" s="32"/>
      <c r="CK104" s="32"/>
      <c r="CL104" s="30"/>
      <c r="CM104" s="30"/>
      <c r="CN104" s="30"/>
      <c r="CO104" s="30"/>
      <c r="CP104" s="30"/>
    </row>
    <row r="105" spans="49:94" x14ac:dyDescent="0.25">
      <c r="CD105" s="30"/>
      <c r="CE105" s="32"/>
      <c r="CF105" s="32"/>
      <c r="CG105" s="32"/>
      <c r="CH105" s="32"/>
      <c r="CI105" s="32"/>
      <c r="CJ105" s="32"/>
      <c r="CK105" s="32"/>
      <c r="CL105" s="30"/>
      <c r="CM105" s="30"/>
      <c r="CN105" s="30"/>
      <c r="CO105" s="30"/>
      <c r="CP105" s="30"/>
    </row>
    <row r="106" spans="49:94" x14ac:dyDescent="0.25">
      <c r="CD106" s="30"/>
      <c r="CE106" s="32"/>
      <c r="CF106" s="32"/>
      <c r="CG106" s="32"/>
      <c r="CH106" s="32"/>
      <c r="CI106" s="32"/>
      <c r="CJ106" s="32"/>
      <c r="CK106" s="32"/>
      <c r="CL106" s="30"/>
      <c r="CM106" s="30"/>
      <c r="CN106" s="30"/>
      <c r="CO106" s="30"/>
      <c r="CP106" s="30"/>
    </row>
    <row r="107" spans="49:94" x14ac:dyDescent="0.25">
      <c r="CD107" s="30"/>
      <c r="CE107" s="32"/>
      <c r="CF107" s="32"/>
      <c r="CG107" s="32"/>
      <c r="CH107" s="32"/>
      <c r="CI107" s="32"/>
      <c r="CJ107" s="32"/>
      <c r="CK107" s="32"/>
      <c r="CL107" s="30"/>
      <c r="CM107" s="30"/>
      <c r="CN107" s="30"/>
      <c r="CO107" s="30"/>
      <c r="CP107" s="30"/>
    </row>
    <row r="108" spans="49:94" x14ac:dyDescent="0.25">
      <c r="CD108" s="30"/>
      <c r="CE108" s="32"/>
      <c r="CF108" s="32"/>
      <c r="CG108" s="32"/>
      <c r="CH108" s="32"/>
      <c r="CI108" s="32"/>
      <c r="CJ108" s="32"/>
      <c r="CK108" s="32"/>
      <c r="CL108" s="30"/>
      <c r="CM108" s="30"/>
      <c r="CN108" s="30"/>
      <c r="CO108" s="30"/>
      <c r="CP108" s="30"/>
    </row>
    <row r="109" spans="49:94" x14ac:dyDescent="0.25">
      <c r="AW109" s="6" t="s">
        <v>7</v>
      </c>
      <c r="AX109" s="6" t="s">
        <v>72</v>
      </c>
      <c r="AY109" s="6" t="s">
        <v>23</v>
      </c>
      <c r="AZ109" s="6" t="s">
        <v>33</v>
      </c>
      <c r="BA109" s="6" t="s">
        <v>24</v>
      </c>
      <c r="BB109" s="6" t="s">
        <v>25</v>
      </c>
      <c r="BC109" s="6" t="s">
        <v>26</v>
      </c>
      <c r="BD109" s="6" t="s">
        <v>27</v>
      </c>
      <c r="BE109" s="27" t="s">
        <v>53</v>
      </c>
      <c r="BF109" s="6" t="s">
        <v>63</v>
      </c>
      <c r="CD109" s="30"/>
      <c r="CE109" s="32"/>
      <c r="CF109" s="32"/>
      <c r="CG109" s="32"/>
      <c r="CH109" s="32"/>
      <c r="CI109" s="32"/>
      <c r="CJ109" s="32"/>
      <c r="CK109" s="32"/>
      <c r="CL109" s="30"/>
      <c r="CM109" s="30"/>
      <c r="CN109" s="30"/>
      <c r="CO109" s="30"/>
      <c r="CP109" s="30"/>
    </row>
    <row r="110" spans="49:94" x14ac:dyDescent="0.25">
      <c r="AW110" s="20">
        <v>1</v>
      </c>
      <c r="AX110" s="18" t="s">
        <v>75</v>
      </c>
      <c r="AY110" s="18" t="s">
        <v>76</v>
      </c>
      <c r="AZ110" s="18">
        <v>36.049999999999997</v>
      </c>
      <c r="BA110" s="18">
        <v>74.11</v>
      </c>
      <c r="BB110" s="18">
        <v>19.21</v>
      </c>
      <c r="BC110" s="18">
        <v>5.99</v>
      </c>
      <c r="BD110" s="18">
        <v>0.68</v>
      </c>
      <c r="BE110" s="21">
        <v>28.25</v>
      </c>
      <c r="BF110" s="20">
        <v>10</v>
      </c>
    </row>
    <row r="111" spans="49:94" x14ac:dyDescent="0.25">
      <c r="AW111" s="20">
        <v>2</v>
      </c>
      <c r="AX111" s="18" t="s">
        <v>75</v>
      </c>
      <c r="AY111" s="18" t="s">
        <v>77</v>
      </c>
      <c r="AZ111" s="18">
        <v>36.1</v>
      </c>
      <c r="BA111" s="18">
        <v>64.09</v>
      </c>
      <c r="BB111" s="18">
        <v>25.26</v>
      </c>
      <c r="BC111" s="18">
        <v>9.93</v>
      </c>
      <c r="BD111" s="18">
        <v>0.73</v>
      </c>
      <c r="BE111" s="21">
        <v>34.602739726027401</v>
      </c>
      <c r="BF111" s="20">
        <v>10</v>
      </c>
      <c r="CD111" s="30"/>
      <c r="CE111" s="32"/>
      <c r="CF111" s="32"/>
      <c r="CG111" s="32"/>
      <c r="CH111" s="32"/>
      <c r="CI111" s="32"/>
      <c r="CJ111" s="32"/>
      <c r="CK111" s="32"/>
      <c r="CL111" s="30"/>
      <c r="CM111" s="30"/>
      <c r="CN111" s="30"/>
      <c r="CO111" s="30"/>
      <c r="CP111" s="30"/>
    </row>
    <row r="112" spans="49:94" x14ac:dyDescent="0.25">
      <c r="AW112" s="20">
        <v>3</v>
      </c>
      <c r="AX112" s="18" t="s">
        <v>75</v>
      </c>
      <c r="AY112" s="18" t="s">
        <v>78</v>
      </c>
      <c r="AZ112" s="18">
        <v>36.799999999999997</v>
      </c>
      <c r="BA112" s="18">
        <v>72.95</v>
      </c>
      <c r="BB112" s="18">
        <v>19.97</v>
      </c>
      <c r="BC112" s="18">
        <v>6.52</v>
      </c>
      <c r="BD112" s="18">
        <v>0.55000000000000004</v>
      </c>
      <c r="BE112" s="21">
        <v>36.309090909090905</v>
      </c>
      <c r="BF112" s="20">
        <v>10</v>
      </c>
      <c r="CD112" s="30"/>
      <c r="CE112" s="32"/>
      <c r="CF112" s="32"/>
      <c r="CG112" s="32"/>
      <c r="CH112" s="32"/>
      <c r="CI112" s="32"/>
      <c r="CJ112" s="32"/>
      <c r="CK112" s="32"/>
      <c r="CL112" s="30"/>
      <c r="CM112" s="30"/>
      <c r="CN112" s="30"/>
      <c r="CO112" s="30"/>
      <c r="CP112" s="30"/>
    </row>
    <row r="113" spans="49:94" x14ac:dyDescent="0.25">
      <c r="AW113" s="20">
        <v>4</v>
      </c>
      <c r="AX113" s="18" t="s">
        <v>75</v>
      </c>
      <c r="AY113" s="18" t="s">
        <v>79</v>
      </c>
      <c r="AZ113" s="18">
        <v>38.03</v>
      </c>
      <c r="BA113" s="18">
        <v>75.040000000000006</v>
      </c>
      <c r="BB113" s="18">
        <v>18.329999999999998</v>
      </c>
      <c r="BC113" s="18">
        <v>6.06</v>
      </c>
      <c r="BD113" s="18">
        <v>0.57999999999999996</v>
      </c>
      <c r="BE113" s="21">
        <v>31.603448275862068</v>
      </c>
      <c r="BF113" s="20">
        <v>10</v>
      </c>
      <c r="CD113" s="30"/>
      <c r="CE113" s="32"/>
      <c r="CF113" s="32"/>
      <c r="CG113" s="32"/>
      <c r="CH113" s="32"/>
      <c r="CI113" s="32"/>
      <c r="CJ113" s="32"/>
      <c r="CK113" s="32"/>
      <c r="CL113" s="30"/>
      <c r="CM113" s="30"/>
      <c r="CN113" s="30"/>
      <c r="CO113" s="30"/>
      <c r="CP113" s="30"/>
    </row>
    <row r="114" spans="49:94" x14ac:dyDescent="0.25">
      <c r="AW114" s="20">
        <v>5</v>
      </c>
      <c r="AX114" s="18" t="s">
        <v>75</v>
      </c>
      <c r="AY114" s="18" t="s">
        <v>80</v>
      </c>
      <c r="AZ114" s="18">
        <v>38.700000000000003</v>
      </c>
      <c r="BA114" s="18">
        <v>74.17</v>
      </c>
      <c r="BB114" s="18">
        <v>20.63</v>
      </c>
      <c r="BC114" s="18">
        <v>4.62</v>
      </c>
      <c r="BD114" s="18">
        <v>0.57999999999999996</v>
      </c>
      <c r="BE114" s="21">
        <v>35.568965517241381</v>
      </c>
      <c r="BF114" s="20">
        <v>10</v>
      </c>
    </row>
    <row r="115" spans="49:94" x14ac:dyDescent="0.25">
      <c r="AW115" s="20">
        <v>6</v>
      </c>
      <c r="AX115" s="18" t="s">
        <v>75</v>
      </c>
      <c r="AY115" s="18" t="s">
        <v>81</v>
      </c>
      <c r="AZ115" s="18">
        <v>38.9</v>
      </c>
      <c r="BA115" s="18">
        <v>74.39</v>
      </c>
      <c r="BB115" s="18">
        <v>20</v>
      </c>
      <c r="BC115" s="18">
        <v>5.04</v>
      </c>
      <c r="BD115" s="18">
        <v>1.31</v>
      </c>
      <c r="BE115" s="21">
        <v>15.267175572519083</v>
      </c>
      <c r="BF115" s="20">
        <v>5</v>
      </c>
    </row>
    <row r="116" spans="49:94" x14ac:dyDescent="0.25">
      <c r="AW116" s="24">
        <v>7</v>
      </c>
      <c r="AX116" s="22" t="s">
        <v>75</v>
      </c>
      <c r="AY116" s="22" t="s">
        <v>82</v>
      </c>
      <c r="AZ116" s="22">
        <v>45</v>
      </c>
      <c r="BA116" s="22">
        <v>74.7</v>
      </c>
      <c r="BB116" s="22">
        <v>19.23</v>
      </c>
      <c r="BC116" s="22">
        <v>5.47</v>
      </c>
      <c r="BD116" s="22">
        <v>0.61</v>
      </c>
      <c r="BE116" s="25">
        <v>31.524590163934427</v>
      </c>
      <c r="BF116" s="24">
        <v>10</v>
      </c>
    </row>
    <row r="119" spans="49:94" x14ac:dyDescent="0.25">
      <c r="BF119" s="41" t="s">
        <v>60</v>
      </c>
      <c r="BG119" s="26">
        <f>BH30</f>
        <v>5.3612920187151207</v>
      </c>
    </row>
    <row r="120" spans="49:94" x14ac:dyDescent="0.25">
      <c r="BF120" s="41" t="s">
        <v>61</v>
      </c>
      <c r="BG120" s="26">
        <f>BG119/2</f>
        <v>2.6806460093575604</v>
      </c>
    </row>
    <row r="121" spans="49:94" x14ac:dyDescent="0.25">
      <c r="BF121" s="41" t="s">
        <v>62</v>
      </c>
      <c r="BG121" s="26">
        <f>BG119/4</f>
        <v>1.3403230046787802</v>
      </c>
    </row>
    <row r="137" spans="49:58" x14ac:dyDescent="0.25">
      <c r="AW137" s="6" t="s">
        <v>7</v>
      </c>
      <c r="AX137" s="6" t="s">
        <v>72</v>
      </c>
      <c r="AY137" s="6" t="s">
        <v>23</v>
      </c>
      <c r="AZ137" s="6" t="s">
        <v>33</v>
      </c>
      <c r="BA137" s="6" t="s">
        <v>24</v>
      </c>
      <c r="BB137" s="6" t="s">
        <v>25</v>
      </c>
      <c r="BC137" s="6" t="s">
        <v>26</v>
      </c>
      <c r="BD137" s="6" t="s">
        <v>27</v>
      </c>
      <c r="BE137" s="27" t="s">
        <v>54</v>
      </c>
      <c r="BF137" s="6" t="s">
        <v>63</v>
      </c>
    </row>
    <row r="138" spans="49:58" x14ac:dyDescent="0.25">
      <c r="AW138" s="20">
        <v>1</v>
      </c>
      <c r="AX138" s="18" t="s">
        <v>75</v>
      </c>
      <c r="AY138" s="18" t="s">
        <v>76</v>
      </c>
      <c r="AZ138" s="18">
        <v>36.049999999999997</v>
      </c>
      <c r="BA138" s="18">
        <v>74.11</v>
      </c>
      <c r="BB138" s="18">
        <v>19.21</v>
      </c>
      <c r="BC138" s="18">
        <v>5.99</v>
      </c>
      <c r="BD138" s="18">
        <v>0.68</v>
      </c>
      <c r="BE138" s="21">
        <v>2.2833288355147752</v>
      </c>
      <c r="BF138" s="20">
        <v>5</v>
      </c>
    </row>
    <row r="139" spans="49:58" x14ac:dyDescent="0.25">
      <c r="AW139" s="20">
        <v>2</v>
      </c>
      <c r="AX139" s="18" t="s">
        <v>75</v>
      </c>
      <c r="AY139" s="18" t="s">
        <v>77</v>
      </c>
      <c r="AZ139" s="18">
        <v>36.1</v>
      </c>
      <c r="BA139" s="18">
        <v>64.09</v>
      </c>
      <c r="BB139" s="18">
        <v>25.26</v>
      </c>
      <c r="BC139" s="18">
        <v>9.93</v>
      </c>
      <c r="BD139" s="18">
        <v>0.73</v>
      </c>
      <c r="BE139" s="21">
        <v>5.3612920187151207</v>
      </c>
      <c r="BF139" s="20">
        <v>10</v>
      </c>
    </row>
    <row r="140" spans="49:58" x14ac:dyDescent="0.25">
      <c r="AW140" s="20">
        <v>3</v>
      </c>
      <c r="AX140" s="18" t="s">
        <v>75</v>
      </c>
      <c r="AY140" s="18" t="s">
        <v>78</v>
      </c>
      <c r="AZ140" s="18">
        <v>36.799999999999997</v>
      </c>
      <c r="BA140" s="18">
        <v>72.95</v>
      </c>
      <c r="BB140" s="18">
        <v>19.97</v>
      </c>
      <c r="BC140" s="18">
        <v>6.52</v>
      </c>
      <c r="BD140" s="18">
        <v>0.55000000000000004</v>
      </c>
      <c r="BE140" s="21">
        <v>3.2451716617857809</v>
      </c>
      <c r="BF140" s="20">
        <v>10</v>
      </c>
    </row>
    <row r="141" spans="49:58" x14ac:dyDescent="0.25">
      <c r="AW141" s="20">
        <v>4</v>
      </c>
      <c r="AX141" s="18" t="s">
        <v>75</v>
      </c>
      <c r="AY141" s="18" t="s">
        <v>79</v>
      </c>
      <c r="AZ141" s="18">
        <v>38.03</v>
      </c>
      <c r="BA141" s="18">
        <v>75.040000000000006</v>
      </c>
      <c r="BB141" s="18">
        <v>18.329999999999998</v>
      </c>
      <c r="BC141" s="18">
        <v>6.06</v>
      </c>
      <c r="BD141" s="18">
        <v>0.57999999999999996</v>
      </c>
      <c r="BE141" s="21">
        <v>2.5521974487170054</v>
      </c>
      <c r="BF141" s="20">
        <v>5</v>
      </c>
    </row>
    <row r="142" spans="49:58" x14ac:dyDescent="0.25">
      <c r="AW142" s="20">
        <v>5</v>
      </c>
      <c r="AX142" s="18" t="s">
        <v>75</v>
      </c>
      <c r="AY142" s="18" t="s">
        <v>80</v>
      </c>
      <c r="AZ142" s="18">
        <v>38.700000000000003</v>
      </c>
      <c r="BA142" s="18">
        <v>74.17</v>
      </c>
      <c r="BB142" s="18">
        <v>20.63</v>
      </c>
      <c r="BC142" s="18">
        <v>4.62</v>
      </c>
      <c r="BD142" s="18">
        <v>0.57999999999999996</v>
      </c>
      <c r="BE142" s="21">
        <v>2.2155672197607545</v>
      </c>
      <c r="BF142" s="20">
        <v>5</v>
      </c>
    </row>
    <row r="143" spans="49:58" x14ac:dyDescent="0.25">
      <c r="AW143" s="20">
        <v>6</v>
      </c>
      <c r="AX143" s="18" t="s">
        <v>75</v>
      </c>
      <c r="AY143" s="18" t="s">
        <v>81</v>
      </c>
      <c r="AZ143" s="18">
        <v>38.9</v>
      </c>
      <c r="BA143" s="18">
        <v>74.39</v>
      </c>
      <c r="BB143" s="18">
        <v>20</v>
      </c>
      <c r="BC143" s="18">
        <v>5.04</v>
      </c>
      <c r="BD143" s="18">
        <v>1.31</v>
      </c>
      <c r="BE143" s="21">
        <v>1.0343670504838847</v>
      </c>
      <c r="BF143" s="20">
        <v>1</v>
      </c>
    </row>
    <row r="144" spans="49:58" x14ac:dyDescent="0.25">
      <c r="AW144" s="24">
        <v>7</v>
      </c>
      <c r="AX144" s="22" t="s">
        <v>75</v>
      </c>
      <c r="AY144" s="22" t="s">
        <v>82</v>
      </c>
      <c r="AZ144" s="22">
        <v>45</v>
      </c>
      <c r="BA144" s="22">
        <v>74.7</v>
      </c>
      <c r="BB144" s="22">
        <v>19.23</v>
      </c>
      <c r="BC144" s="22">
        <v>5.47</v>
      </c>
      <c r="BD144" s="22">
        <v>0.61</v>
      </c>
      <c r="BE144" s="25">
        <v>2.3084271512278622</v>
      </c>
      <c r="BF144" s="24">
        <v>5</v>
      </c>
    </row>
    <row r="147" spans="58:59" x14ac:dyDescent="0.25">
      <c r="BF147" s="41" t="s">
        <v>60</v>
      </c>
      <c r="BG147" s="26">
        <f>BI30</f>
        <v>2648.7481818181818</v>
      </c>
    </row>
    <row r="148" spans="58:59" x14ac:dyDescent="0.25">
      <c r="BF148" s="41" t="s">
        <v>61</v>
      </c>
      <c r="BG148" s="26">
        <f>BG147/2</f>
        <v>1324.3740909090909</v>
      </c>
    </row>
    <row r="149" spans="58:59" x14ac:dyDescent="0.25">
      <c r="BF149" s="41" t="s">
        <v>62</v>
      </c>
      <c r="BG149" s="26">
        <f>BG147/4</f>
        <v>662.18704545454545</v>
      </c>
    </row>
    <row r="165" spans="49:59" x14ac:dyDescent="0.25">
      <c r="AW165" s="6" t="s">
        <v>7</v>
      </c>
      <c r="AX165" s="6" t="s">
        <v>72</v>
      </c>
      <c r="AY165" s="6" t="s">
        <v>23</v>
      </c>
      <c r="AZ165" s="6" t="s">
        <v>33</v>
      </c>
      <c r="BA165" s="6" t="s">
        <v>24</v>
      </c>
      <c r="BB165" s="6" t="s">
        <v>25</v>
      </c>
      <c r="BC165" s="6" t="s">
        <v>26</v>
      </c>
      <c r="BD165" s="6" t="s">
        <v>27</v>
      </c>
      <c r="BE165" s="27" t="s">
        <v>55</v>
      </c>
      <c r="BF165" s="6" t="s">
        <v>63</v>
      </c>
    </row>
    <row r="166" spans="49:59" x14ac:dyDescent="0.25">
      <c r="AW166" s="20">
        <v>1</v>
      </c>
      <c r="AX166" s="18" t="s">
        <v>75</v>
      </c>
      <c r="AY166" s="18" t="s">
        <v>76</v>
      </c>
      <c r="AZ166" s="18">
        <v>36.049999999999997</v>
      </c>
      <c r="BA166" s="18">
        <v>74.11</v>
      </c>
      <c r="BB166" s="18">
        <v>19.21</v>
      </c>
      <c r="BC166" s="18">
        <v>5.99</v>
      </c>
      <c r="BD166" s="18">
        <v>0.68</v>
      </c>
      <c r="BE166" s="21">
        <v>2093.6074999999996</v>
      </c>
      <c r="BF166" s="20">
        <v>10</v>
      </c>
    </row>
    <row r="167" spans="49:59" x14ac:dyDescent="0.25">
      <c r="AW167" s="20">
        <v>2</v>
      </c>
      <c r="AX167" s="18" t="s">
        <v>75</v>
      </c>
      <c r="AY167" s="18" t="s">
        <v>77</v>
      </c>
      <c r="AZ167" s="18">
        <v>36.1</v>
      </c>
      <c r="BA167" s="18">
        <v>64.09</v>
      </c>
      <c r="BB167" s="18">
        <v>25.26</v>
      </c>
      <c r="BC167" s="18">
        <v>9.93</v>
      </c>
      <c r="BD167" s="18">
        <v>0.73</v>
      </c>
      <c r="BE167" s="21">
        <v>2217.689589041096</v>
      </c>
      <c r="BF167" s="20">
        <v>10</v>
      </c>
    </row>
    <row r="168" spans="49:59" x14ac:dyDescent="0.25">
      <c r="AW168" s="20">
        <v>3</v>
      </c>
      <c r="AX168" s="18" t="s">
        <v>75</v>
      </c>
      <c r="AY168" s="18" t="s">
        <v>78</v>
      </c>
      <c r="AZ168" s="18">
        <v>36.799999999999997</v>
      </c>
      <c r="BA168" s="18">
        <v>72.95</v>
      </c>
      <c r="BB168" s="18">
        <v>19.97</v>
      </c>
      <c r="BC168" s="18">
        <v>6.52</v>
      </c>
      <c r="BD168" s="18">
        <v>0.55000000000000004</v>
      </c>
      <c r="BE168" s="21">
        <v>2648.7481818181818</v>
      </c>
      <c r="BF168" s="20">
        <v>10</v>
      </c>
    </row>
    <row r="169" spans="49:59" x14ac:dyDescent="0.25">
      <c r="AW169" s="20">
        <v>4</v>
      </c>
      <c r="AX169" s="18" t="s">
        <v>75</v>
      </c>
      <c r="AY169" s="18" t="s">
        <v>79</v>
      </c>
      <c r="AZ169" s="18">
        <v>38.03</v>
      </c>
      <c r="BA169" s="18">
        <v>75.040000000000006</v>
      </c>
      <c r="BB169" s="18">
        <v>18.329999999999998</v>
      </c>
      <c r="BC169" s="18">
        <v>6.06</v>
      </c>
      <c r="BD169" s="18">
        <v>0.57999999999999996</v>
      </c>
      <c r="BE169" s="21">
        <v>2371.5227586206897</v>
      </c>
      <c r="BF169" s="20">
        <v>10</v>
      </c>
    </row>
    <row r="170" spans="49:59" x14ac:dyDescent="0.25">
      <c r="AW170" s="20">
        <v>5</v>
      </c>
      <c r="AX170" s="18" t="s">
        <v>75</v>
      </c>
      <c r="AY170" s="18" t="s">
        <v>80</v>
      </c>
      <c r="AZ170" s="18">
        <v>38.700000000000003</v>
      </c>
      <c r="BA170" s="18">
        <v>74.17</v>
      </c>
      <c r="BB170" s="18">
        <v>20.63</v>
      </c>
      <c r="BC170" s="18">
        <v>4.62</v>
      </c>
      <c r="BD170" s="18">
        <v>0.57999999999999996</v>
      </c>
      <c r="BE170" s="21">
        <v>2638.1501724137934</v>
      </c>
      <c r="BF170" s="20">
        <v>10</v>
      </c>
    </row>
    <row r="171" spans="49:59" x14ac:dyDescent="0.25">
      <c r="AW171" s="20">
        <v>6</v>
      </c>
      <c r="AX171" s="18" t="s">
        <v>75</v>
      </c>
      <c r="AY171" s="18" t="s">
        <v>81</v>
      </c>
      <c r="AZ171" s="18">
        <v>38.9</v>
      </c>
      <c r="BA171" s="18">
        <v>74.39</v>
      </c>
      <c r="BB171" s="18">
        <v>20</v>
      </c>
      <c r="BC171" s="18">
        <v>5.04</v>
      </c>
      <c r="BD171" s="18">
        <v>1.31</v>
      </c>
      <c r="BE171" s="21">
        <v>1135.7251908396945</v>
      </c>
      <c r="BF171" s="20">
        <v>5</v>
      </c>
    </row>
    <row r="172" spans="49:59" x14ac:dyDescent="0.25">
      <c r="AW172" s="24">
        <v>7</v>
      </c>
      <c r="AX172" s="22" t="s">
        <v>75</v>
      </c>
      <c r="AY172" s="22" t="s">
        <v>82</v>
      </c>
      <c r="AZ172" s="22">
        <v>45</v>
      </c>
      <c r="BA172" s="22">
        <v>74.7</v>
      </c>
      <c r="BB172" s="22">
        <v>19.23</v>
      </c>
      <c r="BC172" s="22">
        <v>5.47</v>
      </c>
      <c r="BD172" s="22">
        <v>0.61</v>
      </c>
      <c r="BE172" s="25">
        <v>2354.8868852459018</v>
      </c>
      <c r="BF172" s="24">
        <v>10</v>
      </c>
    </row>
    <row r="175" spans="49:59" x14ac:dyDescent="0.25">
      <c r="BF175" s="41" t="s">
        <v>60</v>
      </c>
      <c r="BG175" s="26">
        <f>BJ30</f>
        <v>0.53990856180414104</v>
      </c>
    </row>
    <row r="176" spans="49:59" x14ac:dyDescent="0.25">
      <c r="BF176" s="41" t="s">
        <v>61</v>
      </c>
      <c r="BG176" s="26">
        <f>BG175/2</f>
        <v>0.26995428090207052</v>
      </c>
    </row>
    <row r="177" spans="58:59" x14ac:dyDescent="0.25">
      <c r="BF177" s="41" t="s">
        <v>62</v>
      </c>
      <c r="BG177" s="26">
        <f>BG175/4</f>
        <v>0.13497714045103526</v>
      </c>
    </row>
    <row r="193" spans="49:58" x14ac:dyDescent="0.25">
      <c r="AW193" s="6" t="s">
        <v>7</v>
      </c>
      <c r="AX193" s="6" t="s">
        <v>72</v>
      </c>
      <c r="AY193" s="6" t="s">
        <v>23</v>
      </c>
      <c r="AZ193" s="6" t="s">
        <v>33</v>
      </c>
      <c r="BA193" s="6" t="s">
        <v>24</v>
      </c>
      <c r="BB193" s="6" t="s">
        <v>25</v>
      </c>
      <c r="BC193" s="6" t="s">
        <v>26</v>
      </c>
      <c r="BD193" s="6" t="s">
        <v>27</v>
      </c>
      <c r="BE193" s="27" t="s">
        <v>56</v>
      </c>
      <c r="BF193" s="6" t="s">
        <v>63</v>
      </c>
    </row>
    <row r="194" spans="49:58" x14ac:dyDescent="0.25">
      <c r="AW194" s="20">
        <v>1</v>
      </c>
      <c r="AX194" s="18" t="s">
        <v>75</v>
      </c>
      <c r="AY194" s="18" t="s">
        <v>76</v>
      </c>
      <c r="AZ194" s="18">
        <v>36.049999999999997</v>
      </c>
      <c r="BA194" s="18">
        <v>74.11</v>
      </c>
      <c r="BB194" s="18">
        <v>19.21</v>
      </c>
      <c r="BC194" s="18">
        <v>5.99</v>
      </c>
      <c r="BD194" s="18">
        <v>0.68</v>
      </c>
      <c r="BE194" s="21">
        <v>0.38119012279044662</v>
      </c>
      <c r="BF194" s="20">
        <v>1</v>
      </c>
    </row>
    <row r="195" spans="49:58" x14ac:dyDescent="0.25">
      <c r="AW195" s="20">
        <v>2</v>
      </c>
      <c r="AX195" s="18" t="s">
        <v>75</v>
      </c>
      <c r="AY195" s="18" t="s">
        <v>77</v>
      </c>
      <c r="AZ195" s="18">
        <v>36.1</v>
      </c>
      <c r="BA195" s="18">
        <v>64.09</v>
      </c>
      <c r="BB195" s="18">
        <v>25.26</v>
      </c>
      <c r="BC195" s="18">
        <v>9.93</v>
      </c>
      <c r="BD195" s="18">
        <v>0.73</v>
      </c>
      <c r="BE195" s="21">
        <v>0.53990856180414104</v>
      </c>
      <c r="BF195" s="20">
        <v>1</v>
      </c>
    </row>
    <row r="196" spans="49:58" x14ac:dyDescent="0.25">
      <c r="AW196" s="20">
        <v>3</v>
      </c>
      <c r="AX196" s="18" t="s">
        <v>75</v>
      </c>
      <c r="AY196" s="18" t="s">
        <v>78</v>
      </c>
      <c r="AZ196" s="18">
        <v>36.799999999999997</v>
      </c>
      <c r="BA196" s="18">
        <v>72.95</v>
      </c>
      <c r="BB196" s="18">
        <v>19.97</v>
      </c>
      <c r="BC196" s="18">
        <v>6.52</v>
      </c>
      <c r="BD196" s="18">
        <v>0.55000000000000004</v>
      </c>
      <c r="BE196" s="21">
        <v>0.49772571499781915</v>
      </c>
      <c r="BF196" s="20">
        <v>1</v>
      </c>
    </row>
    <row r="197" spans="49:58" x14ac:dyDescent="0.25">
      <c r="AW197" s="20">
        <v>4</v>
      </c>
      <c r="AX197" s="18" t="s">
        <v>75</v>
      </c>
      <c r="AY197" s="18" t="s">
        <v>79</v>
      </c>
      <c r="AZ197" s="18">
        <v>38.03</v>
      </c>
      <c r="BA197" s="18">
        <v>75.040000000000006</v>
      </c>
      <c r="BB197" s="18">
        <v>18.329999999999998</v>
      </c>
      <c r="BC197" s="18">
        <v>6.06</v>
      </c>
      <c r="BD197" s="18">
        <v>0.57999999999999996</v>
      </c>
      <c r="BE197" s="21">
        <v>0.42115469450775672</v>
      </c>
      <c r="BF197" s="20">
        <v>1</v>
      </c>
    </row>
    <row r="198" spans="49:58" x14ac:dyDescent="0.25">
      <c r="AW198" s="20">
        <v>5</v>
      </c>
      <c r="AX198" s="18" t="s">
        <v>75</v>
      </c>
      <c r="AY198" s="18" t="s">
        <v>80</v>
      </c>
      <c r="AZ198" s="18">
        <v>38.700000000000003</v>
      </c>
      <c r="BA198" s="18">
        <v>74.17</v>
      </c>
      <c r="BB198" s="18">
        <v>20.63</v>
      </c>
      <c r="BC198" s="18">
        <v>4.62</v>
      </c>
      <c r="BD198" s="18">
        <v>0.57999999999999996</v>
      </c>
      <c r="BE198" s="21">
        <v>0.47956000427721962</v>
      </c>
      <c r="BF198" s="20">
        <v>1</v>
      </c>
    </row>
    <row r="199" spans="49:58" x14ac:dyDescent="0.25">
      <c r="AW199" s="20">
        <v>6</v>
      </c>
      <c r="AX199" s="18" t="s">
        <v>75</v>
      </c>
      <c r="AY199" s="18" t="s">
        <v>81</v>
      </c>
      <c r="AZ199" s="18">
        <v>38.9</v>
      </c>
      <c r="BA199" s="18">
        <v>74.39</v>
      </c>
      <c r="BB199" s="18">
        <v>20</v>
      </c>
      <c r="BC199" s="18">
        <v>5.04</v>
      </c>
      <c r="BD199" s="18">
        <v>1.31</v>
      </c>
      <c r="BE199" s="21">
        <v>0.2052315576356914</v>
      </c>
      <c r="BF199" s="20">
        <v>5</v>
      </c>
    </row>
    <row r="200" spans="49:58" x14ac:dyDescent="0.25">
      <c r="AW200" s="24">
        <v>7</v>
      </c>
      <c r="AX200" s="22" t="s">
        <v>75</v>
      </c>
      <c r="AY200" s="22" t="s">
        <v>82</v>
      </c>
      <c r="AZ200" s="22">
        <v>45</v>
      </c>
      <c r="BA200" s="22">
        <v>74.7</v>
      </c>
      <c r="BB200" s="22">
        <v>19.23</v>
      </c>
      <c r="BC200" s="22">
        <v>5.47</v>
      </c>
      <c r="BD200" s="22">
        <v>0.61</v>
      </c>
      <c r="BE200" s="25">
        <v>0.42201593258279019</v>
      </c>
      <c r="BF200" s="24">
        <v>1</v>
      </c>
    </row>
    <row r="213" spans="49:58" x14ac:dyDescent="0.25">
      <c r="AW213" s="30"/>
      <c r="AX213" s="32"/>
      <c r="AY213" s="32"/>
      <c r="AZ213" s="32"/>
      <c r="BA213" s="32"/>
      <c r="BB213" s="32"/>
      <c r="BC213" s="32"/>
      <c r="BD213" s="32"/>
      <c r="BE213" s="33"/>
      <c r="BF213" s="30"/>
    </row>
    <row r="249" spans="49:58" x14ac:dyDescent="0.25">
      <c r="AW249" s="30"/>
      <c r="AX249" s="32"/>
      <c r="AY249" s="32"/>
      <c r="AZ249" s="32"/>
      <c r="BA249" s="32"/>
      <c r="BB249" s="32"/>
      <c r="BC249" s="32"/>
      <c r="BD249" s="32"/>
      <c r="BE249" s="33"/>
      <c r="BF249" s="30"/>
    </row>
    <row r="250" spans="49:58" x14ac:dyDescent="0.25">
      <c r="AW250" s="30"/>
      <c r="AX250" s="32"/>
      <c r="AY250" s="32"/>
      <c r="AZ250" s="32"/>
      <c r="BA250" s="32"/>
      <c r="BB250" s="32"/>
      <c r="BC250" s="32"/>
      <c r="BD250" s="32"/>
      <c r="BE250" s="33"/>
      <c r="BF250" s="30"/>
    </row>
    <row r="251" spans="49:58" x14ac:dyDescent="0.25">
      <c r="AW251" s="30"/>
      <c r="AX251" s="32"/>
      <c r="AY251" s="32"/>
      <c r="AZ251" s="32"/>
      <c r="BA251" s="32"/>
      <c r="BB251" s="32"/>
      <c r="BC251" s="32"/>
      <c r="BD251" s="32"/>
      <c r="BE251" s="33"/>
      <c r="BF251" s="30"/>
    </row>
    <row r="252" spans="49:58" x14ac:dyDescent="0.25">
      <c r="AW252" s="30"/>
      <c r="AX252" s="32"/>
      <c r="AY252" s="32"/>
      <c r="AZ252" s="32"/>
      <c r="BA252" s="32"/>
      <c r="BB252" s="32"/>
      <c r="BC252" s="32"/>
      <c r="BD252" s="32"/>
      <c r="BE252" s="33"/>
      <c r="BF252" s="30"/>
    </row>
    <row r="253" spans="49:58" x14ac:dyDescent="0.25">
      <c r="AW253" s="30"/>
      <c r="AX253" s="32"/>
      <c r="AY253" s="32"/>
      <c r="AZ253" s="32"/>
      <c r="BA253" s="32"/>
      <c r="BB253" s="32"/>
      <c r="BC253" s="32"/>
      <c r="BD253" s="32"/>
      <c r="BE253" s="33"/>
      <c r="BF253" s="30"/>
    </row>
    <row r="254" spans="49:58" x14ac:dyDescent="0.25">
      <c r="AW254" s="30"/>
      <c r="AX254" s="32"/>
      <c r="AY254" s="32"/>
      <c r="AZ254" s="32"/>
      <c r="BA254" s="32"/>
      <c r="BB254" s="32"/>
      <c r="BC254" s="32"/>
      <c r="BD254" s="32"/>
      <c r="BE254" s="33"/>
      <c r="BF254" s="30"/>
    </row>
    <row r="255" spans="49:58" x14ac:dyDescent="0.25">
      <c r="AW255" s="30"/>
      <c r="AX255" s="32"/>
      <c r="AY255" s="32"/>
      <c r="AZ255" s="32"/>
      <c r="BA255" s="32"/>
      <c r="BB255" s="32"/>
      <c r="BC255" s="32"/>
      <c r="BD255" s="32"/>
      <c r="BE255" s="33"/>
      <c r="BF255" s="30"/>
    </row>
    <row r="256" spans="49:58" x14ac:dyDescent="0.25">
      <c r="AW256" s="30"/>
      <c r="AX256" s="32"/>
      <c r="AY256" s="32"/>
      <c r="AZ256" s="32"/>
      <c r="BA256" s="32"/>
      <c r="BB256" s="32"/>
      <c r="BC256" s="32"/>
      <c r="BD256" s="32"/>
      <c r="BE256" s="33"/>
      <c r="BF256" s="30"/>
    </row>
    <row r="257" spans="49:58" x14ac:dyDescent="0.25">
      <c r="AW257" s="30"/>
      <c r="AX257" s="32"/>
      <c r="AY257" s="32"/>
      <c r="AZ257" s="32"/>
      <c r="BA257" s="32"/>
      <c r="BB257" s="32"/>
      <c r="BC257" s="32"/>
      <c r="BD257" s="32"/>
      <c r="BE257" s="33"/>
      <c r="BF257" s="30"/>
    </row>
    <row r="258" spans="49:58" x14ac:dyDescent="0.25">
      <c r="AW258" s="30"/>
      <c r="AX258" s="32"/>
      <c r="AY258" s="32"/>
      <c r="AZ258" s="32"/>
      <c r="BA258" s="32"/>
      <c r="BB258" s="32"/>
      <c r="BC258" s="32"/>
      <c r="BD258" s="32"/>
      <c r="BE258" s="33"/>
      <c r="BF258" s="30"/>
    </row>
    <row r="259" spans="49:58" x14ac:dyDescent="0.25">
      <c r="AW259" s="30"/>
      <c r="AX259" s="32"/>
      <c r="AY259" s="32"/>
      <c r="AZ259" s="32"/>
      <c r="BA259" s="32"/>
      <c r="BB259" s="32"/>
      <c r="BC259" s="32"/>
      <c r="BD259" s="32"/>
      <c r="BE259" s="33"/>
      <c r="BF259" s="30"/>
    </row>
    <row r="260" spans="49:58" x14ac:dyDescent="0.25">
      <c r="AW260" s="30"/>
      <c r="AX260" s="32"/>
      <c r="AY260" s="32"/>
      <c r="AZ260" s="32"/>
      <c r="BA260" s="32"/>
      <c r="BB260" s="32"/>
      <c r="BC260" s="32"/>
      <c r="BD260" s="32"/>
      <c r="BE260" s="33"/>
      <c r="BF260" s="30"/>
    </row>
    <row r="261" spans="49:58" x14ac:dyDescent="0.25">
      <c r="AW261" s="30"/>
      <c r="AX261" s="32"/>
      <c r="AY261" s="32"/>
      <c r="AZ261" s="32"/>
      <c r="BA261" s="32"/>
      <c r="BB261" s="32"/>
      <c r="BC261" s="32"/>
      <c r="BD261" s="32"/>
      <c r="BE261" s="33"/>
      <c r="BF261" s="30"/>
    </row>
    <row r="266" spans="49:58" x14ac:dyDescent="0.25">
      <c r="AW266" s="30"/>
      <c r="AX266" s="32"/>
      <c r="AY266" s="32"/>
      <c r="AZ266" s="32"/>
      <c r="BA266" s="32"/>
      <c r="BB266" s="32"/>
      <c r="BC266" s="32"/>
      <c r="BD266" s="32"/>
      <c r="BE266" s="33"/>
      <c r="BF266" s="30"/>
    </row>
    <row r="267" spans="49:58" x14ac:dyDescent="0.25">
      <c r="AW267" s="30"/>
      <c r="AX267" s="32"/>
      <c r="AY267" s="32"/>
      <c r="AZ267" s="32"/>
      <c r="BA267" s="32"/>
      <c r="BB267" s="32"/>
      <c r="BC267" s="32"/>
      <c r="BD267" s="32"/>
      <c r="BE267" s="33"/>
      <c r="BF267" s="30"/>
    </row>
    <row r="269" spans="49:58" x14ac:dyDescent="0.25">
      <c r="AW269" s="30"/>
      <c r="AX269" s="32"/>
      <c r="AY269" s="32"/>
      <c r="AZ269" s="32"/>
      <c r="BA269" s="32"/>
      <c r="BB269" s="32"/>
      <c r="BC269" s="32"/>
      <c r="BD269" s="32"/>
      <c r="BE269" s="33"/>
      <c r="BF269" s="30"/>
    </row>
    <row r="271" spans="49:58" x14ac:dyDescent="0.25">
      <c r="AW271" s="30"/>
      <c r="AX271" s="32"/>
      <c r="AY271" s="32"/>
      <c r="AZ271" s="32"/>
      <c r="BA271" s="32"/>
      <c r="BB271" s="32"/>
      <c r="BC271" s="32"/>
      <c r="BD271" s="32"/>
      <c r="BE271" s="33"/>
      <c r="BF271" s="30"/>
    </row>
    <row r="272" spans="49:58" x14ac:dyDescent="0.25">
      <c r="AW272" s="30"/>
      <c r="AX272" s="32"/>
      <c r="AY272" s="32"/>
      <c r="AZ272" s="32"/>
      <c r="BA272" s="32"/>
      <c r="BB272" s="32"/>
      <c r="BC272" s="32"/>
      <c r="BD272" s="32"/>
      <c r="BE272" s="33"/>
      <c r="BF272" s="30"/>
    </row>
    <row r="273" spans="49:58" x14ac:dyDescent="0.25">
      <c r="AW273" s="30"/>
      <c r="AX273" s="32"/>
      <c r="AY273" s="32"/>
      <c r="AZ273" s="32"/>
      <c r="BA273" s="32"/>
      <c r="BB273" s="32"/>
      <c r="BC273" s="32"/>
      <c r="BD273" s="32"/>
      <c r="BE273" s="33"/>
      <c r="BF273" s="30"/>
    </row>
    <row r="274" spans="49:58" x14ac:dyDescent="0.25">
      <c r="AW274" s="30"/>
      <c r="AX274" s="32"/>
      <c r="AY274" s="32"/>
      <c r="AZ274" s="32"/>
      <c r="BA274" s="32"/>
      <c r="BB274" s="32"/>
      <c r="BC274" s="32"/>
      <c r="BD274" s="32"/>
      <c r="BE274" s="33"/>
      <c r="BF274" s="30"/>
    </row>
    <row r="275" spans="49:58" x14ac:dyDescent="0.25">
      <c r="AW275" s="30"/>
      <c r="AX275" s="32"/>
      <c r="AY275" s="32"/>
      <c r="AZ275" s="32"/>
      <c r="BA275" s="32"/>
      <c r="BB275" s="32"/>
      <c r="BC275" s="32"/>
      <c r="BD275" s="32"/>
      <c r="BE275" s="33"/>
      <c r="BF275" s="30"/>
    </row>
    <row r="276" spans="49:58" x14ac:dyDescent="0.25">
      <c r="AW276" s="30"/>
      <c r="AX276" s="32"/>
      <c r="AY276" s="32"/>
      <c r="AZ276" s="32"/>
      <c r="BA276" s="32"/>
      <c r="BB276" s="32"/>
      <c r="BC276" s="32"/>
      <c r="BD276" s="32"/>
      <c r="BE276" s="33"/>
      <c r="BF276" s="30"/>
    </row>
    <row r="277" spans="49:58" x14ac:dyDescent="0.25">
      <c r="AW277" s="30"/>
      <c r="AX277" s="32"/>
      <c r="AY277" s="32"/>
      <c r="AZ277" s="32"/>
      <c r="BA277" s="32"/>
      <c r="BB277" s="32"/>
      <c r="BC277" s="32"/>
      <c r="BD277" s="32"/>
      <c r="BE277" s="33"/>
      <c r="BF277" s="30"/>
    </row>
    <row r="279" spans="49:58" x14ac:dyDescent="0.25">
      <c r="AW279" s="30"/>
      <c r="AX279" s="32"/>
      <c r="AY279" s="32"/>
      <c r="AZ279" s="32"/>
      <c r="BA279" s="32"/>
      <c r="BB279" s="32"/>
      <c r="BC279" s="32"/>
      <c r="BD279" s="32"/>
      <c r="BE279" s="33"/>
      <c r="BF279" s="30"/>
    </row>
    <row r="280" spans="49:58" x14ac:dyDescent="0.25">
      <c r="AW280" s="30"/>
      <c r="AX280" s="32"/>
      <c r="AY280" s="32"/>
      <c r="AZ280" s="32"/>
      <c r="BA280" s="32"/>
      <c r="BB280" s="32"/>
      <c r="BC280" s="32"/>
      <c r="BD280" s="32"/>
      <c r="BE280" s="33"/>
      <c r="BF280" s="30"/>
    </row>
    <row r="281" spans="49:58" x14ac:dyDescent="0.25">
      <c r="AW281" s="30"/>
      <c r="AX281" s="32"/>
      <c r="AY281" s="32"/>
      <c r="AZ281" s="32"/>
      <c r="BA281" s="32"/>
      <c r="BB281" s="32"/>
      <c r="BC281" s="32"/>
      <c r="BD281" s="32"/>
      <c r="BE281" s="33"/>
      <c r="BF281" s="30"/>
    </row>
  </sheetData>
  <mergeCells count="4">
    <mergeCell ref="N2:R2"/>
    <mergeCell ref="Z2:AF2"/>
    <mergeCell ref="AW2:BC2"/>
    <mergeCell ref="CC2:CI2"/>
  </mergeCells>
  <pageMargins left="0.7" right="0.7" top="0.75" bottom="0.75" header="0.3" footer="0.3"/>
  <pageSetup orientation="portrait" r:id="rId1"/>
  <ignoredErrors>
    <ignoredError sqref="BZ23:BZ29" formulaRange="1"/>
  </ignoredErrors>
  <drawing r:id="rId2"/>
  <legacyDrawing r:id="rId3"/>
  <oleObjects>
    <mc:AlternateContent xmlns:mc="http://schemas.openxmlformats.org/markup-compatibility/2006">
      <mc:Choice Requires="x14">
        <oleObject progId="PBrush" shapeId="3076" r:id="rId4">
          <objectPr defaultSize="0" autoPict="0" r:id="rId5">
            <anchor moveWithCells="1" sizeWithCells="1">
              <from>
                <xdr:col>25</xdr:col>
                <xdr:colOff>28575</xdr:colOff>
                <xdr:row>3</xdr:row>
                <xdr:rowOff>9525</xdr:rowOff>
              </from>
              <to>
                <xdr:col>32</xdr:col>
                <xdr:colOff>9525</xdr:colOff>
                <xdr:row>19</xdr:row>
                <xdr:rowOff>161925</xdr:rowOff>
              </to>
            </anchor>
          </objectPr>
        </oleObject>
      </mc:Choice>
      <mc:Fallback>
        <oleObject progId="PBrush" shapeId="3076" r:id="rId4"/>
      </mc:Fallback>
    </mc:AlternateContent>
    <mc:AlternateContent xmlns:mc="http://schemas.openxmlformats.org/markup-compatibility/2006">
      <mc:Choice Requires="x14">
        <oleObject progId="PBrush" shapeId="3077" r:id="rId6">
          <objectPr defaultSize="0" autoPict="0" r:id="rId7">
            <anchor moveWithCells="1" sizeWithCells="1">
              <from>
                <xdr:col>48</xdr:col>
                <xdr:colOff>0</xdr:colOff>
                <xdr:row>3</xdr:row>
                <xdr:rowOff>9525</xdr:rowOff>
              </from>
              <to>
                <xdr:col>55</xdr:col>
                <xdr:colOff>0</xdr:colOff>
                <xdr:row>19</xdr:row>
                <xdr:rowOff>161925</xdr:rowOff>
              </to>
            </anchor>
          </objectPr>
        </oleObject>
      </mc:Choice>
      <mc:Fallback>
        <oleObject progId="PBrush" shapeId="3077" r:id="rId6"/>
      </mc:Fallback>
    </mc:AlternateContent>
    <mc:AlternateContent xmlns:mc="http://schemas.openxmlformats.org/markup-compatibility/2006">
      <mc:Choice Requires="x14">
        <oleObject progId="PBrush" shapeId="3078" r:id="rId8">
          <objectPr defaultSize="0" autoPict="0" r:id="rId9">
            <anchor moveWithCells="1" sizeWithCells="1">
              <from>
                <xdr:col>80</xdr:col>
                <xdr:colOff>9525</xdr:colOff>
                <xdr:row>3</xdr:row>
                <xdr:rowOff>19050</xdr:rowOff>
              </from>
              <to>
                <xdr:col>87</xdr:col>
                <xdr:colOff>285750</xdr:colOff>
                <xdr:row>21</xdr:row>
                <xdr:rowOff>19050</xdr:rowOff>
              </to>
            </anchor>
          </objectPr>
        </oleObject>
      </mc:Choice>
      <mc:Fallback>
        <oleObject progId="PBrush" shapeId="3078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Crudos Autor</vt:lpstr>
      <vt:lpstr>Metodologías</vt:lpstr>
      <vt:lpstr>Comprobación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2022-10-26T22:56:56Z</dcterms:created>
  <dcterms:modified xsi:type="dcterms:W3CDTF">2022-10-26T22:57:54Z</dcterms:modified>
</cp:coreProperties>
</file>