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reouisedu-my.sharepoint.com/personal/leidy2190286_correo_uis_edu_co/Documents/Documents/SEMESTRE 2024-1/TRABAJO DE GRADO 2/"/>
    </mc:Choice>
  </mc:AlternateContent>
  <xr:revisionPtr revIDLastSave="2424" documentId="8_{A16A885C-2A75-43CB-831D-8AE4AA5A9E4C}" xr6:coauthVersionLast="47" xr6:coauthVersionMax="47" xr10:uidLastSave="{CE519F8F-E9A5-4499-A85D-2FC0ECE2414C}"/>
  <bookViews>
    <workbookView xWindow="-108" yWindow="-108" windowWidth="23256" windowHeight="12456" activeTab="6" xr2:uid="{94264FF0-F3DC-4EF1-93F2-1D80BCB528A4}"/>
  </bookViews>
  <sheets>
    <sheet name="Cra 15 #13" sheetId="4" r:id="rId1"/>
    <sheet name="Cra 24 #14" sheetId="5" r:id="rId2"/>
    <sheet name="Cra 51 # 52" sheetId="9" r:id="rId3"/>
    <sheet name="Cra 18 #22" sheetId="6" r:id="rId4"/>
    <sheet name="Calle 55 #3" sheetId="7" r:id="rId5"/>
    <sheet name="Cra 33 #42" sheetId="8" r:id="rId6"/>
    <sheet name="Resultados 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0" l="1"/>
  <c r="J37" i="10"/>
  <c r="K37" i="10"/>
  <c r="D37" i="10"/>
  <c r="E37" i="10"/>
  <c r="C37" i="10"/>
  <c r="J20" i="6"/>
  <c r="AD20" i="5"/>
  <c r="AH25" i="8"/>
  <c r="AH24" i="8"/>
  <c r="AH23" i="8"/>
  <c r="AH22" i="8"/>
  <c r="AH21" i="8"/>
  <c r="AH20" i="8"/>
  <c r="AH19" i="8"/>
  <c r="AH18" i="8"/>
  <c r="AH17" i="8"/>
  <c r="AH16" i="8"/>
  <c r="AH15" i="8"/>
  <c r="AH14" i="8"/>
  <c r="AH13" i="8"/>
  <c r="AH12" i="8"/>
  <c r="AH11" i="8"/>
  <c r="AH10" i="8"/>
  <c r="AH9" i="8"/>
  <c r="AH8" i="8"/>
  <c r="AH7" i="8"/>
  <c r="AH6" i="8"/>
  <c r="AH5" i="8"/>
  <c r="AH4" i="8"/>
  <c r="AH3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6" i="8"/>
  <c r="AD5" i="8"/>
  <c r="AD4" i="8"/>
  <c r="AD3" i="8"/>
  <c r="Z12" i="8"/>
  <c r="Z25" i="8"/>
  <c r="Z24" i="8"/>
  <c r="Z23" i="8"/>
  <c r="Z22" i="8"/>
  <c r="Z21" i="8"/>
  <c r="Z20" i="8"/>
  <c r="Z19" i="8"/>
  <c r="Z18" i="8"/>
  <c r="Z17" i="8"/>
  <c r="Z16" i="8"/>
  <c r="Z15" i="8"/>
  <c r="Z14" i="8"/>
  <c r="Z13" i="8"/>
  <c r="Z11" i="8"/>
  <c r="Z10" i="8"/>
  <c r="Z9" i="8"/>
  <c r="Z8" i="8"/>
  <c r="Z7" i="8"/>
  <c r="Z6" i="8"/>
  <c r="Z5" i="8"/>
  <c r="Z4" i="8"/>
  <c r="Z3" i="8"/>
  <c r="BQ25" i="9"/>
  <c r="BQ24" i="9"/>
  <c r="BQ23" i="9"/>
  <c r="BT8" i="9" s="1"/>
  <c r="BQ22" i="9"/>
  <c r="BQ21" i="9"/>
  <c r="BQ20" i="9"/>
  <c r="BQ19" i="9"/>
  <c r="BT7" i="9" s="1"/>
  <c r="BQ18" i="9"/>
  <c r="BQ17" i="9"/>
  <c r="BQ16" i="9"/>
  <c r="BQ15" i="9"/>
  <c r="BT6" i="9" s="1"/>
  <c r="BQ14" i="9"/>
  <c r="BQ13" i="9"/>
  <c r="BQ12" i="9"/>
  <c r="BQ11" i="9"/>
  <c r="BT5" i="9" s="1"/>
  <c r="BQ10" i="9"/>
  <c r="BT4" i="9" s="1"/>
  <c r="BQ9" i="9"/>
  <c r="BQ8" i="9"/>
  <c r="K11" i="10" s="1"/>
  <c r="BQ7" i="9"/>
  <c r="BQ6" i="9"/>
  <c r="BQ5" i="9"/>
  <c r="BQ4" i="9"/>
  <c r="BQ3" i="9"/>
  <c r="BT3" i="9" s="1"/>
  <c r="AH25" i="9"/>
  <c r="AH24" i="9"/>
  <c r="AH23" i="9"/>
  <c r="AH22" i="9"/>
  <c r="AH21" i="9"/>
  <c r="AH20" i="9"/>
  <c r="AH19" i="9"/>
  <c r="AH18" i="9"/>
  <c r="AH17" i="9"/>
  <c r="AH16" i="9"/>
  <c r="AH15" i="9"/>
  <c r="AH14" i="9"/>
  <c r="AH13" i="9"/>
  <c r="AH12" i="9"/>
  <c r="AH11" i="9"/>
  <c r="AH10" i="9"/>
  <c r="AH9" i="9"/>
  <c r="AH8" i="9"/>
  <c r="AH7" i="9"/>
  <c r="AH6" i="9"/>
  <c r="AH5" i="9"/>
  <c r="AH4" i="9"/>
  <c r="AH3" i="9"/>
  <c r="AD25" i="9"/>
  <c r="AD24" i="9"/>
  <c r="AD23" i="9"/>
  <c r="AD22" i="9"/>
  <c r="AD21" i="9"/>
  <c r="AD20" i="9"/>
  <c r="AD19" i="9"/>
  <c r="AD18" i="9"/>
  <c r="AD17" i="9"/>
  <c r="AD16" i="9"/>
  <c r="AD15" i="9"/>
  <c r="AD14" i="9"/>
  <c r="AD13" i="9"/>
  <c r="AD12" i="9"/>
  <c r="AD11" i="9"/>
  <c r="AD10" i="9"/>
  <c r="AD9" i="9"/>
  <c r="AD8" i="9"/>
  <c r="AD7" i="9"/>
  <c r="AD6" i="9"/>
  <c r="AD5" i="9"/>
  <c r="AD4" i="9"/>
  <c r="AD3" i="9"/>
  <c r="V25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V7" i="9"/>
  <c r="V6" i="9"/>
  <c r="V5" i="9"/>
  <c r="V4" i="9"/>
  <c r="V3" i="9"/>
  <c r="Z25" i="9"/>
  <c r="Z24" i="9"/>
  <c r="Z23" i="9"/>
  <c r="Z22" i="9"/>
  <c r="Z21" i="9"/>
  <c r="Z20" i="9"/>
  <c r="Z19" i="9"/>
  <c r="Z18" i="9"/>
  <c r="Z17" i="9"/>
  <c r="Z16" i="9"/>
  <c r="Z15" i="9"/>
  <c r="Z14" i="9"/>
  <c r="Z13" i="9"/>
  <c r="Z12" i="9"/>
  <c r="Z11" i="9"/>
  <c r="Z10" i="9"/>
  <c r="Z9" i="9"/>
  <c r="Z8" i="9"/>
  <c r="Z7" i="9"/>
  <c r="Z6" i="9"/>
  <c r="Z5" i="9"/>
  <c r="Z4" i="9"/>
  <c r="Z3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3" i="9"/>
  <c r="N20" i="9"/>
  <c r="N25" i="9"/>
  <c r="N24" i="9"/>
  <c r="N23" i="9"/>
  <c r="N22" i="9"/>
  <c r="N21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F14" i="9"/>
  <c r="F20" i="9"/>
  <c r="F25" i="9"/>
  <c r="F24" i="9"/>
  <c r="F23" i="9"/>
  <c r="F22" i="9"/>
  <c r="F21" i="9"/>
  <c r="F19" i="9"/>
  <c r="F18" i="9"/>
  <c r="F17" i="9"/>
  <c r="F16" i="9"/>
  <c r="F15" i="9"/>
  <c r="F13" i="9"/>
  <c r="F12" i="9"/>
  <c r="F11" i="9"/>
  <c r="F10" i="9"/>
  <c r="F9" i="9"/>
  <c r="F8" i="9"/>
  <c r="F7" i="9"/>
  <c r="F6" i="9"/>
  <c r="F5" i="9"/>
  <c r="F4" i="9"/>
  <c r="F3" i="9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V7" i="8"/>
  <c r="V6" i="8"/>
  <c r="V5" i="8"/>
  <c r="V4" i="8"/>
  <c r="V3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3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3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D5" i="7"/>
  <c r="AD4" i="7"/>
  <c r="AD3" i="7"/>
  <c r="Z25" i="7"/>
  <c r="Z24" i="7"/>
  <c r="Z23" i="7"/>
  <c r="Z22" i="7"/>
  <c r="Z21" i="7"/>
  <c r="Z20" i="7"/>
  <c r="Z19" i="7"/>
  <c r="Z18" i="7"/>
  <c r="Z17" i="7"/>
  <c r="Z16" i="7"/>
  <c r="Z15" i="7"/>
  <c r="Z14" i="7"/>
  <c r="Z13" i="7"/>
  <c r="Z12" i="7"/>
  <c r="Z11" i="7"/>
  <c r="Z10" i="7"/>
  <c r="Z9" i="7"/>
  <c r="Z8" i="7"/>
  <c r="Z7" i="7"/>
  <c r="Z6" i="7"/>
  <c r="Z5" i="7"/>
  <c r="Z4" i="7"/>
  <c r="Z3" i="7"/>
  <c r="AL3" i="7"/>
  <c r="AP3" i="7"/>
  <c r="AT3" i="7"/>
  <c r="AX3" i="7"/>
  <c r="AL4" i="7"/>
  <c r="AP4" i="7"/>
  <c r="AT4" i="7"/>
  <c r="AX4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V4" i="7"/>
  <c r="V3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3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J22" i="7"/>
  <c r="J12" i="7"/>
  <c r="J25" i="7"/>
  <c r="J24" i="7"/>
  <c r="J23" i="7"/>
  <c r="J21" i="7"/>
  <c r="J20" i="7"/>
  <c r="J19" i="7"/>
  <c r="J18" i="7"/>
  <c r="J17" i="7"/>
  <c r="J16" i="7"/>
  <c r="J15" i="7"/>
  <c r="J14" i="7"/>
  <c r="J13" i="7"/>
  <c r="J11" i="7"/>
  <c r="J10" i="7"/>
  <c r="J9" i="7"/>
  <c r="J8" i="7"/>
  <c r="J7" i="7"/>
  <c r="J6" i="7"/>
  <c r="J5" i="7"/>
  <c r="J4" i="7"/>
  <c r="J3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AH25" i="6"/>
  <c r="AH24" i="6"/>
  <c r="AH23" i="6"/>
  <c r="AH22" i="6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H5" i="6"/>
  <c r="AH4" i="6"/>
  <c r="AH3" i="6"/>
  <c r="AL3" i="6"/>
  <c r="AP3" i="6"/>
  <c r="AT3" i="6"/>
  <c r="AX3" i="6"/>
  <c r="BB3" i="6"/>
  <c r="BF3" i="6"/>
  <c r="AL4" i="6"/>
  <c r="AP4" i="6"/>
  <c r="AT4" i="6"/>
  <c r="AX4" i="6"/>
  <c r="BB4" i="6"/>
  <c r="BF4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Z20" i="6"/>
  <c r="Z14" i="6"/>
  <c r="Z25" i="6"/>
  <c r="Z24" i="6"/>
  <c r="Z23" i="6"/>
  <c r="Z22" i="6"/>
  <c r="Z21" i="6"/>
  <c r="Z19" i="6"/>
  <c r="Z18" i="6"/>
  <c r="Z17" i="6"/>
  <c r="Z16" i="6"/>
  <c r="Z15" i="6"/>
  <c r="Z13" i="6"/>
  <c r="Z12" i="6"/>
  <c r="Z11" i="6"/>
  <c r="Z10" i="6"/>
  <c r="Z9" i="6"/>
  <c r="Z8" i="6"/>
  <c r="Z7" i="6"/>
  <c r="Z6" i="6"/>
  <c r="Z5" i="6"/>
  <c r="Z4" i="6"/>
  <c r="Z3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" i="6"/>
  <c r="R22" i="6"/>
  <c r="R25" i="6"/>
  <c r="R24" i="6"/>
  <c r="R23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3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J25" i="6"/>
  <c r="J24" i="6"/>
  <c r="J23" i="6"/>
  <c r="J22" i="6"/>
  <c r="J21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AH23" i="5"/>
  <c r="AH25" i="5"/>
  <c r="AH24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5" i="5"/>
  <c r="AH4" i="5"/>
  <c r="AH3" i="5"/>
  <c r="AD25" i="5"/>
  <c r="AD24" i="5"/>
  <c r="AD23" i="5"/>
  <c r="AD22" i="5"/>
  <c r="AD21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D4" i="5"/>
  <c r="AD3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Z4" i="5"/>
  <c r="Z3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V3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3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L7" i="5"/>
  <c r="AL6" i="5"/>
  <c r="AL5" i="5"/>
  <c r="AL4" i="5"/>
  <c r="AL3" i="5"/>
  <c r="I33" i="10"/>
  <c r="I34" i="10"/>
  <c r="I35" i="10"/>
  <c r="I36" i="10"/>
  <c r="I32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6" i="10"/>
  <c r="BN22" i="9"/>
  <c r="BN25" i="9"/>
  <c r="BN24" i="9"/>
  <c r="BN23" i="9"/>
  <c r="BN21" i="9"/>
  <c r="BN20" i="9"/>
  <c r="BN19" i="9"/>
  <c r="BN18" i="9"/>
  <c r="BN17" i="9"/>
  <c r="BN16" i="9"/>
  <c r="BN15" i="9"/>
  <c r="BN14" i="9"/>
  <c r="BN13" i="9"/>
  <c r="BN12" i="9"/>
  <c r="BN11" i="9"/>
  <c r="BN10" i="9"/>
  <c r="BN9" i="9"/>
  <c r="BN8" i="9"/>
  <c r="BN7" i="9"/>
  <c r="BN6" i="9"/>
  <c r="BN5" i="9"/>
  <c r="BN4" i="9"/>
  <c r="BN3" i="9"/>
  <c r="BJ25" i="9"/>
  <c r="BJ24" i="9"/>
  <c r="BJ23" i="9"/>
  <c r="BJ22" i="9"/>
  <c r="BJ21" i="9"/>
  <c r="BJ20" i="9"/>
  <c r="BJ19" i="9"/>
  <c r="BJ18" i="9"/>
  <c r="BJ17" i="9"/>
  <c r="BJ16" i="9"/>
  <c r="BJ15" i="9"/>
  <c r="BJ14" i="9"/>
  <c r="BJ13" i="9"/>
  <c r="BJ12" i="9"/>
  <c r="BJ11" i="9"/>
  <c r="BJ10" i="9"/>
  <c r="BJ9" i="9"/>
  <c r="BJ8" i="9"/>
  <c r="BJ7" i="9"/>
  <c r="BJ6" i="9"/>
  <c r="BJ5" i="9"/>
  <c r="BJ4" i="9"/>
  <c r="BJ3" i="9"/>
  <c r="BF25" i="9"/>
  <c r="BF24" i="9"/>
  <c r="BF23" i="9"/>
  <c r="BF22" i="9"/>
  <c r="BF21" i="9"/>
  <c r="BF20" i="9"/>
  <c r="BF19" i="9"/>
  <c r="BF18" i="9"/>
  <c r="BF17" i="9"/>
  <c r="BF16" i="9"/>
  <c r="BF15" i="9"/>
  <c r="BF14" i="9"/>
  <c r="BF13" i="9"/>
  <c r="BF12" i="9"/>
  <c r="BF11" i="9"/>
  <c r="BF10" i="9"/>
  <c r="BF9" i="9"/>
  <c r="BF8" i="9"/>
  <c r="BF7" i="9"/>
  <c r="BF6" i="9"/>
  <c r="BF5" i="9"/>
  <c r="BF4" i="9"/>
  <c r="BF3" i="9"/>
  <c r="BB25" i="9"/>
  <c r="BB24" i="9"/>
  <c r="BB23" i="9"/>
  <c r="BB22" i="9"/>
  <c r="BB21" i="9"/>
  <c r="BB20" i="9"/>
  <c r="BB19" i="9"/>
  <c r="BB18" i="9"/>
  <c r="BB17" i="9"/>
  <c r="BB16" i="9"/>
  <c r="BB15" i="9"/>
  <c r="BB14" i="9"/>
  <c r="BB13" i="9"/>
  <c r="BB12" i="9"/>
  <c r="BB11" i="9"/>
  <c r="BB10" i="9"/>
  <c r="BB9" i="9"/>
  <c r="BB8" i="9"/>
  <c r="BB7" i="9"/>
  <c r="BB6" i="9"/>
  <c r="BB5" i="9"/>
  <c r="BB4" i="9"/>
  <c r="BB3" i="9"/>
  <c r="AX25" i="9"/>
  <c r="AX24" i="9"/>
  <c r="AX23" i="9"/>
  <c r="AX22" i="9"/>
  <c r="AX21" i="9"/>
  <c r="AX20" i="9"/>
  <c r="AX19" i="9"/>
  <c r="AX18" i="9"/>
  <c r="AX17" i="9"/>
  <c r="AX16" i="9"/>
  <c r="AX15" i="9"/>
  <c r="AX14" i="9"/>
  <c r="AX13" i="9"/>
  <c r="AX12" i="9"/>
  <c r="AX11" i="9"/>
  <c r="AX10" i="9"/>
  <c r="AX9" i="9"/>
  <c r="AX8" i="9"/>
  <c r="AX7" i="9"/>
  <c r="AX6" i="9"/>
  <c r="AX5" i="9"/>
  <c r="AX4" i="9"/>
  <c r="AX3" i="9"/>
  <c r="AT25" i="9"/>
  <c r="AT24" i="9"/>
  <c r="AT23" i="9"/>
  <c r="AT22" i="9"/>
  <c r="AT21" i="9"/>
  <c r="AT20" i="9"/>
  <c r="AT19" i="9"/>
  <c r="AT18" i="9"/>
  <c r="AT17" i="9"/>
  <c r="AT16" i="9"/>
  <c r="AT15" i="9"/>
  <c r="AT14" i="9"/>
  <c r="AT13" i="9"/>
  <c r="AT12" i="9"/>
  <c r="AT11" i="9"/>
  <c r="AT10" i="9"/>
  <c r="AT9" i="9"/>
  <c r="AT8" i="9"/>
  <c r="AT7" i="9"/>
  <c r="AT6" i="9"/>
  <c r="AT5" i="9"/>
  <c r="AT4" i="9"/>
  <c r="AT3" i="9"/>
  <c r="AP20" i="9"/>
  <c r="AP25" i="9"/>
  <c r="AP24" i="9"/>
  <c r="AP23" i="9"/>
  <c r="AP22" i="9"/>
  <c r="AP21" i="9"/>
  <c r="AP19" i="9"/>
  <c r="AP18" i="9"/>
  <c r="AP17" i="9"/>
  <c r="AP16" i="9"/>
  <c r="AP15" i="9"/>
  <c r="AP14" i="9"/>
  <c r="AP13" i="9"/>
  <c r="AP12" i="9"/>
  <c r="AP11" i="9"/>
  <c r="AP10" i="9"/>
  <c r="AP9" i="9"/>
  <c r="AP8" i="9"/>
  <c r="AP7" i="9"/>
  <c r="AP6" i="9"/>
  <c r="AP5" i="9"/>
  <c r="AP4" i="9"/>
  <c r="AP3" i="9"/>
  <c r="AL23" i="9"/>
  <c r="AL25" i="9"/>
  <c r="K28" i="10" s="1"/>
  <c r="AL24" i="9"/>
  <c r="AL22" i="9"/>
  <c r="AL21" i="9"/>
  <c r="AL20" i="9"/>
  <c r="AL19" i="9"/>
  <c r="AL18" i="9"/>
  <c r="AL17" i="9"/>
  <c r="AL16" i="9"/>
  <c r="AL15" i="9"/>
  <c r="AL14" i="9"/>
  <c r="AL13" i="9"/>
  <c r="AL12" i="9"/>
  <c r="AL11" i="9"/>
  <c r="AL10" i="9"/>
  <c r="AL9" i="9"/>
  <c r="AL8" i="9"/>
  <c r="AL7" i="9"/>
  <c r="AL6" i="9"/>
  <c r="AL5" i="9"/>
  <c r="AL4" i="9"/>
  <c r="AL3" i="9"/>
  <c r="K27" i="10"/>
  <c r="K12" i="10"/>
  <c r="BN25" i="8"/>
  <c r="BN24" i="8"/>
  <c r="BN23" i="8"/>
  <c r="BN22" i="8"/>
  <c r="BN21" i="8"/>
  <c r="BN20" i="8"/>
  <c r="BN19" i="8"/>
  <c r="BN18" i="8"/>
  <c r="BN17" i="8"/>
  <c r="BN16" i="8"/>
  <c r="BN15" i="8"/>
  <c r="BN14" i="8"/>
  <c r="BN13" i="8"/>
  <c r="BN12" i="8"/>
  <c r="BN11" i="8"/>
  <c r="BN10" i="8"/>
  <c r="BN9" i="8"/>
  <c r="BN8" i="8"/>
  <c r="BN7" i="8"/>
  <c r="BN6" i="8"/>
  <c r="BN5" i="8"/>
  <c r="BN4" i="8"/>
  <c r="BN3" i="8"/>
  <c r="AP13" i="5"/>
  <c r="AT13" i="5"/>
  <c r="AX13" i="5"/>
  <c r="BB13" i="5"/>
  <c r="BF13" i="5"/>
  <c r="BJ13" i="5"/>
  <c r="BN13" i="5"/>
  <c r="AL14" i="6"/>
  <c r="AP14" i="6"/>
  <c r="AT13" i="6"/>
  <c r="AX13" i="6"/>
  <c r="BB13" i="6"/>
  <c r="BF13" i="6"/>
  <c r="BJ13" i="6"/>
  <c r="BN13" i="6"/>
  <c r="AL13" i="7"/>
  <c r="AP13" i="7"/>
  <c r="AT13" i="7"/>
  <c r="AX13" i="7"/>
  <c r="BB13" i="7"/>
  <c r="BF13" i="7"/>
  <c r="BJ13" i="7"/>
  <c r="BN13" i="7"/>
  <c r="AH13" i="4"/>
  <c r="AD13" i="4"/>
  <c r="Z13" i="4"/>
  <c r="V13" i="4"/>
  <c r="R13" i="4"/>
  <c r="N13" i="4"/>
  <c r="J13" i="4"/>
  <c r="F13" i="4"/>
  <c r="BN13" i="4"/>
  <c r="BJ13" i="4"/>
  <c r="BF13" i="4"/>
  <c r="BB13" i="4"/>
  <c r="AX13" i="4"/>
  <c r="AL13" i="8"/>
  <c r="AP13" i="8"/>
  <c r="AT13" i="8"/>
  <c r="AX13" i="8"/>
  <c r="BB13" i="8"/>
  <c r="BF13" i="8"/>
  <c r="BJ13" i="8"/>
  <c r="BJ25" i="8"/>
  <c r="BJ24" i="8"/>
  <c r="BJ23" i="8"/>
  <c r="BJ22" i="8"/>
  <c r="BJ21" i="8"/>
  <c r="BJ20" i="8"/>
  <c r="BJ19" i="8"/>
  <c r="BJ18" i="8"/>
  <c r="BJ17" i="8"/>
  <c r="BJ16" i="8"/>
  <c r="BJ15" i="8"/>
  <c r="BJ14" i="8"/>
  <c r="BJ12" i="8"/>
  <c r="BJ11" i="8"/>
  <c r="BJ10" i="8"/>
  <c r="BJ9" i="8"/>
  <c r="BJ8" i="8"/>
  <c r="BJ7" i="8"/>
  <c r="BJ6" i="8"/>
  <c r="BJ5" i="8"/>
  <c r="BJ4" i="8"/>
  <c r="BJ3" i="8"/>
  <c r="BF23" i="8"/>
  <c r="BF21" i="8"/>
  <c r="BF25" i="8"/>
  <c r="BF24" i="8"/>
  <c r="BF22" i="8"/>
  <c r="BF20" i="8"/>
  <c r="BF19" i="8"/>
  <c r="BF18" i="8"/>
  <c r="BF17" i="8"/>
  <c r="BF16" i="8"/>
  <c r="BF15" i="8"/>
  <c r="BF14" i="8"/>
  <c r="BF12" i="8"/>
  <c r="BF11" i="8"/>
  <c r="BF10" i="8"/>
  <c r="BF9" i="8"/>
  <c r="BF8" i="8"/>
  <c r="BF7" i="8"/>
  <c r="BF6" i="8"/>
  <c r="BF5" i="8"/>
  <c r="BF4" i="8"/>
  <c r="BF3" i="8"/>
  <c r="BB25" i="8"/>
  <c r="BB24" i="8"/>
  <c r="BB23" i="8"/>
  <c r="BB22" i="8"/>
  <c r="BB21" i="8"/>
  <c r="BB20" i="8"/>
  <c r="BB19" i="8"/>
  <c r="BB18" i="8"/>
  <c r="BB17" i="8"/>
  <c r="BB16" i="8"/>
  <c r="BB15" i="8"/>
  <c r="BB14" i="8"/>
  <c r="BB12" i="8"/>
  <c r="BB11" i="8"/>
  <c r="BB10" i="8"/>
  <c r="BB9" i="8"/>
  <c r="BB8" i="8"/>
  <c r="BB7" i="8"/>
  <c r="BB6" i="8"/>
  <c r="BB5" i="8"/>
  <c r="BB4" i="8"/>
  <c r="BB3" i="8"/>
  <c r="AX25" i="8"/>
  <c r="AX24" i="8"/>
  <c r="AX23" i="8"/>
  <c r="AX22" i="8"/>
  <c r="AX21" i="8"/>
  <c r="AX20" i="8"/>
  <c r="AX19" i="8"/>
  <c r="AX18" i="8"/>
  <c r="AX17" i="8"/>
  <c r="AX16" i="8"/>
  <c r="AX15" i="8"/>
  <c r="AX14" i="8"/>
  <c r="AX12" i="8"/>
  <c r="AX11" i="8"/>
  <c r="AX10" i="8"/>
  <c r="AX9" i="8"/>
  <c r="AX8" i="8"/>
  <c r="AX7" i="8"/>
  <c r="AX6" i="8"/>
  <c r="AX5" i="8"/>
  <c r="AX4" i="8"/>
  <c r="AX3" i="8"/>
  <c r="AT14" i="8"/>
  <c r="AT25" i="8"/>
  <c r="AT24" i="8"/>
  <c r="AT23" i="8"/>
  <c r="AT22" i="8"/>
  <c r="AT21" i="8"/>
  <c r="AT20" i="8"/>
  <c r="AT19" i="8"/>
  <c r="AT18" i="8"/>
  <c r="AT17" i="8"/>
  <c r="AT16" i="8"/>
  <c r="AT15" i="8"/>
  <c r="AT12" i="8"/>
  <c r="AT11" i="8"/>
  <c r="AT10" i="8"/>
  <c r="AT9" i="8"/>
  <c r="AT8" i="8"/>
  <c r="AT7" i="8"/>
  <c r="AT6" i="8"/>
  <c r="AT5" i="8"/>
  <c r="AT4" i="8"/>
  <c r="BQ4" i="8" s="1"/>
  <c r="E7" i="10" s="1"/>
  <c r="AT3" i="8"/>
  <c r="AP23" i="8"/>
  <c r="BQ23" i="8" s="1"/>
  <c r="E26" i="10" s="1"/>
  <c r="AP14" i="8"/>
  <c r="AP25" i="8"/>
  <c r="AP24" i="8"/>
  <c r="AP22" i="8"/>
  <c r="AP21" i="8"/>
  <c r="AP20" i="8"/>
  <c r="AP19" i="8"/>
  <c r="AP18" i="8"/>
  <c r="AP17" i="8"/>
  <c r="AP16" i="8"/>
  <c r="AP15" i="8"/>
  <c r="AP12" i="8"/>
  <c r="AP11" i="8"/>
  <c r="AP10" i="8"/>
  <c r="AP9" i="8"/>
  <c r="AP8" i="8"/>
  <c r="AP7" i="8"/>
  <c r="AP6" i="8"/>
  <c r="AP5" i="8"/>
  <c r="AP4" i="8"/>
  <c r="AP3" i="8"/>
  <c r="AL22" i="8"/>
  <c r="AL14" i="8"/>
  <c r="AL25" i="8"/>
  <c r="AL24" i="8"/>
  <c r="BQ24" i="8" s="1"/>
  <c r="E27" i="10" s="1"/>
  <c r="AL23" i="8"/>
  <c r="AL21" i="8"/>
  <c r="AL20" i="8"/>
  <c r="AL19" i="8"/>
  <c r="AL18" i="8"/>
  <c r="AL17" i="8"/>
  <c r="AL16" i="8"/>
  <c r="AL15" i="8"/>
  <c r="AL12" i="8"/>
  <c r="AL11" i="8"/>
  <c r="AL10" i="8"/>
  <c r="AL9" i="8"/>
  <c r="AL8" i="8"/>
  <c r="AL7" i="8"/>
  <c r="AL6" i="8"/>
  <c r="AL5" i="8"/>
  <c r="AL4" i="8"/>
  <c r="AL3" i="8"/>
  <c r="BN14" i="7"/>
  <c r="BN25" i="7"/>
  <c r="BN24" i="7"/>
  <c r="BN23" i="7"/>
  <c r="BN22" i="7"/>
  <c r="BN21" i="7"/>
  <c r="BN20" i="7"/>
  <c r="BN19" i="7"/>
  <c r="BN18" i="7"/>
  <c r="BN17" i="7"/>
  <c r="BN16" i="7"/>
  <c r="BN15" i="7"/>
  <c r="BN12" i="7"/>
  <c r="BN11" i="7"/>
  <c r="BN10" i="7"/>
  <c r="BN9" i="7"/>
  <c r="BN8" i="7"/>
  <c r="BN7" i="7"/>
  <c r="BN6" i="7"/>
  <c r="BN5" i="7"/>
  <c r="BN4" i="7"/>
  <c r="BN3" i="7"/>
  <c r="BJ25" i="7"/>
  <c r="BJ24" i="7"/>
  <c r="BJ23" i="7"/>
  <c r="BJ22" i="7"/>
  <c r="BJ21" i="7"/>
  <c r="BJ20" i="7"/>
  <c r="BJ19" i="7"/>
  <c r="BJ18" i="7"/>
  <c r="BJ17" i="7"/>
  <c r="BJ16" i="7"/>
  <c r="BJ15" i="7"/>
  <c r="BJ14" i="7"/>
  <c r="BJ12" i="7"/>
  <c r="BJ11" i="7"/>
  <c r="BJ10" i="7"/>
  <c r="BJ9" i="7"/>
  <c r="BJ8" i="7"/>
  <c r="BJ7" i="7"/>
  <c r="BJ6" i="7"/>
  <c r="BJ5" i="7"/>
  <c r="BJ4" i="7"/>
  <c r="BJ3" i="7"/>
  <c r="BF23" i="7"/>
  <c r="BF21" i="7"/>
  <c r="BF25" i="7"/>
  <c r="BF24" i="7"/>
  <c r="BF22" i="7"/>
  <c r="BF20" i="7"/>
  <c r="BF19" i="7"/>
  <c r="BF18" i="7"/>
  <c r="BF17" i="7"/>
  <c r="BF16" i="7"/>
  <c r="BF15" i="7"/>
  <c r="BF14" i="7"/>
  <c r="BF12" i="7"/>
  <c r="BF11" i="7"/>
  <c r="BF10" i="7"/>
  <c r="BF9" i="7"/>
  <c r="BF8" i="7"/>
  <c r="BF7" i="7"/>
  <c r="BF6" i="7"/>
  <c r="BF5" i="7"/>
  <c r="BF4" i="7"/>
  <c r="BF3" i="7"/>
  <c r="BB25" i="7"/>
  <c r="BB14" i="7"/>
  <c r="BB9" i="7"/>
  <c r="AX9" i="7"/>
  <c r="AT9" i="7"/>
  <c r="BB24" i="7"/>
  <c r="BB23" i="7"/>
  <c r="BB22" i="7"/>
  <c r="BB21" i="7"/>
  <c r="BB20" i="7"/>
  <c r="BB19" i="7"/>
  <c r="BB18" i="7"/>
  <c r="BB17" i="7"/>
  <c r="BB16" i="7"/>
  <c r="BB15" i="7"/>
  <c r="BB12" i="7"/>
  <c r="BB11" i="7"/>
  <c r="BB10" i="7"/>
  <c r="BB8" i="7"/>
  <c r="BB7" i="7"/>
  <c r="BB6" i="7"/>
  <c r="BB5" i="7"/>
  <c r="BB4" i="7"/>
  <c r="BB3" i="7"/>
  <c r="AX25" i="7"/>
  <c r="AX24" i="7"/>
  <c r="AX23" i="7"/>
  <c r="AX22" i="7"/>
  <c r="AX21" i="7"/>
  <c r="AX20" i="7"/>
  <c r="AX19" i="7"/>
  <c r="AX18" i="7"/>
  <c r="AX17" i="7"/>
  <c r="AX16" i="7"/>
  <c r="AX15" i="7"/>
  <c r="AX14" i="7"/>
  <c r="AX12" i="7"/>
  <c r="AX11" i="7"/>
  <c r="AX10" i="7"/>
  <c r="AX8" i="7"/>
  <c r="AX7" i="7"/>
  <c r="AX6" i="7"/>
  <c r="AX5" i="7"/>
  <c r="AT25" i="7"/>
  <c r="AT24" i="7"/>
  <c r="AT23" i="7"/>
  <c r="AT22" i="7"/>
  <c r="AT21" i="7"/>
  <c r="AT20" i="7"/>
  <c r="AT19" i="7"/>
  <c r="AT18" i="7"/>
  <c r="AT17" i="7"/>
  <c r="AT16" i="7"/>
  <c r="AT15" i="7"/>
  <c r="AT14" i="7"/>
  <c r="AT12" i="7"/>
  <c r="AT11" i="7"/>
  <c r="AT10" i="7"/>
  <c r="AT8" i="7"/>
  <c r="AT7" i="7"/>
  <c r="AT6" i="7"/>
  <c r="AT5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2" i="7"/>
  <c r="AP11" i="7"/>
  <c r="AP10" i="7"/>
  <c r="AP9" i="7"/>
  <c r="BQ9" i="7" s="1"/>
  <c r="D12" i="10" s="1"/>
  <c r="AP8" i="7"/>
  <c r="AP7" i="7"/>
  <c r="AP6" i="7"/>
  <c r="AP5" i="7"/>
  <c r="AL12" i="7"/>
  <c r="AL25" i="7"/>
  <c r="AL24" i="7"/>
  <c r="BQ24" i="7" s="1"/>
  <c r="D27" i="10" s="1"/>
  <c r="AL23" i="7"/>
  <c r="AL22" i="7"/>
  <c r="AL21" i="7"/>
  <c r="AL20" i="7"/>
  <c r="AL19" i="7"/>
  <c r="AL18" i="7"/>
  <c r="AL17" i="7"/>
  <c r="AL16" i="7"/>
  <c r="AL15" i="7"/>
  <c r="AL14" i="7"/>
  <c r="AL11" i="7"/>
  <c r="AL10" i="7"/>
  <c r="AL9" i="7"/>
  <c r="AL8" i="7"/>
  <c r="AL7" i="7"/>
  <c r="AL6" i="7"/>
  <c r="AL5" i="7"/>
  <c r="BN3" i="6"/>
  <c r="BN25" i="6"/>
  <c r="BN24" i="6"/>
  <c r="BN23" i="6"/>
  <c r="BN22" i="6"/>
  <c r="BN21" i="6"/>
  <c r="BN20" i="6"/>
  <c r="BN19" i="6"/>
  <c r="BN18" i="6"/>
  <c r="BN17" i="6"/>
  <c r="BN16" i="6"/>
  <c r="BN15" i="6"/>
  <c r="BN14" i="6"/>
  <c r="BN12" i="6"/>
  <c r="BN11" i="6"/>
  <c r="BN10" i="6"/>
  <c r="BN9" i="6"/>
  <c r="BN8" i="6"/>
  <c r="BN7" i="6"/>
  <c r="BN6" i="6"/>
  <c r="BN5" i="6"/>
  <c r="BN4" i="6"/>
  <c r="BJ23" i="6"/>
  <c r="BJ25" i="6"/>
  <c r="BJ24" i="6"/>
  <c r="BJ22" i="6"/>
  <c r="BJ21" i="6"/>
  <c r="BJ20" i="6"/>
  <c r="BJ19" i="6"/>
  <c r="BJ18" i="6"/>
  <c r="BJ17" i="6"/>
  <c r="BJ16" i="6"/>
  <c r="BJ15" i="6"/>
  <c r="BJ14" i="6"/>
  <c r="BJ12" i="6"/>
  <c r="BJ11" i="6"/>
  <c r="BJ10" i="6"/>
  <c r="BJ9" i="6"/>
  <c r="BJ8" i="6"/>
  <c r="BJ7" i="6"/>
  <c r="BJ6" i="6"/>
  <c r="BJ5" i="6"/>
  <c r="BJ4" i="6"/>
  <c r="BJ3" i="6"/>
  <c r="BF22" i="6"/>
  <c r="BF10" i="6"/>
  <c r="BF25" i="6"/>
  <c r="BF24" i="6"/>
  <c r="BF23" i="6"/>
  <c r="BF21" i="6"/>
  <c r="BF20" i="6"/>
  <c r="BF19" i="6"/>
  <c r="BF18" i="6"/>
  <c r="BF17" i="6"/>
  <c r="BF16" i="6"/>
  <c r="BF15" i="6"/>
  <c r="BF14" i="6"/>
  <c r="BF12" i="6"/>
  <c r="BF11" i="6"/>
  <c r="BF9" i="6"/>
  <c r="BQ9" i="6" s="1"/>
  <c r="C12" i="10" s="1"/>
  <c r="BF8" i="6"/>
  <c r="BF7" i="6"/>
  <c r="BF6" i="6"/>
  <c r="BF5" i="6"/>
  <c r="BB25" i="6"/>
  <c r="BB24" i="6"/>
  <c r="BB23" i="6"/>
  <c r="BB22" i="6"/>
  <c r="BB21" i="6"/>
  <c r="BB20" i="6"/>
  <c r="BB19" i="6"/>
  <c r="BB18" i="6"/>
  <c r="BB17" i="6"/>
  <c r="BB16" i="6"/>
  <c r="BB15" i="6"/>
  <c r="BB14" i="6"/>
  <c r="BB12" i="6"/>
  <c r="BB11" i="6"/>
  <c r="BB10" i="6"/>
  <c r="BB9" i="6"/>
  <c r="BB8" i="6"/>
  <c r="BB7" i="6"/>
  <c r="BB6" i="6"/>
  <c r="BB5" i="6"/>
  <c r="AX25" i="6"/>
  <c r="AX24" i="6"/>
  <c r="AX23" i="6"/>
  <c r="AX22" i="6"/>
  <c r="AX21" i="6"/>
  <c r="AX20" i="6"/>
  <c r="AX19" i="6"/>
  <c r="AX18" i="6"/>
  <c r="AX17" i="6"/>
  <c r="AX16" i="6"/>
  <c r="AX15" i="6"/>
  <c r="AX14" i="6"/>
  <c r="AX12" i="6"/>
  <c r="AX11" i="6"/>
  <c r="AX10" i="6"/>
  <c r="AX9" i="6"/>
  <c r="AX8" i="6"/>
  <c r="AX7" i="6"/>
  <c r="AX6" i="6"/>
  <c r="AX5" i="6"/>
  <c r="AT25" i="6"/>
  <c r="AT24" i="6"/>
  <c r="AT23" i="6"/>
  <c r="AT22" i="6"/>
  <c r="AT21" i="6"/>
  <c r="AT20" i="6"/>
  <c r="AT19" i="6"/>
  <c r="AT18" i="6"/>
  <c r="AT17" i="6"/>
  <c r="AT16" i="6"/>
  <c r="AT15" i="6"/>
  <c r="AT14" i="6"/>
  <c r="AT12" i="6"/>
  <c r="AT11" i="6"/>
  <c r="AT10" i="6"/>
  <c r="AT9" i="6"/>
  <c r="AT8" i="6"/>
  <c r="AT7" i="6"/>
  <c r="AT6" i="6"/>
  <c r="AT5" i="6"/>
  <c r="AP25" i="6"/>
  <c r="AP24" i="6"/>
  <c r="AP23" i="6"/>
  <c r="BQ23" i="6" s="1"/>
  <c r="C26" i="10" s="1"/>
  <c r="AP22" i="6"/>
  <c r="AP21" i="6"/>
  <c r="AP20" i="6"/>
  <c r="AP19" i="6"/>
  <c r="AP18" i="6"/>
  <c r="AP17" i="6"/>
  <c r="AP16" i="6"/>
  <c r="AP15" i="6"/>
  <c r="AP13" i="6"/>
  <c r="AP12" i="6"/>
  <c r="AP11" i="6"/>
  <c r="AP10" i="6"/>
  <c r="AP9" i="6"/>
  <c r="AP8" i="6"/>
  <c r="AP7" i="6"/>
  <c r="AP6" i="6"/>
  <c r="AP5" i="6"/>
  <c r="AL25" i="6"/>
  <c r="BQ25" i="6" s="1"/>
  <c r="C28" i="10" s="1"/>
  <c r="AL24" i="6"/>
  <c r="BQ24" i="6" s="1"/>
  <c r="C27" i="10" s="1"/>
  <c r="AL23" i="6"/>
  <c r="AL22" i="6"/>
  <c r="AL21" i="6"/>
  <c r="AL20" i="6"/>
  <c r="AL19" i="6"/>
  <c r="AL18" i="6"/>
  <c r="AL17" i="6"/>
  <c r="AL16" i="6"/>
  <c r="AL15" i="6"/>
  <c r="AL13" i="6"/>
  <c r="AL12" i="6"/>
  <c r="AL11" i="6"/>
  <c r="AL10" i="6"/>
  <c r="AL9" i="6"/>
  <c r="AL8" i="6"/>
  <c r="BQ8" i="6" s="1"/>
  <c r="C11" i="10" s="1"/>
  <c r="AL7" i="6"/>
  <c r="AL6" i="6"/>
  <c r="AL5" i="6"/>
  <c r="F5" i="4"/>
  <c r="J5" i="4"/>
  <c r="N5" i="4"/>
  <c r="R5" i="4"/>
  <c r="V5" i="4"/>
  <c r="Z5" i="4"/>
  <c r="AD5" i="4"/>
  <c r="AH5" i="4"/>
  <c r="AL5" i="4"/>
  <c r="AP5" i="4"/>
  <c r="AT5" i="4"/>
  <c r="AX5" i="4"/>
  <c r="BB5" i="4"/>
  <c r="BF5" i="4"/>
  <c r="BJ5" i="4"/>
  <c r="BN5" i="4"/>
  <c r="AP5" i="5"/>
  <c r="AT5" i="5"/>
  <c r="AX5" i="5"/>
  <c r="BB5" i="5"/>
  <c r="BF5" i="5"/>
  <c r="BJ5" i="5"/>
  <c r="BN5" i="5"/>
  <c r="BN25" i="5"/>
  <c r="BN24" i="5"/>
  <c r="BN23" i="5"/>
  <c r="BN22" i="5"/>
  <c r="BN21" i="5"/>
  <c r="BN20" i="5"/>
  <c r="BN19" i="5"/>
  <c r="BN18" i="5"/>
  <c r="BN17" i="5"/>
  <c r="BN16" i="5"/>
  <c r="BN15" i="5"/>
  <c r="BN14" i="5"/>
  <c r="BN12" i="5"/>
  <c r="BN11" i="5"/>
  <c r="BN10" i="5"/>
  <c r="BN9" i="5"/>
  <c r="BN8" i="5"/>
  <c r="BN7" i="5"/>
  <c r="BN6" i="5"/>
  <c r="BN4" i="5"/>
  <c r="BN3" i="5"/>
  <c r="BJ25" i="5"/>
  <c r="BJ24" i="5"/>
  <c r="BJ23" i="5"/>
  <c r="BJ22" i="5"/>
  <c r="BJ21" i="5"/>
  <c r="BJ20" i="5"/>
  <c r="BJ19" i="5"/>
  <c r="BJ18" i="5"/>
  <c r="BJ17" i="5"/>
  <c r="BJ16" i="5"/>
  <c r="BJ15" i="5"/>
  <c r="BJ14" i="5"/>
  <c r="BJ12" i="5"/>
  <c r="BJ11" i="5"/>
  <c r="BJ10" i="5"/>
  <c r="BJ9" i="5"/>
  <c r="BJ8" i="5"/>
  <c r="BJ7" i="5"/>
  <c r="BJ6" i="5"/>
  <c r="BJ4" i="5"/>
  <c r="BJ3" i="5"/>
  <c r="BF25" i="5"/>
  <c r="BF24" i="5"/>
  <c r="BF23" i="5"/>
  <c r="BF22" i="5"/>
  <c r="BF21" i="5"/>
  <c r="BF20" i="5"/>
  <c r="BF19" i="5"/>
  <c r="BF18" i="5"/>
  <c r="BF17" i="5"/>
  <c r="BF16" i="5"/>
  <c r="BF15" i="5"/>
  <c r="BF14" i="5"/>
  <c r="BF12" i="5"/>
  <c r="BF11" i="5"/>
  <c r="BF10" i="5"/>
  <c r="BF9" i="5"/>
  <c r="BF8" i="5"/>
  <c r="BF7" i="5"/>
  <c r="BF6" i="5"/>
  <c r="BF4" i="5"/>
  <c r="BF3" i="5"/>
  <c r="BB14" i="5"/>
  <c r="BB25" i="5"/>
  <c r="BB24" i="5"/>
  <c r="BB23" i="5"/>
  <c r="BB22" i="5"/>
  <c r="BB21" i="5"/>
  <c r="BB20" i="5"/>
  <c r="BB19" i="5"/>
  <c r="BB18" i="5"/>
  <c r="BB17" i="5"/>
  <c r="BB16" i="5"/>
  <c r="BB15" i="5"/>
  <c r="BB12" i="5"/>
  <c r="BB11" i="5"/>
  <c r="BB10" i="5"/>
  <c r="BB9" i="5"/>
  <c r="BB8" i="5"/>
  <c r="BB7" i="5"/>
  <c r="BB6" i="5"/>
  <c r="BB4" i="5"/>
  <c r="BB3" i="5"/>
  <c r="AX22" i="5"/>
  <c r="AX25" i="5"/>
  <c r="AX24" i="5"/>
  <c r="AX23" i="5"/>
  <c r="AX21" i="5"/>
  <c r="AX20" i="5"/>
  <c r="AX19" i="5"/>
  <c r="AX18" i="5"/>
  <c r="AX17" i="5"/>
  <c r="AX16" i="5"/>
  <c r="AX15" i="5"/>
  <c r="AX14" i="5"/>
  <c r="AX12" i="5"/>
  <c r="AX11" i="5"/>
  <c r="AX10" i="5"/>
  <c r="AX9" i="5"/>
  <c r="AX8" i="5"/>
  <c r="AX7" i="5"/>
  <c r="AX6" i="5"/>
  <c r="AX4" i="5"/>
  <c r="AX3" i="5"/>
  <c r="AT25" i="5"/>
  <c r="AT24" i="5"/>
  <c r="AT23" i="5"/>
  <c r="AT22" i="5"/>
  <c r="AT21" i="5"/>
  <c r="AT20" i="5"/>
  <c r="AT19" i="5"/>
  <c r="AT18" i="5"/>
  <c r="AT17" i="5"/>
  <c r="AT16" i="5"/>
  <c r="AT15" i="5"/>
  <c r="AT14" i="5"/>
  <c r="AT12" i="5"/>
  <c r="AT11" i="5"/>
  <c r="AT10" i="5"/>
  <c r="AT9" i="5"/>
  <c r="AT8" i="5"/>
  <c r="AT7" i="5"/>
  <c r="AT6" i="5"/>
  <c r="AT4" i="5"/>
  <c r="AT3" i="5"/>
  <c r="AP23" i="5"/>
  <c r="AP14" i="5"/>
  <c r="AP25" i="5"/>
  <c r="AP24" i="5"/>
  <c r="AP22" i="5"/>
  <c r="AP21" i="5"/>
  <c r="AP20" i="5"/>
  <c r="AP19" i="5"/>
  <c r="AP18" i="5"/>
  <c r="AP17" i="5"/>
  <c r="AP16" i="5"/>
  <c r="AP15" i="5"/>
  <c r="AP12" i="5"/>
  <c r="AP11" i="5"/>
  <c r="AP10" i="5"/>
  <c r="AP9" i="5"/>
  <c r="AP8" i="5"/>
  <c r="AP7" i="5"/>
  <c r="AP6" i="5"/>
  <c r="AP4" i="5"/>
  <c r="AP3" i="5"/>
  <c r="BN25" i="4"/>
  <c r="BN24" i="4"/>
  <c r="BN23" i="4"/>
  <c r="BN22" i="4"/>
  <c r="BN21" i="4"/>
  <c r="BN20" i="4"/>
  <c r="BN19" i="4"/>
  <c r="BN18" i="4"/>
  <c r="BN17" i="4"/>
  <c r="BN16" i="4"/>
  <c r="BN15" i="4"/>
  <c r="BN14" i="4"/>
  <c r="BN12" i="4"/>
  <c r="BN11" i="4"/>
  <c r="BN10" i="4"/>
  <c r="BN9" i="4"/>
  <c r="BN8" i="4"/>
  <c r="BN7" i="4"/>
  <c r="BN6" i="4"/>
  <c r="BN4" i="4"/>
  <c r="BN3" i="4"/>
  <c r="BJ23" i="4"/>
  <c r="BJ25" i="4"/>
  <c r="BJ24" i="4"/>
  <c r="BJ22" i="4"/>
  <c r="BJ21" i="4"/>
  <c r="BJ20" i="4"/>
  <c r="BJ19" i="4"/>
  <c r="BJ18" i="4"/>
  <c r="BJ17" i="4"/>
  <c r="BJ16" i="4"/>
  <c r="BJ15" i="4"/>
  <c r="BJ14" i="4"/>
  <c r="BJ12" i="4"/>
  <c r="BJ11" i="4"/>
  <c r="BJ10" i="4"/>
  <c r="BJ9" i="4"/>
  <c r="BJ8" i="4"/>
  <c r="BJ7" i="4"/>
  <c r="BJ6" i="4"/>
  <c r="BJ4" i="4"/>
  <c r="BJ3" i="4"/>
  <c r="BF25" i="4"/>
  <c r="BF24" i="4"/>
  <c r="BF23" i="4"/>
  <c r="BF22" i="4"/>
  <c r="BF21" i="4"/>
  <c r="BF20" i="4"/>
  <c r="BF19" i="4"/>
  <c r="BF18" i="4"/>
  <c r="BF17" i="4"/>
  <c r="BF16" i="4"/>
  <c r="BF15" i="4"/>
  <c r="BF14" i="4"/>
  <c r="BF12" i="4"/>
  <c r="BF11" i="4"/>
  <c r="BF10" i="4"/>
  <c r="BF9" i="4"/>
  <c r="BF8" i="4"/>
  <c r="BF7" i="4"/>
  <c r="BF6" i="4"/>
  <c r="BF4" i="4"/>
  <c r="BF3" i="4"/>
  <c r="BB23" i="4"/>
  <c r="BB25" i="4"/>
  <c r="BB24" i="4"/>
  <c r="BB22" i="4"/>
  <c r="BB21" i="4"/>
  <c r="BB20" i="4"/>
  <c r="BB19" i="4"/>
  <c r="BB18" i="4"/>
  <c r="BB17" i="4"/>
  <c r="BB16" i="4"/>
  <c r="BB15" i="4"/>
  <c r="BB14" i="4"/>
  <c r="BB12" i="4"/>
  <c r="BB11" i="4"/>
  <c r="BB10" i="4"/>
  <c r="BB9" i="4"/>
  <c r="BB8" i="4"/>
  <c r="BB7" i="4"/>
  <c r="BB6" i="4"/>
  <c r="BB4" i="4"/>
  <c r="BB3" i="4"/>
  <c r="AX25" i="4"/>
  <c r="AX24" i="4"/>
  <c r="AX23" i="4"/>
  <c r="AX22" i="4"/>
  <c r="AX21" i="4"/>
  <c r="AX20" i="4"/>
  <c r="AX19" i="4"/>
  <c r="AX18" i="4"/>
  <c r="AX17" i="4"/>
  <c r="AX16" i="4"/>
  <c r="AX15" i="4"/>
  <c r="AX14" i="4"/>
  <c r="AX12" i="4"/>
  <c r="AX11" i="4"/>
  <c r="AX10" i="4"/>
  <c r="AX9" i="4"/>
  <c r="AX8" i="4"/>
  <c r="AX7" i="4"/>
  <c r="AX6" i="4"/>
  <c r="AX4" i="4"/>
  <c r="AX3" i="4"/>
  <c r="F23" i="4"/>
  <c r="J23" i="4"/>
  <c r="N23" i="4"/>
  <c r="R23" i="4"/>
  <c r="V23" i="4"/>
  <c r="Z23" i="4"/>
  <c r="AD23" i="4"/>
  <c r="AH23" i="4"/>
  <c r="AL23" i="4"/>
  <c r="AP23" i="4"/>
  <c r="AT23" i="4"/>
  <c r="AT25" i="4"/>
  <c r="AT24" i="4"/>
  <c r="AT22" i="4"/>
  <c r="AT21" i="4"/>
  <c r="AT20" i="4"/>
  <c r="AT19" i="4"/>
  <c r="AT18" i="4"/>
  <c r="AT17" i="4"/>
  <c r="AT16" i="4"/>
  <c r="AT15" i="4"/>
  <c r="AT14" i="4"/>
  <c r="AT13" i="4"/>
  <c r="AT12" i="4"/>
  <c r="AT11" i="4"/>
  <c r="AT10" i="4"/>
  <c r="AT9" i="4"/>
  <c r="AT8" i="4"/>
  <c r="AT7" i="4"/>
  <c r="AT6" i="4"/>
  <c r="AT4" i="4"/>
  <c r="AT3" i="4"/>
  <c r="AP12" i="4"/>
  <c r="AP25" i="4"/>
  <c r="AP24" i="4"/>
  <c r="AP22" i="4"/>
  <c r="AP21" i="4"/>
  <c r="AP20" i="4"/>
  <c r="AP19" i="4"/>
  <c r="AP18" i="4"/>
  <c r="AP17" i="4"/>
  <c r="AP16" i="4"/>
  <c r="AP15" i="4"/>
  <c r="AP14" i="4"/>
  <c r="AP13" i="4"/>
  <c r="AP11" i="4"/>
  <c r="AP10" i="4"/>
  <c r="AP9" i="4"/>
  <c r="AP8" i="4"/>
  <c r="AP7" i="4"/>
  <c r="AP6" i="4"/>
  <c r="AP4" i="4"/>
  <c r="AP3" i="4"/>
  <c r="AH25" i="4"/>
  <c r="AD25" i="4"/>
  <c r="Z25" i="4"/>
  <c r="V25" i="4"/>
  <c r="R25" i="4"/>
  <c r="N25" i="4"/>
  <c r="F25" i="4"/>
  <c r="F14" i="4"/>
  <c r="J14" i="4"/>
  <c r="N14" i="4"/>
  <c r="R14" i="4"/>
  <c r="V14" i="4"/>
  <c r="Z14" i="4"/>
  <c r="AD14" i="4"/>
  <c r="AH14" i="4"/>
  <c r="AL14" i="4"/>
  <c r="AL25" i="4"/>
  <c r="AL24" i="4"/>
  <c r="AL22" i="4"/>
  <c r="AL21" i="4"/>
  <c r="AL20" i="4"/>
  <c r="AL19" i="4"/>
  <c r="AL18" i="4"/>
  <c r="AL17" i="4"/>
  <c r="AL16" i="4"/>
  <c r="AL15" i="4"/>
  <c r="AL13" i="4"/>
  <c r="AL12" i="4"/>
  <c r="AL11" i="4"/>
  <c r="AL10" i="4"/>
  <c r="AL9" i="4"/>
  <c r="AL8" i="4"/>
  <c r="AL7" i="4"/>
  <c r="AL6" i="4"/>
  <c r="AL4" i="4"/>
  <c r="AL3" i="4"/>
  <c r="AH24" i="4"/>
  <c r="AH22" i="4"/>
  <c r="AH21" i="4"/>
  <c r="AH20" i="4"/>
  <c r="AH19" i="4"/>
  <c r="AH18" i="4"/>
  <c r="AH17" i="4"/>
  <c r="AH16" i="4"/>
  <c r="AH15" i="4"/>
  <c r="AH12" i="4"/>
  <c r="AH11" i="4"/>
  <c r="AH10" i="4"/>
  <c r="AH9" i="4"/>
  <c r="AH8" i="4"/>
  <c r="AH7" i="4"/>
  <c r="AH6" i="4"/>
  <c r="AH4" i="4"/>
  <c r="AH3" i="4"/>
  <c r="AD24" i="4"/>
  <c r="AD22" i="4"/>
  <c r="AD21" i="4"/>
  <c r="AD20" i="4"/>
  <c r="AD19" i="4"/>
  <c r="AD18" i="4"/>
  <c r="AD17" i="4"/>
  <c r="AD16" i="4"/>
  <c r="AD15" i="4"/>
  <c r="AD12" i="4"/>
  <c r="AD11" i="4"/>
  <c r="AD10" i="4"/>
  <c r="AD9" i="4"/>
  <c r="AD8" i="4"/>
  <c r="AD7" i="4"/>
  <c r="AD6" i="4"/>
  <c r="AD4" i="4"/>
  <c r="AD3" i="4"/>
  <c r="Z24" i="4"/>
  <c r="Z22" i="4"/>
  <c r="Z21" i="4"/>
  <c r="Z20" i="4"/>
  <c r="Z19" i="4"/>
  <c r="Z18" i="4"/>
  <c r="Z17" i="4"/>
  <c r="Z16" i="4"/>
  <c r="Z15" i="4"/>
  <c r="Z12" i="4"/>
  <c r="Z11" i="4"/>
  <c r="Z10" i="4"/>
  <c r="Z9" i="4"/>
  <c r="Z8" i="4"/>
  <c r="Z7" i="4"/>
  <c r="Z6" i="4"/>
  <c r="Z4" i="4"/>
  <c r="Z3" i="4"/>
  <c r="V24" i="4"/>
  <c r="V22" i="4"/>
  <c r="V21" i="4"/>
  <c r="V20" i="4"/>
  <c r="V19" i="4"/>
  <c r="V18" i="4"/>
  <c r="V17" i="4"/>
  <c r="V16" i="4"/>
  <c r="V15" i="4"/>
  <c r="V12" i="4"/>
  <c r="V11" i="4"/>
  <c r="V10" i="4"/>
  <c r="V9" i="4"/>
  <c r="V8" i="4"/>
  <c r="V7" i="4"/>
  <c r="V6" i="4"/>
  <c r="V4" i="4"/>
  <c r="V3" i="4"/>
  <c r="R24" i="4"/>
  <c r="R22" i="4"/>
  <c r="R21" i="4"/>
  <c r="R20" i="4"/>
  <c r="R19" i="4"/>
  <c r="R18" i="4"/>
  <c r="R17" i="4"/>
  <c r="R16" i="4"/>
  <c r="R15" i="4"/>
  <c r="R12" i="4"/>
  <c r="R11" i="4"/>
  <c r="R10" i="4"/>
  <c r="R9" i="4"/>
  <c r="R8" i="4"/>
  <c r="R7" i="4"/>
  <c r="R6" i="4"/>
  <c r="R4" i="4"/>
  <c r="R3" i="4"/>
  <c r="N24" i="4"/>
  <c r="N22" i="4"/>
  <c r="N21" i="4"/>
  <c r="N20" i="4"/>
  <c r="N19" i="4"/>
  <c r="N18" i="4"/>
  <c r="N17" i="4"/>
  <c r="N16" i="4"/>
  <c r="N15" i="4"/>
  <c r="N12" i="4"/>
  <c r="N11" i="4"/>
  <c r="N10" i="4"/>
  <c r="N9" i="4"/>
  <c r="N8" i="4"/>
  <c r="N7" i="4"/>
  <c r="N6" i="4"/>
  <c r="N4" i="4"/>
  <c r="N3" i="4"/>
  <c r="J25" i="4"/>
  <c r="J24" i="4"/>
  <c r="J22" i="4"/>
  <c r="J21" i="4"/>
  <c r="J20" i="4"/>
  <c r="J19" i="4"/>
  <c r="J18" i="4"/>
  <c r="J17" i="4"/>
  <c r="J16" i="4"/>
  <c r="J15" i="4"/>
  <c r="J12" i="4"/>
  <c r="J11" i="4"/>
  <c r="J10" i="4"/>
  <c r="J9" i="4"/>
  <c r="J8" i="4"/>
  <c r="J7" i="4"/>
  <c r="J6" i="4"/>
  <c r="J4" i="4"/>
  <c r="J3" i="4"/>
  <c r="F24" i="4"/>
  <c r="F22" i="4"/>
  <c r="F20" i="4"/>
  <c r="F21" i="4"/>
  <c r="F19" i="4"/>
  <c r="F18" i="4"/>
  <c r="F15" i="4"/>
  <c r="F12" i="4"/>
  <c r="F17" i="4"/>
  <c r="F16" i="4"/>
  <c r="F8" i="4"/>
  <c r="F11" i="4"/>
  <c r="F10" i="4"/>
  <c r="F9" i="4"/>
  <c r="F7" i="4"/>
  <c r="F6" i="4"/>
  <c r="F4" i="4"/>
  <c r="F3" i="4"/>
  <c r="BQ6" i="8" l="1"/>
  <c r="E9" i="10" s="1"/>
  <c r="BQ8" i="7"/>
  <c r="D11" i="10" s="1"/>
  <c r="BQ7" i="7"/>
  <c r="D10" i="10" s="1"/>
  <c r="BQ24" i="5"/>
  <c r="J27" i="10" s="1"/>
  <c r="BQ9" i="8"/>
  <c r="E12" i="10" s="1"/>
  <c r="BQ3" i="8"/>
  <c r="E6" i="10" s="1"/>
  <c r="K9" i="10"/>
  <c r="K10" i="10"/>
  <c r="K23" i="10"/>
  <c r="K26" i="10"/>
  <c r="BQ20" i="6"/>
  <c r="C23" i="10" s="1"/>
  <c r="BQ7" i="6"/>
  <c r="C10" i="10" s="1"/>
  <c r="BQ5" i="6"/>
  <c r="C8" i="10" s="1"/>
  <c r="BQ18" i="8"/>
  <c r="E21" i="10" s="1"/>
  <c r="BQ19" i="8"/>
  <c r="E22" i="10" s="1"/>
  <c r="BQ20" i="8"/>
  <c r="E23" i="10" s="1"/>
  <c r="BQ7" i="8"/>
  <c r="E10" i="10" s="1"/>
  <c r="BQ8" i="8"/>
  <c r="E11" i="10" s="1"/>
  <c r="BQ15" i="8"/>
  <c r="E18" i="10" s="1"/>
  <c r="BQ16" i="8"/>
  <c r="E19" i="10" s="1"/>
  <c r="BQ21" i="8"/>
  <c r="E24" i="10" s="1"/>
  <c r="BQ5" i="8"/>
  <c r="E8" i="10" s="1"/>
  <c r="BQ25" i="8"/>
  <c r="E28" i="10" s="1"/>
  <c r="BQ22" i="8"/>
  <c r="E25" i="10" s="1"/>
  <c r="BQ12" i="8"/>
  <c r="E15" i="10" s="1"/>
  <c r="BQ13" i="8"/>
  <c r="E16" i="10" s="1"/>
  <c r="BQ10" i="8"/>
  <c r="BQ14" i="8"/>
  <c r="E17" i="10" s="1"/>
  <c r="BQ11" i="8"/>
  <c r="E14" i="10" s="1"/>
  <c r="BQ17" i="8"/>
  <c r="E20" i="10" s="1"/>
  <c r="BQ18" i="7"/>
  <c r="D21" i="10" s="1"/>
  <c r="BQ4" i="7"/>
  <c r="D7" i="10" s="1"/>
  <c r="BQ5" i="7"/>
  <c r="D8" i="10" s="1"/>
  <c r="BQ16" i="7"/>
  <c r="D19" i="10" s="1"/>
  <c r="BQ15" i="7"/>
  <c r="D18" i="10" s="1"/>
  <c r="BQ19" i="7"/>
  <c r="D22" i="10" s="1"/>
  <c r="BQ23" i="7"/>
  <c r="D26" i="10" s="1"/>
  <c r="BQ21" i="7"/>
  <c r="D24" i="10" s="1"/>
  <c r="BQ20" i="7"/>
  <c r="D23" i="10" s="1"/>
  <c r="BQ6" i="7"/>
  <c r="D9" i="10" s="1"/>
  <c r="BQ11" i="7"/>
  <c r="D14" i="10" s="1"/>
  <c r="BQ12" i="7"/>
  <c r="D15" i="10" s="1"/>
  <c r="BQ10" i="7"/>
  <c r="D13" i="10" s="1"/>
  <c r="BQ17" i="7"/>
  <c r="D20" i="10" s="1"/>
  <c r="BQ25" i="7"/>
  <c r="D28" i="10" s="1"/>
  <c r="BQ22" i="7"/>
  <c r="D25" i="10" s="1"/>
  <c r="BQ14" i="7"/>
  <c r="D17" i="10" s="1"/>
  <c r="BQ3" i="7"/>
  <c r="BQ22" i="6"/>
  <c r="C25" i="10" s="1"/>
  <c r="BQ4" i="6"/>
  <c r="C7" i="10" s="1"/>
  <c r="BQ21" i="6"/>
  <c r="C24" i="10" s="1"/>
  <c r="BQ18" i="6"/>
  <c r="C21" i="10" s="1"/>
  <c r="BQ6" i="6"/>
  <c r="C9" i="10" s="1"/>
  <c r="BQ10" i="6"/>
  <c r="C13" i="10" s="1"/>
  <c r="BQ15" i="6"/>
  <c r="C18" i="10" s="1"/>
  <c r="BQ19" i="6"/>
  <c r="C22" i="10" s="1"/>
  <c r="BQ12" i="6"/>
  <c r="C15" i="10" s="1"/>
  <c r="BQ13" i="6"/>
  <c r="C16" i="10" s="1"/>
  <c r="BQ3" i="6"/>
  <c r="C6" i="10" s="1"/>
  <c r="BQ11" i="6"/>
  <c r="C14" i="10" s="1"/>
  <c r="BQ16" i="6"/>
  <c r="C19" i="10" s="1"/>
  <c r="BQ17" i="6"/>
  <c r="C20" i="10" s="1"/>
  <c r="BQ14" i="5"/>
  <c r="J17" i="10" s="1"/>
  <c r="BQ13" i="5"/>
  <c r="J16" i="10" s="1"/>
  <c r="BQ6" i="5"/>
  <c r="J9" i="10" s="1"/>
  <c r="BQ25" i="5"/>
  <c r="J28" i="10" s="1"/>
  <c r="BQ18" i="5"/>
  <c r="J21" i="10" s="1"/>
  <c r="BQ7" i="5"/>
  <c r="J10" i="10" s="1"/>
  <c r="BQ19" i="5"/>
  <c r="J22" i="10" s="1"/>
  <c r="BQ20" i="5"/>
  <c r="J23" i="10" s="1"/>
  <c r="BQ12" i="5"/>
  <c r="J15" i="10" s="1"/>
  <c r="BQ15" i="5"/>
  <c r="J18" i="10" s="1"/>
  <c r="BQ16" i="5"/>
  <c r="J19" i="10" s="1"/>
  <c r="BQ9" i="5"/>
  <c r="J12" i="10" s="1"/>
  <c r="BQ5" i="5"/>
  <c r="J8" i="10" s="1"/>
  <c r="BQ3" i="5"/>
  <c r="J6" i="10" s="1"/>
  <c r="BQ17" i="5"/>
  <c r="J20" i="10" s="1"/>
  <c r="BQ10" i="5"/>
  <c r="J13" i="10" s="1"/>
  <c r="BQ22" i="5"/>
  <c r="J25" i="10" s="1"/>
  <c r="BQ8" i="5"/>
  <c r="J11" i="10" s="1"/>
  <c r="BQ4" i="5"/>
  <c r="J7" i="10" s="1"/>
  <c r="BQ21" i="5"/>
  <c r="J24" i="10" s="1"/>
  <c r="BQ23" i="5"/>
  <c r="J26" i="10" s="1"/>
  <c r="BQ11" i="5"/>
  <c r="J14" i="10" s="1"/>
  <c r="K24" i="10"/>
  <c r="K7" i="10"/>
  <c r="K8" i="10"/>
  <c r="K22" i="10"/>
  <c r="K21" i="10"/>
  <c r="K6" i="10"/>
  <c r="K20" i="10"/>
  <c r="K13" i="10"/>
  <c r="K15" i="10"/>
  <c r="K17" i="10"/>
  <c r="K19" i="10"/>
  <c r="K18" i="10"/>
  <c r="K16" i="10"/>
  <c r="K14" i="10"/>
  <c r="BT8" i="6"/>
  <c r="BQ23" i="4"/>
  <c r="BQ14" i="6"/>
  <c r="BQ4" i="4"/>
  <c r="BQ24" i="4"/>
  <c r="BQ6" i="4"/>
  <c r="BQ13" i="7"/>
  <c r="D16" i="10" s="1"/>
  <c r="BQ7" i="4"/>
  <c r="BQ14" i="4"/>
  <c r="BQ5" i="4"/>
  <c r="BQ19" i="4"/>
  <c r="BQ13" i="4"/>
  <c r="BQ16" i="4"/>
  <c r="BQ17" i="4"/>
  <c r="BQ15" i="4"/>
  <c r="BQ21" i="4"/>
  <c r="BQ18" i="4"/>
  <c r="BQ11" i="4"/>
  <c r="BQ8" i="4"/>
  <c r="BQ12" i="4"/>
  <c r="BQ10" i="4"/>
  <c r="BQ20" i="4"/>
  <c r="BQ9" i="4"/>
  <c r="BQ3" i="4"/>
  <c r="BQ22" i="4"/>
  <c r="BQ25" i="4"/>
  <c r="BT3" i="4"/>
  <c r="BT3" i="8" l="1"/>
  <c r="E32" i="10" s="1"/>
  <c r="K33" i="10"/>
  <c r="K36" i="10"/>
  <c r="K25" i="10"/>
  <c r="BT6" i="8"/>
  <c r="E35" i="10" s="1"/>
  <c r="BT8" i="8"/>
  <c r="BT7" i="8"/>
  <c r="E36" i="10" s="1"/>
  <c r="BT4" i="8"/>
  <c r="E33" i="10" s="1"/>
  <c r="E13" i="10"/>
  <c r="BT5" i="8"/>
  <c r="E34" i="10" s="1"/>
  <c r="BT3" i="7"/>
  <c r="D32" i="10" s="1"/>
  <c r="BT6" i="7"/>
  <c r="D35" i="10" s="1"/>
  <c r="BT7" i="7"/>
  <c r="D36" i="10" s="1"/>
  <c r="BT4" i="7"/>
  <c r="D33" i="10" s="1"/>
  <c r="BT8" i="7"/>
  <c r="D6" i="10"/>
  <c r="BT5" i="7"/>
  <c r="D34" i="10" s="1"/>
  <c r="BT4" i="6"/>
  <c r="C33" i="10" s="1"/>
  <c r="BT7" i="6"/>
  <c r="C36" i="10" s="1"/>
  <c r="BT3" i="6"/>
  <c r="C32" i="10" s="1"/>
  <c r="BT5" i="6"/>
  <c r="C34" i="10" s="1"/>
  <c r="C17" i="10"/>
  <c r="BT6" i="6"/>
  <c r="C35" i="10" s="1"/>
  <c r="BT4" i="5"/>
  <c r="J33" i="10" s="1"/>
  <c r="BT8" i="5"/>
  <c r="BT5" i="5"/>
  <c r="J34" i="10" s="1"/>
  <c r="BT6" i="5"/>
  <c r="J35" i="10" s="1"/>
  <c r="BT7" i="5"/>
  <c r="J36" i="10" s="1"/>
  <c r="BT3" i="5"/>
  <c r="J32" i="10" s="1"/>
  <c r="K32" i="10"/>
  <c r="K35" i="10"/>
  <c r="K34" i="10"/>
  <c r="BT8" i="4"/>
  <c r="BT6" i="4"/>
  <c r="BT5" i="4"/>
  <c r="BT7" i="4"/>
  <c r="BT4" i="4"/>
</calcChain>
</file>

<file path=xl/sharedStrings.xml><?xml version="1.0" encoding="utf-8"?>
<sst xmlns="http://schemas.openxmlformats.org/spreadsheetml/2006/main" count="2090" uniqueCount="96">
  <si>
    <t xml:space="preserve">Acera </t>
  </si>
  <si>
    <t xml:space="preserve">Franja peatonal </t>
  </si>
  <si>
    <t xml:space="preserve">Material </t>
  </si>
  <si>
    <t xml:space="preserve">Condiciones del pavimento </t>
  </si>
  <si>
    <t xml:space="preserve">Inclinación </t>
  </si>
  <si>
    <t>Conectividad</t>
  </si>
  <si>
    <t>Continuidad</t>
  </si>
  <si>
    <t xml:space="preserve">Acceso al transporte público </t>
  </si>
  <si>
    <t xml:space="preserve">Infraestructura cicloviaria </t>
  </si>
  <si>
    <t xml:space="preserve">Permeabilidad </t>
  </si>
  <si>
    <t xml:space="preserve">Seguridad vial </t>
  </si>
  <si>
    <t xml:space="preserve">Velocidad máxima </t>
  </si>
  <si>
    <t xml:space="preserve">Distribución vial </t>
  </si>
  <si>
    <t xml:space="preserve">Cruces </t>
  </si>
  <si>
    <t xml:space="preserve">Accesibilidad fisica </t>
  </si>
  <si>
    <t>Fachadas y edificaciones</t>
  </si>
  <si>
    <t xml:space="preserve">Transparencia </t>
  </si>
  <si>
    <t xml:space="preserve">Acceso </t>
  </si>
  <si>
    <t xml:space="preserve">Uso mixto </t>
  </si>
  <si>
    <t xml:space="preserve">Entrada de vehículos </t>
  </si>
  <si>
    <t xml:space="preserve">Confort y mobiliario </t>
  </si>
  <si>
    <t xml:space="preserve">Sombra y refugio </t>
  </si>
  <si>
    <t xml:space="preserve">Transparencia de los mobiliarios </t>
  </si>
  <si>
    <t>Oportunidad de sentarse</t>
  </si>
  <si>
    <t xml:space="preserve">Iluminación </t>
  </si>
  <si>
    <t xml:space="preserve">Señalización </t>
  </si>
  <si>
    <t xml:space="preserve">Indicaciones para peatones </t>
  </si>
  <si>
    <t>Representatividad e información dirigida</t>
  </si>
  <si>
    <t xml:space="preserve">Preferencia para peatones </t>
  </si>
  <si>
    <t>30 km/h</t>
  </si>
  <si>
    <t>No</t>
  </si>
  <si>
    <t>Si</t>
  </si>
  <si>
    <t xml:space="preserve">Dato formulario </t>
  </si>
  <si>
    <t xml:space="preserve">Puntuación </t>
  </si>
  <si>
    <t>Tramo 1-Derecha</t>
  </si>
  <si>
    <t>Hormigón o concreto insitu</t>
  </si>
  <si>
    <t>Espacio vial más ancho que la acera</t>
  </si>
  <si>
    <t>Hay mobiliario con dimensiones de 1.5 m x 1.2 m</t>
  </si>
  <si>
    <t>Hay alumbrado público dirigido solo a la vía</t>
  </si>
  <si>
    <t>Solo hay señalización del nombre de las calles e indicación de cruces</t>
  </si>
  <si>
    <t>No hay representatividad  de mujeres en el espacio</t>
  </si>
  <si>
    <t>No hay señalización dirigida a vehículos sobre presencia de peatones</t>
  </si>
  <si>
    <t>Tramo 2-Derecha</t>
  </si>
  <si>
    <t>Hay señalización dirigida a motorizados sobre presencia de peatones</t>
  </si>
  <si>
    <t>Tramo 3-Derecha</t>
  </si>
  <si>
    <t>Tramo 4-Derecha</t>
  </si>
  <si>
    <t>Tramo 5-Derecha</t>
  </si>
  <si>
    <t>Tramo 6-Derecha</t>
  </si>
  <si>
    <t>Tramo 7-Derecha</t>
  </si>
  <si>
    <t>Tramo 8-Derecha</t>
  </si>
  <si>
    <t>Tramo 1-Izquierda</t>
  </si>
  <si>
    <t>Tramo 2-Izquierda</t>
  </si>
  <si>
    <t>No hay señalización</t>
  </si>
  <si>
    <t>Tramo 3-Izquierda</t>
  </si>
  <si>
    <t>Hay señalizaciones en las paradas de autobús</t>
  </si>
  <si>
    <t>Tramo 4-Izquierda</t>
  </si>
  <si>
    <t>Tramo 5-Izquierda</t>
  </si>
  <si>
    <t>Tramo 6-Izquierda</t>
  </si>
  <si>
    <t>Tramo 7-Izquierda</t>
  </si>
  <si>
    <t>Tramo 8-Izquierda</t>
  </si>
  <si>
    <t>Promedio por variable</t>
  </si>
  <si>
    <t>Promedio por categoria</t>
  </si>
  <si>
    <t>No hay alumbrado público</t>
  </si>
  <si>
    <t>Fachadas y  edificaciones</t>
  </si>
  <si>
    <t>Hay alumbrado público dirigido a acera y cruces en la totalidad del tramo</t>
  </si>
  <si>
    <t>Piso con fricción, concreto, piedras y baldosas</t>
  </si>
  <si>
    <t>Espacio vial más ancho que la acera con estacionamiento en la vía</t>
  </si>
  <si>
    <t xml:space="preserve">Hormigón o concreto insitu </t>
  </si>
  <si>
    <t>Hay alumbrado público dirigido a acera y cruces en parte del tramo</t>
  </si>
  <si>
    <t>No hay mobiliario</t>
  </si>
  <si>
    <t xml:space="preserve">Variable </t>
  </si>
  <si>
    <t xml:space="preserve">Bajo </t>
  </si>
  <si>
    <t xml:space="preserve">Medio </t>
  </si>
  <si>
    <t xml:space="preserve">Alto </t>
  </si>
  <si>
    <t>Zonas de menor transito peatonal:</t>
  </si>
  <si>
    <t>Zonas de mayor transito peatonal:</t>
  </si>
  <si>
    <t>Hay mobiliario con dimensiones de (0.8 m-1.5 m) x (0.4 m-1.2 m)</t>
  </si>
  <si>
    <t>Acera más ancha que el espacio vial</t>
  </si>
  <si>
    <t>Cra 18</t>
  </si>
  <si>
    <t>Calle 55</t>
  </si>
  <si>
    <t>Cra 33</t>
  </si>
  <si>
    <t>Cra 15</t>
  </si>
  <si>
    <t>Cra 24</t>
  </si>
  <si>
    <t>Cra 51</t>
  </si>
  <si>
    <t xml:space="preserve">Tramo 1-Derecho </t>
  </si>
  <si>
    <t>Hay mobiliario con dimensiones de 0.8 m x 0.4 m</t>
  </si>
  <si>
    <t xml:space="preserve">Tramo 2-Derecho </t>
  </si>
  <si>
    <t xml:space="preserve">Tramo 3-Derecho </t>
  </si>
  <si>
    <t xml:space="preserve">Tramo 4-Derecho </t>
  </si>
  <si>
    <t xml:space="preserve">Tramo 5-Derecho </t>
  </si>
  <si>
    <t xml:space="preserve">Tramo 6-Derecho </t>
  </si>
  <si>
    <t xml:space="preserve">Tramo 7-Derecho </t>
  </si>
  <si>
    <t xml:space="preserve">Tramo 8-Derecho </t>
  </si>
  <si>
    <t xml:space="preserve"> Categoria</t>
  </si>
  <si>
    <t>Categoria</t>
  </si>
  <si>
    <t xml:space="preserve">Nivel socioeconómico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</si>
</sst>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Display"/>
      <family val="2"/>
      <scheme val="major"/>
    </font>
    <font>
      <b/>
      <sz val="11"/>
      <color rgb="FF00B0F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Border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2" fontId="0" fillId="0" borderId="2" xfId="0" applyNumberFormat="1" applyBorder="1" applyAlignment="1">
      <alignment horizontal="center" vertical="top" wrapText="1"/>
    </xf>
    <xf numFmtId="2" fontId="0" fillId="0" borderId="2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4" fillId="0" borderId="0" xfId="0" applyFont="1"/>
    <xf numFmtId="0" fontId="0" fillId="0" borderId="2" xfId="0" applyBorder="1" applyAlignment="1">
      <alignment horizontal="left" vertical="top" wrapText="1"/>
    </xf>
    <xf numFmtId="0" fontId="4" fillId="2" borderId="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A658E834-9346-4E2D-88C7-E68572FB8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2B9B-2607-46DB-8D9D-6DC898E67ADE}">
  <sheetPr>
    <tabColor rgb="FFFF0000"/>
  </sheetPr>
  <dimension ref="A1:BT25"/>
  <sheetViews>
    <sheetView showGridLines="0" zoomScale="70" zoomScaleNormal="70" workbookViewId="0">
      <pane xSplit="2" topLeftCell="BO1" activePane="topRight" state="frozen"/>
      <selection pane="topRight" activeCell="H22" sqref="H22"/>
    </sheetView>
  </sheetViews>
  <sheetFormatPr baseColWidth="10" defaultColWidth="28" defaultRowHeight="14.4" x14ac:dyDescent="0.3"/>
  <cols>
    <col min="1" max="1" width="17.6640625" style="1" customWidth="1"/>
    <col min="2" max="3" width="18.33203125" style="1" customWidth="1"/>
    <col min="4" max="9" width="28" style="1" customWidth="1"/>
    <col min="10" max="71" width="28" style="1"/>
    <col min="72" max="72" width="24.33203125" style="1" customWidth="1"/>
    <col min="73" max="16384" width="28" style="1"/>
  </cols>
  <sheetData>
    <row r="1" spans="1:72" x14ac:dyDescent="0.3">
      <c r="C1" s="45" t="s">
        <v>34</v>
      </c>
      <c r="D1" s="46"/>
      <c r="E1" s="46"/>
      <c r="F1" s="47"/>
      <c r="G1" s="45" t="s">
        <v>42</v>
      </c>
      <c r="H1" s="46"/>
      <c r="I1" s="46"/>
      <c r="J1" s="47"/>
      <c r="K1" s="45" t="s">
        <v>44</v>
      </c>
      <c r="L1" s="46"/>
      <c r="M1" s="46"/>
      <c r="N1" s="47"/>
      <c r="O1" s="45" t="s">
        <v>45</v>
      </c>
      <c r="P1" s="46"/>
      <c r="Q1" s="46"/>
      <c r="R1" s="47"/>
      <c r="S1" s="45" t="s">
        <v>46</v>
      </c>
      <c r="T1" s="46"/>
      <c r="U1" s="46"/>
      <c r="V1" s="47"/>
      <c r="W1" s="45" t="s">
        <v>47</v>
      </c>
      <c r="X1" s="46"/>
      <c r="Y1" s="46"/>
      <c r="Z1" s="47"/>
      <c r="AA1" s="45" t="s">
        <v>48</v>
      </c>
      <c r="AB1" s="46"/>
      <c r="AC1" s="46"/>
      <c r="AD1" s="47"/>
      <c r="AE1" s="45" t="s">
        <v>49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Q2" s="5" t="s">
        <v>60</v>
      </c>
      <c r="BS2" s="39" t="s">
        <v>61</v>
      </c>
      <c r="BT2" s="40"/>
    </row>
    <row r="3" spans="1:72" x14ac:dyDescent="0.3">
      <c r="A3" s="41" t="s">
        <v>0</v>
      </c>
      <c r="B3" s="7" t="s">
        <v>1</v>
      </c>
      <c r="C3" s="9"/>
      <c r="D3" s="2"/>
      <c r="E3" s="6">
        <v>1.7</v>
      </c>
      <c r="F3" s="10">
        <f>IF(E3&lt;1.2,1,IF(AND(E3&gt;=1.2,E3&lt;1.5),2,IF(AND(E3&gt;=1.5,E3&lt;1.8),3,IF(E3&gt;=1.8,4))))</f>
        <v>3</v>
      </c>
      <c r="G3" s="9"/>
      <c r="H3" s="2"/>
      <c r="I3" s="6">
        <v>2.34</v>
      </c>
      <c r="J3" s="10">
        <f>IF(I3&lt;1.2,1,IF(AND(I3&gt;=1.2,I3&lt;1.5),2,IF(AND(I3&gt;=1.5,I3&lt;1.8),3,IF(I3&gt;=1.8,4))))</f>
        <v>4</v>
      </c>
      <c r="K3" s="9"/>
      <c r="L3" s="2"/>
      <c r="M3" s="6">
        <v>0.8</v>
      </c>
      <c r="N3" s="10">
        <f>IF(M3&lt;1.2,1,IF(AND(M3&gt;=1.2,M3&lt;1.5),2,IF(AND(M3&gt;=1.5,M3&lt;1.8),3,IF(M3&gt;=1.8,4))))</f>
        <v>1</v>
      </c>
      <c r="O3" s="9"/>
      <c r="P3" s="2"/>
      <c r="Q3" s="6">
        <v>2.7</v>
      </c>
      <c r="R3" s="10">
        <f>IF(Q3&lt;1.2,1,IF(AND(Q3&gt;=1.2,Q3&lt;1.5),2,IF(AND(Q3&gt;=1.5,Q3&lt;1.8),3,IF(Q3&gt;=1.8,4))))</f>
        <v>4</v>
      </c>
      <c r="S3" s="9"/>
      <c r="T3" s="2"/>
      <c r="U3" s="6">
        <v>2.8</v>
      </c>
      <c r="V3" s="10">
        <f>IF(U3&lt;1.2,1,IF(AND(U3&gt;=1.2,U3&lt;1.5),2,IF(AND(U3&gt;=1.5,U3&lt;1.8),3,IF(U3&gt;=1.8,4))))</f>
        <v>4</v>
      </c>
      <c r="W3" s="9"/>
      <c r="X3" s="2"/>
      <c r="Y3" s="6">
        <v>3</v>
      </c>
      <c r="Z3" s="10">
        <f>IF(Y3&lt;1.2,1,IF(AND(Y3&gt;=1.2,Y3&lt;1.5),2,IF(AND(Y3&gt;=1.5,Y3&lt;1.8),3,IF(Y3&gt;=1.8,4))))</f>
        <v>4</v>
      </c>
      <c r="AA3" s="9"/>
      <c r="AB3" s="2"/>
      <c r="AC3" s="6">
        <v>2.9</v>
      </c>
      <c r="AD3" s="10">
        <f>IF(AC3&lt;1.2,1,IF(AND(AC3&gt;=1.2,AC3&lt;1.5),2,IF(AND(AC3&gt;=1.5,AC3&lt;1.8),3,IF(AC3&gt;=1.8,4))))</f>
        <v>4</v>
      </c>
      <c r="AE3" s="9"/>
      <c r="AF3" s="2"/>
      <c r="AG3" s="6">
        <v>1.25</v>
      </c>
      <c r="AH3" s="10">
        <f>IF(AG3&lt;1.2,1,IF(AND(AG3&gt;=1.2,AG3&lt;1.5),2,IF(AND(AG3&gt;=1.5,AG3&lt;1.8),3,IF(AG3&gt;=1.8,4))))</f>
        <v>2</v>
      </c>
      <c r="AI3" s="9"/>
      <c r="AJ3" s="2"/>
      <c r="AK3" s="6">
        <v>1.9</v>
      </c>
      <c r="AL3" s="17">
        <f>IF(AK3&lt;1.2,1,IF(AND(AK3&gt;=1.2,AK3&lt;1.5),2,IF(AND(AK3&gt;=1.5,AK3&lt;1.8),3,IF(AK3&gt;=1.8,4))))</f>
        <v>4</v>
      </c>
      <c r="AM3" s="9"/>
      <c r="AN3" s="2"/>
      <c r="AO3" s="6">
        <v>2.2999999999999998</v>
      </c>
      <c r="AP3" s="17">
        <f>IF(AO3&lt;1.2,1,IF(AND(AO3&gt;=1.2,AO3&lt;1.5),2,IF(AND(AO3&gt;=1.5,AO3&lt;1.8),3,IF(AO3&gt;=1.8,4))))</f>
        <v>4</v>
      </c>
      <c r="AQ3" s="9"/>
      <c r="AR3" s="2"/>
      <c r="AS3" s="6">
        <v>2.15</v>
      </c>
      <c r="AT3" s="17">
        <f>IF(AS3&lt;1.2,1,IF(AND(AS3&gt;=1.2,AS3&lt;1.5),2,IF(AND(AS3&gt;=1.5,AS3&lt;1.8),3,IF(AS3&gt;=1.8,4))))</f>
        <v>4</v>
      </c>
      <c r="AU3" s="9"/>
      <c r="AV3" s="2"/>
      <c r="AW3" s="6">
        <v>2.7</v>
      </c>
      <c r="AX3" s="17">
        <f>IF(AW3&lt;1.2,1,IF(AND(AW3&gt;=1.2,AW3&lt;1.5),2,IF(AND(AW3&gt;=1.5,AW3&lt;1.8),3,IF(AW3&gt;=1.8,4))))</f>
        <v>4</v>
      </c>
      <c r="AY3" s="9"/>
      <c r="AZ3" s="2"/>
      <c r="BA3" s="6">
        <v>2.9</v>
      </c>
      <c r="BB3" s="17">
        <f>IF(BA3&lt;1.2,1,IF(AND(BA3&gt;=1.2,BA3&lt;1.5),2,IF(AND(BA3&gt;=1.5,BA3&lt;1.8),3,IF(BA3&gt;=1.8,4))))</f>
        <v>4</v>
      </c>
      <c r="BC3" s="9"/>
      <c r="BD3" s="2"/>
      <c r="BE3" s="6">
        <v>2.0699999999999998</v>
      </c>
      <c r="BF3" s="17">
        <f>IF(BE3&lt;1.2,1,IF(AND(BE3&gt;=1.2,BE3&lt;1.5),2,IF(AND(BE3&gt;=1.5,BE3&lt;1.8),3,IF(BE3&gt;=1.8,4))))</f>
        <v>4</v>
      </c>
      <c r="BG3" s="9"/>
      <c r="BH3" s="2"/>
      <c r="BI3" s="6">
        <v>2.5</v>
      </c>
      <c r="BJ3" s="17">
        <f>IF(BI3&lt;1.2,1,IF(AND(BI3&gt;=1.2,BI3&lt;1.5),2,IF(AND(BI3&gt;=1.5,BI3&lt;1.8),3,IF(BI3&gt;=1.8,4))))</f>
        <v>4</v>
      </c>
      <c r="BK3" s="9"/>
      <c r="BL3" s="2"/>
      <c r="BM3" s="6">
        <v>3</v>
      </c>
      <c r="BN3" s="17">
        <f>IF(BM3&lt;1.2,1,IF(AND(BM3&gt;=1.2,BM3&lt;1.5),2,IF(AND(BM3&gt;=1.5,BM3&lt;1.8),3,IF(BM3&gt;=1.8,4))))</f>
        <v>4</v>
      </c>
      <c r="BP3" s="7" t="s">
        <v>1</v>
      </c>
      <c r="BQ3" s="19">
        <f>SUM(F3,J3,N3,R3,V3,Z3,AD3,AH3,AL3,AP3,AT3,AX3,BB3,BF3,BJ3,BN3)/(2*8)</f>
        <v>3.625</v>
      </c>
      <c r="BS3" s="5" t="s">
        <v>0</v>
      </c>
      <c r="BT3" s="19">
        <f>AVERAGE(BQ3:BQ6)</f>
        <v>3.890625</v>
      </c>
    </row>
    <row r="4" spans="1:72" x14ac:dyDescent="0.3">
      <c r="A4" s="41"/>
      <c r="B4" s="7" t="s">
        <v>2</v>
      </c>
      <c r="C4" s="11"/>
      <c r="D4" s="2" t="s">
        <v>35</v>
      </c>
      <c r="E4" s="3">
        <v>100</v>
      </c>
      <c r="F4" s="10">
        <f>IF(E4=100,4,IF(E4&gt;=75,3,IF(E4&lt;75,2)))</f>
        <v>4</v>
      </c>
      <c r="G4" s="11"/>
      <c r="H4" s="2" t="s">
        <v>35</v>
      </c>
      <c r="I4" s="3">
        <v>100</v>
      </c>
      <c r="J4" s="10">
        <f>IF(I4=100,4,IF(I4&gt;=75,3,IF(I4&lt;75,2)))</f>
        <v>4</v>
      </c>
      <c r="K4" s="11"/>
      <c r="L4" s="2" t="s">
        <v>35</v>
      </c>
      <c r="M4" s="3">
        <v>100</v>
      </c>
      <c r="N4" s="10">
        <f>IF(M4=100,4,IF(M4&gt;=75,3,IF(M4&lt;75,2)))</f>
        <v>4</v>
      </c>
      <c r="O4" s="11"/>
      <c r="P4" s="2" t="s">
        <v>35</v>
      </c>
      <c r="Q4" s="3">
        <v>100</v>
      </c>
      <c r="R4" s="10">
        <f>IF(Q4=100,4,IF(Q4&gt;=75,3,IF(Q4&lt;75,2)))</f>
        <v>4</v>
      </c>
      <c r="S4" s="11"/>
      <c r="T4" s="2" t="s">
        <v>35</v>
      </c>
      <c r="U4" s="3">
        <v>100</v>
      </c>
      <c r="V4" s="10">
        <f>IF(U4=100,4,IF(U4&gt;=75,3,IF(U4&lt;75,2)))</f>
        <v>4</v>
      </c>
      <c r="W4" s="11"/>
      <c r="X4" s="2" t="s">
        <v>35</v>
      </c>
      <c r="Y4" s="3">
        <v>100</v>
      </c>
      <c r="Z4" s="10">
        <f>IF(Y4=100,4,IF(Y4&gt;=75,3,IF(Y4&lt;75,2)))</f>
        <v>4</v>
      </c>
      <c r="AA4" s="11"/>
      <c r="AB4" s="2" t="s">
        <v>35</v>
      </c>
      <c r="AC4" s="3">
        <v>100</v>
      </c>
      <c r="AD4" s="10">
        <f>IF(AC4=100,4,IF(AC4&gt;=75,3,IF(AC4&lt;75,2)))</f>
        <v>4</v>
      </c>
      <c r="AE4" s="11"/>
      <c r="AF4" s="2" t="s">
        <v>35</v>
      </c>
      <c r="AG4" s="3">
        <v>100</v>
      </c>
      <c r="AH4" s="10">
        <f>IF(AG4=100,4,IF(AG4&gt;=75,3,IF(AG4&lt;75,2)))</f>
        <v>4</v>
      </c>
      <c r="AI4" s="11"/>
      <c r="AJ4" s="2" t="s">
        <v>35</v>
      </c>
      <c r="AK4" s="3">
        <v>100</v>
      </c>
      <c r="AL4" s="17">
        <f>IF(AK4=100,4,IF(AK4&gt;=75,3,IF(AK4&lt;75,2)))</f>
        <v>4</v>
      </c>
      <c r="AM4" s="11"/>
      <c r="AN4" s="2" t="s">
        <v>35</v>
      </c>
      <c r="AO4" s="3">
        <v>100</v>
      </c>
      <c r="AP4" s="17">
        <f>IF(AO4=100,4,IF(AO4&gt;=75,3,IF(AO4&lt;75,2)))</f>
        <v>4</v>
      </c>
      <c r="AQ4" s="11"/>
      <c r="AR4" s="2" t="s">
        <v>35</v>
      </c>
      <c r="AS4" s="3">
        <v>90</v>
      </c>
      <c r="AT4" s="17">
        <f>IF(AS4=100,4,IF(AS4&gt;=75,3,IF(AS4&lt;75,2)))</f>
        <v>3</v>
      </c>
      <c r="AU4" s="11"/>
      <c r="AV4" s="2" t="s">
        <v>35</v>
      </c>
      <c r="AW4" s="3">
        <v>100</v>
      </c>
      <c r="AX4" s="17">
        <f>IF(AW4=100,4,IF(AW4&gt;=75,3,IF(AW4&lt;75,2)))</f>
        <v>4</v>
      </c>
      <c r="AY4" s="11"/>
      <c r="AZ4" s="2" t="s">
        <v>35</v>
      </c>
      <c r="BA4" s="3">
        <v>100</v>
      </c>
      <c r="BB4" s="17">
        <f>IF(BA4=100,4,IF(BA4&gt;=75,3,IF(BA4&lt;75,2)))</f>
        <v>4</v>
      </c>
      <c r="BC4" s="11"/>
      <c r="BD4" s="2" t="s">
        <v>35</v>
      </c>
      <c r="BE4" s="3">
        <v>100</v>
      </c>
      <c r="BF4" s="17">
        <f>IF(BE4=100,4,IF(BE4&gt;=75,3,IF(BE4&lt;75,2)))</f>
        <v>4</v>
      </c>
      <c r="BG4" s="11"/>
      <c r="BH4" s="2" t="s">
        <v>35</v>
      </c>
      <c r="BI4" s="3">
        <v>100</v>
      </c>
      <c r="BJ4" s="17">
        <f>IF(BI4=100,4,IF(BI4&gt;=75,3,IF(BI4&lt;75,2)))</f>
        <v>4</v>
      </c>
      <c r="BK4" s="11"/>
      <c r="BL4" s="2" t="s">
        <v>35</v>
      </c>
      <c r="BM4" s="3">
        <v>100</v>
      </c>
      <c r="BN4" s="17">
        <f>IF(BM4=100,4,IF(BM4&gt;=75,3,IF(BM4&lt;75,2)))</f>
        <v>4</v>
      </c>
      <c r="BP4" s="7" t="s">
        <v>2</v>
      </c>
      <c r="BQ4" s="19">
        <f t="shared" ref="BQ4:BQ25" si="0">SUM(F4,J4,N4,R4,V4,Z4,AD4,AH4,AL4,AP4,AT4,AX4,BB4,BF4,BJ4,BN4)/(2*8)</f>
        <v>3.9375</v>
      </c>
      <c r="BS4" s="5" t="s">
        <v>5</v>
      </c>
      <c r="BT4" s="19">
        <f>AVERAGE(BQ7:BQ10)</f>
        <v>2.25</v>
      </c>
    </row>
    <row r="5" spans="1:72" ht="28.8" x14ac:dyDescent="0.3">
      <c r="A5" s="41"/>
      <c r="B5" s="7" t="s">
        <v>3</v>
      </c>
      <c r="C5" s="12"/>
      <c r="D5" s="2"/>
      <c r="E5" s="4">
        <v>0</v>
      </c>
      <c r="F5" s="10">
        <f>IF(E5&gt;10,1,IF(AND(E5&lt;=10,E5&gt;=6),2,IF(AND(E5&lt;=5,E5&gt;=1),3,IF(E5=0,4))))</f>
        <v>4</v>
      </c>
      <c r="G5" s="12"/>
      <c r="H5" s="2"/>
      <c r="I5" s="4">
        <v>0</v>
      </c>
      <c r="J5" s="10">
        <f>IF(I5&gt;10,1,IF(AND(I5&lt;=10,I5&gt;=6),2,IF(AND(I5&lt;=5,I5&gt;=1),3,IF(I5=0,4))))</f>
        <v>4</v>
      </c>
      <c r="K5" s="12"/>
      <c r="L5" s="2"/>
      <c r="M5" s="4">
        <v>0</v>
      </c>
      <c r="N5" s="10">
        <f>IF(M5&gt;10,1,IF(AND(M5&lt;=10,M5&gt;=6),2,IF(AND(M5&lt;=5,M5&gt;=1),3,IF(M5=0,4))))</f>
        <v>4</v>
      </c>
      <c r="O5" s="12"/>
      <c r="P5" s="2"/>
      <c r="Q5" s="4">
        <v>0</v>
      </c>
      <c r="R5" s="10">
        <f>IF(Q5&gt;10,1,IF(AND(Q5&lt;=10,Q5&gt;=6),2,IF(AND(Q5&lt;=5,Q5&gt;=1),3,IF(Q5=0,4))))</f>
        <v>4</v>
      </c>
      <c r="S5" s="12"/>
      <c r="T5" s="2"/>
      <c r="U5" s="4">
        <v>0</v>
      </c>
      <c r="V5" s="10">
        <f>IF(U5&gt;10,1,IF(AND(U5&lt;=10,U5&gt;=6),2,IF(AND(U5&lt;=5,U5&gt;=1),3,IF(U5=0,4))))</f>
        <v>4</v>
      </c>
      <c r="W5" s="12"/>
      <c r="X5" s="2"/>
      <c r="Y5" s="4">
        <v>0</v>
      </c>
      <c r="Z5" s="10">
        <f>IF(Y5&gt;10,1,IF(AND(Y5&lt;=10,Y5&gt;=6),2,IF(AND(Y5&lt;=5,Y5&gt;=1),3,IF(Y5=0,4))))</f>
        <v>4</v>
      </c>
      <c r="AA5" s="12"/>
      <c r="AB5" s="2"/>
      <c r="AC5" s="4">
        <v>0</v>
      </c>
      <c r="AD5" s="10">
        <f>IF(AC5&gt;10,1,IF(AND(AC5&lt;=10,AC5&gt;=6),2,IF(AND(AC5&lt;=5,AC5&gt;=1),3,IF(AC5=0,4))))</f>
        <v>4</v>
      </c>
      <c r="AE5" s="12"/>
      <c r="AF5" s="2"/>
      <c r="AG5" s="4">
        <v>0</v>
      </c>
      <c r="AH5" s="10">
        <f>IF(AG5&gt;10,1,IF(AND(AG5&lt;=10,AG5&gt;=6),2,IF(AND(AG5&lt;=5,AG5&gt;=1),3,IF(AG5=0,4))))</f>
        <v>4</v>
      </c>
      <c r="AI5" s="12"/>
      <c r="AJ5" s="2"/>
      <c r="AK5" s="4">
        <v>0</v>
      </c>
      <c r="AL5" s="17">
        <f>IF(AK5&gt;10,1,IF(AND(AK5&lt;=10,AK5&gt;=6),2,IF(AND(AK5&lt;=5,AK5&gt;=1),3,IF(AK5=0,4))))</f>
        <v>4</v>
      </c>
      <c r="AM5" s="12"/>
      <c r="AN5" s="2"/>
      <c r="AO5" s="4">
        <v>0</v>
      </c>
      <c r="AP5" s="17">
        <f>IF(AO5&gt;10,1,IF(AND(AO5&lt;=10,AO5&gt;=6),2,IF(AND(AO5&lt;=5,AO5&gt;=1),3,IF(AO5=0,4))))</f>
        <v>4</v>
      </c>
      <c r="AQ5" s="12"/>
      <c r="AR5" s="2"/>
      <c r="AS5" s="4">
        <v>0</v>
      </c>
      <c r="AT5" s="17">
        <f>IF(AS5&gt;10,1,IF(AND(AS5&lt;=10,AS5&gt;=6),2,IF(AND(AS5&lt;=5,AS5&gt;=1),3,IF(AS5=0,4))))</f>
        <v>4</v>
      </c>
      <c r="AU5" s="12"/>
      <c r="AV5" s="2"/>
      <c r="AW5" s="4">
        <v>0</v>
      </c>
      <c r="AX5" s="17">
        <f>IF(AW5&gt;10,1,IF(AND(AW5&lt;=10,AW5&gt;=6),2,IF(AND(AW5&lt;=5,AW5&gt;=1),3,IF(AW5=0,4))))</f>
        <v>4</v>
      </c>
      <c r="AY5" s="12"/>
      <c r="AZ5" s="2"/>
      <c r="BA5" s="4">
        <v>0</v>
      </c>
      <c r="BB5" s="17">
        <f>IF(BA5&gt;10,1,IF(AND(BA5&lt;=10,BA5&gt;=6),2,IF(AND(BA5&lt;=5,BA5&gt;=1),3,IF(BA5=0,4))))</f>
        <v>4</v>
      </c>
      <c r="BC5" s="12"/>
      <c r="BD5" s="2"/>
      <c r="BE5" s="4">
        <v>0</v>
      </c>
      <c r="BF5" s="17">
        <f>IF(BE5&gt;10,1,IF(AND(BE5&lt;=10,BE5&gt;=6),2,IF(AND(BE5&lt;=5,BE5&gt;=1),3,IF(BE5=0,4))))</f>
        <v>4</v>
      </c>
      <c r="BG5" s="12"/>
      <c r="BH5" s="2"/>
      <c r="BI5" s="4">
        <v>0</v>
      </c>
      <c r="BJ5" s="17">
        <f>IF(BI5&gt;10,1,IF(AND(BI5&lt;=10,BI5&gt;=6),2,IF(AND(BI5&lt;=5,BI5&gt;=1),3,IF(BI5=0,4))))</f>
        <v>4</v>
      </c>
      <c r="BK5" s="12"/>
      <c r="BL5" s="2"/>
      <c r="BM5" s="4">
        <v>0</v>
      </c>
      <c r="BN5" s="17">
        <f>IF(BM5&gt;10,1,IF(AND(BM5&lt;=10,BM5&gt;=6),2,IF(AND(BM5&lt;=5,BM5&gt;=1),3,IF(BM5=0,4))))</f>
        <v>4</v>
      </c>
      <c r="BP5" s="7" t="s">
        <v>3</v>
      </c>
      <c r="BQ5" s="19">
        <f t="shared" si="0"/>
        <v>4</v>
      </c>
      <c r="BS5" s="5" t="s">
        <v>10</v>
      </c>
      <c r="BT5" s="19">
        <f>AVERAGE(BQ11:BQ14)</f>
        <v>2.515625</v>
      </c>
    </row>
    <row r="6" spans="1:72" x14ac:dyDescent="0.3">
      <c r="A6" s="41"/>
      <c r="B6" s="7" t="s">
        <v>4</v>
      </c>
      <c r="C6" s="11"/>
      <c r="D6" s="2">
        <v>0</v>
      </c>
      <c r="E6" s="2">
        <v>0</v>
      </c>
      <c r="F6" s="10">
        <f>IF(AND(D6=0,E6=0),4,IF(AND(D6=0,E6&gt;33,E6&lt;50),2,IF(AND(D6=0,E6&lt;33,),3,1)))</f>
        <v>4</v>
      </c>
      <c r="G6" s="11"/>
      <c r="H6" s="2">
        <v>0</v>
      </c>
      <c r="I6" s="2">
        <v>0</v>
      </c>
      <c r="J6" s="10">
        <f>IF(AND(H6=0,I6=0),4,IF(AND(H6=0,I6&gt;33,I6&lt;50),2,IF(AND(H6=0,I6&lt;33,),3,1)))</f>
        <v>4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0</v>
      </c>
      <c r="R6" s="10">
        <f>IF(AND(P6=0,Q6=0),4,IF(AND(P6=0,Q6&gt;33,Q6&lt;50),2,IF(AND(P6=0,Q6&lt;33,),3,1)))</f>
        <v>4</v>
      </c>
      <c r="S6" s="11"/>
      <c r="T6" s="2">
        <v>0</v>
      </c>
      <c r="U6" s="2">
        <v>0</v>
      </c>
      <c r="V6" s="10">
        <f>IF(AND(T6=0,U6=0),4,IF(AND(T6=0,U6&gt;33,U6&lt;50),2,IF(AND(T6=0,U6&lt;33,),3,1)))</f>
        <v>4</v>
      </c>
      <c r="W6" s="11"/>
      <c r="X6" s="2">
        <v>0</v>
      </c>
      <c r="Y6" s="2">
        <v>0</v>
      </c>
      <c r="Z6" s="10">
        <f>IF(AND(X6=0,Y6=0),4,IF(AND(X6=0,Y6&gt;33,Y6&lt;50),2,IF(AND(X6=0,Y6&lt;33,),3,1)))</f>
        <v>4</v>
      </c>
      <c r="AA6" s="11"/>
      <c r="AB6" s="2">
        <v>0</v>
      </c>
      <c r="AC6" s="2">
        <v>0</v>
      </c>
      <c r="AD6" s="10">
        <f>IF(AND(AB6=0,AC6=0),4,IF(AND(AB6=0,AC6&gt;33,AC6&lt;50),2,IF(AND(AB6=0,AC6&lt;33,),3,1)))</f>
        <v>4</v>
      </c>
      <c r="AE6" s="11"/>
      <c r="AF6" s="2">
        <v>0</v>
      </c>
      <c r="AG6" s="2">
        <v>0</v>
      </c>
      <c r="AH6" s="10">
        <f>IF(AND(AF6=0,AG6=0),4,IF(AND(AF6=0,AG6&gt;33,AG6&lt;50),2,IF(AND(AF6=0,AG6&lt;33,),3,1)))</f>
        <v>4</v>
      </c>
      <c r="AI6" s="11"/>
      <c r="AJ6" s="2">
        <v>0</v>
      </c>
      <c r="AK6" s="2">
        <v>0</v>
      </c>
      <c r="AL6" s="17">
        <f>IF(AND(AJ6=0,AK6=0),4,IF(AND(AJ6=0,AK6&gt;33,AK6&lt;50),2,IF(AND(AJ6=0,AK6&lt;33,),3,1)))</f>
        <v>4</v>
      </c>
      <c r="AM6" s="11"/>
      <c r="AN6" s="2">
        <v>0</v>
      </c>
      <c r="AO6" s="2">
        <v>0</v>
      </c>
      <c r="AP6" s="17">
        <f>IF(AND(AN6=0,AO6=0),4,IF(AND(AN6=0,AO6&gt;33,AO6&lt;50),2,IF(AND(AN6=0,AO6&lt;33,),3,1)))</f>
        <v>4</v>
      </c>
      <c r="AQ6" s="11"/>
      <c r="AR6" s="2">
        <v>0</v>
      </c>
      <c r="AS6" s="2">
        <v>0</v>
      </c>
      <c r="AT6" s="17">
        <f>IF(AND(AR6=0,AS6=0),4,IF(AND(AR6=0,AS6&gt;33,AS6&lt;50),2,IF(AND(AR6=0,AS6&lt;33,),3,1)))</f>
        <v>4</v>
      </c>
      <c r="AU6" s="11"/>
      <c r="AV6" s="2">
        <v>0</v>
      </c>
      <c r="AW6" s="2">
        <v>0</v>
      </c>
      <c r="AX6" s="17">
        <f>IF(AND(AV6=0,AW6=0),4,IF(AND(AV6=0,AW6&gt;33,AW6&lt;50),2,IF(AND(AV6=0,AW6&lt;33,),3,1)))</f>
        <v>4</v>
      </c>
      <c r="AY6" s="11"/>
      <c r="AZ6" s="2">
        <v>0</v>
      </c>
      <c r="BA6" s="2">
        <v>0</v>
      </c>
      <c r="BB6" s="17">
        <f>IF(AND(AZ6=0,BA6=0),4,IF(AND(AZ6=0,BA6&gt;33,BA6&lt;50),2,IF(AND(AZ6=0,BA6&lt;33,),3,1)))</f>
        <v>4</v>
      </c>
      <c r="BC6" s="11"/>
      <c r="BD6" s="2">
        <v>0</v>
      </c>
      <c r="BE6" s="2">
        <v>0</v>
      </c>
      <c r="BF6" s="17">
        <f>IF(AND(BD6=0,BE6=0),4,IF(AND(BD6=0,BE6&gt;33,BE6&lt;50),2,IF(AND(BD6=0,BE6&lt;33,),3,1)))</f>
        <v>4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4</v>
      </c>
      <c r="BS6" s="5" t="s">
        <v>63</v>
      </c>
      <c r="BT6" s="19">
        <f>AVERAGE(BQ15:BQ18)</f>
        <v>2.1875</v>
      </c>
    </row>
    <row r="7" spans="1:72" x14ac:dyDescent="0.3">
      <c r="A7" s="41" t="s">
        <v>5</v>
      </c>
      <c r="B7" s="7" t="s">
        <v>6</v>
      </c>
      <c r="C7" s="11"/>
      <c r="D7" s="2" t="s">
        <v>30</v>
      </c>
      <c r="E7" s="2" t="s">
        <v>31</v>
      </c>
      <c r="F7" s="10">
        <f>IF(AND(D7="No",E7="Si"),3,IF(AND(D7="No",E7="No"),4))</f>
        <v>3</v>
      </c>
      <c r="G7" s="11"/>
      <c r="H7" s="2" t="s">
        <v>30</v>
      </c>
      <c r="I7" s="2" t="s">
        <v>31</v>
      </c>
      <c r="J7" s="10">
        <f>IF(AND(H7="No",I7="Si"),3,IF(AND(H7="No",I7="No"),4))</f>
        <v>3</v>
      </c>
      <c r="K7" s="11"/>
      <c r="L7" s="2" t="s">
        <v>30</v>
      </c>
      <c r="M7" s="2" t="s">
        <v>31</v>
      </c>
      <c r="N7" s="10">
        <f>IF(AND(L7="No",M7="Si"),3,IF(AND(L7="No",M7="No"),4))</f>
        <v>3</v>
      </c>
      <c r="O7" s="11"/>
      <c r="P7" s="2" t="s">
        <v>30</v>
      </c>
      <c r="Q7" s="2" t="s">
        <v>31</v>
      </c>
      <c r="R7" s="10">
        <f>IF(AND(P7="No",Q7="Si"),3,IF(AND(P7="No",Q7="No"),4))</f>
        <v>3</v>
      </c>
      <c r="S7" s="11"/>
      <c r="T7" s="2" t="s">
        <v>30</v>
      </c>
      <c r="U7" s="2" t="s">
        <v>31</v>
      </c>
      <c r="V7" s="10">
        <f>IF(AND(T7="No",U7="Si"),3,IF(AND(T7="No",U7="No"),4))</f>
        <v>3</v>
      </c>
      <c r="W7" s="11"/>
      <c r="X7" s="2" t="s">
        <v>30</v>
      </c>
      <c r="Y7" s="2" t="s">
        <v>31</v>
      </c>
      <c r="Z7" s="10">
        <f>IF(AND(X7="No",Y7="Si"),3,IF(AND(X7="No",Y7="No"),4))</f>
        <v>3</v>
      </c>
      <c r="AA7" s="11"/>
      <c r="AB7" s="2" t="s">
        <v>30</v>
      </c>
      <c r="AC7" s="2" t="s">
        <v>31</v>
      </c>
      <c r="AD7" s="10">
        <f>IF(AND(AB7="No",AC7="Si"),3,IF(AND(AB7="No",AC7="No"),4))</f>
        <v>3</v>
      </c>
      <c r="AE7" s="11"/>
      <c r="AF7" s="2" t="s">
        <v>30</v>
      </c>
      <c r="AG7" s="2" t="s">
        <v>31</v>
      </c>
      <c r="AH7" s="10">
        <f>IF(AND(AF7="No",AG7="Si"),3,IF(AND(AF7="No",AG7="No"),4))</f>
        <v>3</v>
      </c>
      <c r="AI7" s="11"/>
      <c r="AJ7" s="2" t="s">
        <v>30</v>
      </c>
      <c r="AK7" s="2" t="s">
        <v>31</v>
      </c>
      <c r="AL7" s="17">
        <f>IF(AND(AJ7="No",AK7="Si"),3,IF(AND(AJ7="No",AK7="No"),4))</f>
        <v>3</v>
      </c>
      <c r="AM7" s="11"/>
      <c r="AN7" s="2" t="s">
        <v>30</v>
      </c>
      <c r="AO7" s="2" t="s">
        <v>31</v>
      </c>
      <c r="AP7" s="17">
        <f>IF(AND(AN7="No",AO7="Si"),3,IF(AND(AN7="No",AO7="No"),4))</f>
        <v>3</v>
      </c>
      <c r="AQ7" s="11"/>
      <c r="AR7" s="2" t="s">
        <v>30</v>
      </c>
      <c r="AS7" s="2" t="s">
        <v>31</v>
      </c>
      <c r="AT7" s="17">
        <f>IF(AND(AR7="No",AS7="Si"),3,IF(AND(AR7="No",AS7="No"),4))</f>
        <v>3</v>
      </c>
      <c r="AU7" s="11"/>
      <c r="AV7" s="2" t="s">
        <v>30</v>
      </c>
      <c r="AW7" s="2" t="s">
        <v>31</v>
      </c>
      <c r="AX7" s="17">
        <f>IF(AND(AV7="No",AW7="Si"),3,IF(AND(AV7="No",AW7="No"),4))</f>
        <v>3</v>
      </c>
      <c r="AY7" s="11"/>
      <c r="AZ7" s="2" t="s">
        <v>30</v>
      </c>
      <c r="BA7" s="2" t="s">
        <v>31</v>
      </c>
      <c r="BB7" s="17">
        <f>IF(AND(AZ7="No",BA7="Si"),3,IF(AND(AZ7="No",BA7="No"),4))</f>
        <v>3</v>
      </c>
      <c r="BC7" s="11"/>
      <c r="BD7" s="2" t="s">
        <v>30</v>
      </c>
      <c r="BE7" s="2" t="s">
        <v>31</v>
      </c>
      <c r="BF7" s="17">
        <f>IF(AND(BD7="No",BE7="Si"),3,IF(AND(BD7="No",BE7="No"),4))</f>
        <v>3</v>
      </c>
      <c r="BG7" s="11"/>
      <c r="BH7" s="2" t="s">
        <v>30</v>
      </c>
      <c r="BI7" s="2" t="s">
        <v>31</v>
      </c>
      <c r="BJ7" s="17">
        <f>IF(AND(BH7="No",BI7="Si"),3,IF(AND(BH7="No",BI7="No"),4))</f>
        <v>3</v>
      </c>
      <c r="BK7" s="11"/>
      <c r="BL7" s="2" t="s">
        <v>30</v>
      </c>
      <c r="BM7" s="2" t="s">
        <v>31</v>
      </c>
      <c r="BN7" s="17">
        <f>IF(AND(BL7="No",BM7="Si"),3,IF(AND(BL7="No",BM7="No"),4))</f>
        <v>3</v>
      </c>
      <c r="BP7" s="7" t="s">
        <v>6</v>
      </c>
      <c r="BQ7" s="19">
        <f t="shared" si="0"/>
        <v>3</v>
      </c>
      <c r="BS7" s="5" t="s">
        <v>20</v>
      </c>
      <c r="BT7" s="19">
        <f>AVERAGE(BQ19:BQ22)</f>
        <v>1.84375</v>
      </c>
    </row>
    <row r="8" spans="1:72" ht="28.8" x14ac:dyDescent="0.3">
      <c r="A8" s="41"/>
      <c r="B8" s="7" t="s">
        <v>7</v>
      </c>
      <c r="C8" s="11"/>
      <c r="D8" s="2"/>
      <c r="E8" s="2">
        <v>0</v>
      </c>
      <c r="F8" s="10">
        <f>IF(E8&lt;=200,4,IF(AND(E8&lt;=300,E8&gt;200),3,IF(AND(E8&lt;=500,E8&gt;300),2,IF(E8&gt;500,1))))</f>
        <v>4</v>
      </c>
      <c r="G8" s="11"/>
      <c r="H8" s="2"/>
      <c r="I8" s="2">
        <v>0</v>
      </c>
      <c r="J8" s="10">
        <f>IF(I8&lt;=200,4,IF(AND(I8&lt;=300,I8&gt;200),3,IF(AND(I8&lt;=500,I8&gt;300),2,IF(I8&gt;500,1))))</f>
        <v>4</v>
      </c>
      <c r="K8" s="11"/>
      <c r="L8" s="2"/>
      <c r="M8" s="2">
        <v>0</v>
      </c>
      <c r="N8" s="10">
        <f>IF(M8&lt;=200,4,IF(AND(M8&lt;=300,M8&gt;200),3,IF(AND(M8&lt;=500,M8&gt;300),2,IF(M8&gt;500,1))))</f>
        <v>4</v>
      </c>
      <c r="O8" s="11"/>
      <c r="P8" s="2"/>
      <c r="Q8" s="2">
        <v>0</v>
      </c>
      <c r="R8" s="10">
        <f>IF(Q8&lt;=200,4,IF(AND(Q8&lt;=300,Q8&gt;200),3,IF(AND(Q8&lt;=500,Q8&gt;300),2,IF(Q8&gt;500,1))))</f>
        <v>4</v>
      </c>
      <c r="S8" s="11"/>
      <c r="T8" s="2"/>
      <c r="U8" s="2">
        <v>0</v>
      </c>
      <c r="V8" s="10">
        <f>IF(U8&lt;=200,4,IF(AND(U8&lt;=300,U8&gt;200),3,IF(AND(U8&lt;=500,U8&gt;300),2,IF(U8&gt;500,1))))</f>
        <v>4</v>
      </c>
      <c r="W8" s="11"/>
      <c r="X8" s="2"/>
      <c r="Y8" s="2">
        <v>0</v>
      </c>
      <c r="Z8" s="10">
        <f>IF(Y8&lt;=200,4,IF(AND(Y8&lt;=300,Y8&gt;200),3,IF(AND(Y8&lt;=500,Y8&gt;300),2,IF(Y8&gt;500,1))))</f>
        <v>4</v>
      </c>
      <c r="AA8" s="11"/>
      <c r="AB8" s="2"/>
      <c r="AC8" s="2">
        <v>0</v>
      </c>
      <c r="AD8" s="10">
        <f>IF(AC8&lt;=200,4,IF(AND(AC8&lt;=300,AC8&gt;200),3,IF(AND(AC8&lt;=500,AC8&gt;300),2,IF(AC8&gt;500,1))))</f>
        <v>4</v>
      </c>
      <c r="AE8" s="11"/>
      <c r="AF8" s="2"/>
      <c r="AG8" s="2">
        <v>0</v>
      </c>
      <c r="AH8" s="10">
        <f>IF(AG8&lt;=200,4,IF(AND(AG8&lt;=300,AG8&gt;200),3,IF(AND(AG8&lt;=500,AG8&gt;300),2,IF(AG8&gt;500,1))))</f>
        <v>4</v>
      </c>
      <c r="AI8" s="11"/>
      <c r="AJ8" s="2"/>
      <c r="AK8" s="2">
        <v>0</v>
      </c>
      <c r="AL8" s="17">
        <f>IF(AK8&lt;=200,4,IF(AND(AK8&lt;=300,AK8&gt;200),3,IF(AND(AK8&lt;=500,AK8&gt;300),2,IF(AK8&gt;500,1))))</f>
        <v>4</v>
      </c>
      <c r="AM8" s="11"/>
      <c r="AN8" s="2"/>
      <c r="AO8" s="2">
        <v>0</v>
      </c>
      <c r="AP8" s="17">
        <f>IF(AO8&lt;=200,4,IF(AND(AO8&lt;=300,AO8&gt;200),3,IF(AND(AO8&lt;=500,AO8&gt;300),2,IF(AO8&gt;500,1))))</f>
        <v>4</v>
      </c>
      <c r="AQ8" s="11"/>
      <c r="AR8" s="2"/>
      <c r="AS8" s="2">
        <v>0</v>
      </c>
      <c r="AT8" s="17">
        <f>IF(AS8&lt;=200,4,IF(AND(AS8&lt;=300,AS8&gt;200),3,IF(AND(AS8&lt;=500,AS8&gt;300),2,IF(AS8&gt;500,1))))</f>
        <v>4</v>
      </c>
      <c r="AU8" s="11"/>
      <c r="AV8" s="2"/>
      <c r="AW8" s="2">
        <v>0</v>
      </c>
      <c r="AX8" s="17">
        <f>IF(AW8&lt;=200,4,IF(AND(AW8&lt;=300,AW8&gt;200),3,IF(AND(AW8&lt;=500,AW8&gt;300),2,IF(AW8&gt;500,1))))</f>
        <v>4</v>
      </c>
      <c r="AY8" s="11"/>
      <c r="AZ8" s="2"/>
      <c r="BA8" s="2">
        <v>0</v>
      </c>
      <c r="BB8" s="17">
        <f>IF(BA8&lt;=200,4,IF(AND(BA8&lt;=300,BA8&gt;200),3,IF(AND(BA8&lt;=500,BA8&gt;300),2,IF(BA8&gt;500,1))))</f>
        <v>4</v>
      </c>
      <c r="BC8" s="11"/>
      <c r="BD8" s="2"/>
      <c r="BE8" s="2">
        <v>0</v>
      </c>
      <c r="BF8" s="17">
        <f>IF(BE8&lt;=200,4,IF(AND(BE8&lt;=300,BE8&gt;200),3,IF(AND(BE8&lt;=500,BE8&gt;300),2,IF(BE8&gt;500,1))))</f>
        <v>4</v>
      </c>
      <c r="BG8" s="11"/>
      <c r="BH8" s="2"/>
      <c r="BI8" s="2">
        <v>0</v>
      </c>
      <c r="BJ8" s="17">
        <f>IF(BI8&lt;=200,4,IF(AND(BI8&lt;=300,BI8&gt;200),3,IF(AND(BI8&lt;=500,BI8&gt;300),2,IF(BI8&gt;500,1))))</f>
        <v>4</v>
      </c>
      <c r="BK8" s="11"/>
      <c r="BL8" s="2"/>
      <c r="BM8" s="2">
        <v>0</v>
      </c>
      <c r="BN8" s="17">
        <f>IF(BM8&lt;=200,4,IF(AND(BM8&lt;=300,BM8&gt;200),3,IF(AND(BM8&lt;=500,BM8&gt;300),2,IF(BM8&gt;500,1))))</f>
        <v>4</v>
      </c>
      <c r="BP8" s="7" t="s">
        <v>7</v>
      </c>
      <c r="BQ8" s="19">
        <f t="shared" si="0"/>
        <v>4</v>
      </c>
      <c r="BS8" s="5" t="s">
        <v>25</v>
      </c>
      <c r="BT8" s="19">
        <f>AVERAGE(BQ23:BQ25)</f>
        <v>1.6666666666666667</v>
      </c>
    </row>
    <row r="9" spans="1:72" ht="28.8" x14ac:dyDescent="0.3">
      <c r="A9" s="41"/>
      <c r="B9" s="7" t="s">
        <v>8</v>
      </c>
      <c r="C9" s="11"/>
      <c r="D9" s="2"/>
      <c r="E9" s="2" t="s">
        <v>30</v>
      </c>
      <c r="F9" s="10">
        <f>IF(E9="No",1)</f>
        <v>1</v>
      </c>
      <c r="G9" s="11"/>
      <c r="H9" s="2"/>
      <c r="I9" s="2" t="s">
        <v>30</v>
      </c>
      <c r="J9" s="10">
        <f>IF(I9="No",1)</f>
        <v>1</v>
      </c>
      <c r="K9" s="11"/>
      <c r="L9" s="2"/>
      <c r="M9" s="2" t="s">
        <v>30</v>
      </c>
      <c r="N9" s="10">
        <f>IF(M9="No",1)</f>
        <v>1</v>
      </c>
      <c r="O9" s="11"/>
      <c r="P9" s="2"/>
      <c r="Q9" s="2" t="s">
        <v>30</v>
      </c>
      <c r="R9" s="10">
        <f>IF(Q9="No",1)</f>
        <v>1</v>
      </c>
      <c r="S9" s="11"/>
      <c r="T9" s="2"/>
      <c r="U9" s="2" t="s">
        <v>30</v>
      </c>
      <c r="V9" s="10">
        <f>IF(U9="No",1)</f>
        <v>1</v>
      </c>
      <c r="W9" s="11"/>
      <c r="X9" s="2"/>
      <c r="Y9" s="2" t="s">
        <v>30</v>
      </c>
      <c r="Z9" s="10">
        <f>IF(Y9="No",1)</f>
        <v>1</v>
      </c>
      <c r="AA9" s="11"/>
      <c r="AB9" s="2"/>
      <c r="AC9" s="2" t="s">
        <v>30</v>
      </c>
      <c r="AD9" s="10">
        <f>IF(AC9="No",1)</f>
        <v>1</v>
      </c>
      <c r="AE9" s="11"/>
      <c r="AF9" s="2"/>
      <c r="AG9" s="2" t="s">
        <v>30</v>
      </c>
      <c r="AH9" s="10">
        <f>IF(AG9="No",1)</f>
        <v>1</v>
      </c>
      <c r="AI9" s="11"/>
      <c r="AJ9" s="2"/>
      <c r="AK9" s="2" t="s">
        <v>30</v>
      </c>
      <c r="AL9" s="17">
        <f>IF(AK9="No",1)</f>
        <v>1</v>
      </c>
      <c r="AM9" s="11"/>
      <c r="AN9" s="2"/>
      <c r="AO9" s="2" t="s">
        <v>30</v>
      </c>
      <c r="AP9" s="17">
        <f>IF(AO9="No",1)</f>
        <v>1</v>
      </c>
      <c r="AQ9" s="11"/>
      <c r="AR9" s="2"/>
      <c r="AS9" s="2" t="s">
        <v>30</v>
      </c>
      <c r="AT9" s="17">
        <f>IF(AS9="No",1)</f>
        <v>1</v>
      </c>
      <c r="AU9" s="11"/>
      <c r="AV9" s="2"/>
      <c r="AW9" s="2" t="s">
        <v>30</v>
      </c>
      <c r="AX9" s="17">
        <f>IF(AW9="No",1)</f>
        <v>1</v>
      </c>
      <c r="AY9" s="11"/>
      <c r="AZ9" s="2"/>
      <c r="BA9" s="2" t="s">
        <v>30</v>
      </c>
      <c r="BB9" s="17">
        <f>IF(BA9="No",1)</f>
        <v>1</v>
      </c>
      <c r="BC9" s="11"/>
      <c r="BD9" s="2"/>
      <c r="BE9" s="2" t="s">
        <v>30</v>
      </c>
      <c r="BF9" s="17">
        <f>IF(BE9="No",1)</f>
        <v>1</v>
      </c>
      <c r="BG9" s="11"/>
      <c r="BH9" s="2"/>
      <c r="BI9" s="2" t="s">
        <v>30</v>
      </c>
      <c r="BJ9" s="17">
        <f>IF(BI9="No",1)</f>
        <v>1</v>
      </c>
      <c r="BK9" s="11"/>
      <c r="BL9" s="2"/>
      <c r="BM9" s="2" t="s">
        <v>30</v>
      </c>
      <c r="BN9" s="17">
        <f>IF(BM9="No",1)</f>
        <v>1</v>
      </c>
      <c r="BP9" s="7" t="s">
        <v>8</v>
      </c>
      <c r="BQ9" s="19">
        <f t="shared" si="0"/>
        <v>1</v>
      </c>
      <c r="BT9" s="21"/>
    </row>
    <row r="10" spans="1:72" x14ac:dyDescent="0.3">
      <c r="A10" s="41"/>
      <c r="B10" s="7" t="s">
        <v>9</v>
      </c>
      <c r="C10" s="13" t="s">
        <v>30</v>
      </c>
      <c r="D10" s="2" t="s">
        <v>30</v>
      </c>
      <c r="E10" s="2" t="s">
        <v>30</v>
      </c>
      <c r="F10" s="10">
        <f>IF(AND(C10="No",D10="No",E10="No"),1)</f>
        <v>1</v>
      </c>
      <c r="G10" s="13" t="s">
        <v>30</v>
      </c>
      <c r="H10" s="2" t="s">
        <v>30</v>
      </c>
      <c r="I10" s="2" t="s">
        <v>30</v>
      </c>
      <c r="J10" s="10">
        <f>IF(AND(G10="No",H10="No",I10="No"),1)</f>
        <v>1</v>
      </c>
      <c r="K10" s="13" t="s">
        <v>30</v>
      </c>
      <c r="L10" s="2" t="s">
        <v>30</v>
      </c>
      <c r="M10" s="2" t="s">
        <v>30</v>
      </c>
      <c r="N10" s="10">
        <f>IF(AND(K10="No",L10="No",M10="No"),1)</f>
        <v>1</v>
      </c>
      <c r="O10" s="13" t="s">
        <v>30</v>
      </c>
      <c r="P10" s="2" t="s">
        <v>30</v>
      </c>
      <c r="Q10" s="2" t="s">
        <v>30</v>
      </c>
      <c r="R10" s="10">
        <f>IF(AND(O10="No",P10="No",Q10="No"),1)</f>
        <v>1</v>
      </c>
      <c r="S10" s="13" t="s">
        <v>30</v>
      </c>
      <c r="T10" s="2" t="s">
        <v>30</v>
      </c>
      <c r="U10" s="2" t="s">
        <v>30</v>
      </c>
      <c r="V10" s="10">
        <f>IF(AND(S10="No",T10="No",U10="No"),1)</f>
        <v>1</v>
      </c>
      <c r="W10" s="13" t="s">
        <v>30</v>
      </c>
      <c r="X10" s="2" t="s">
        <v>30</v>
      </c>
      <c r="Y10" s="2" t="s">
        <v>30</v>
      </c>
      <c r="Z10" s="10">
        <f>IF(AND(W10="No",X10="No",Y10="No"),1)</f>
        <v>1</v>
      </c>
      <c r="AA10" s="13" t="s">
        <v>30</v>
      </c>
      <c r="AB10" s="2" t="s">
        <v>30</v>
      </c>
      <c r="AC10" s="2" t="s">
        <v>30</v>
      </c>
      <c r="AD10" s="10">
        <f>IF(AND(AA10="No",AB10="No",AC10="No"),1)</f>
        <v>1</v>
      </c>
      <c r="AE10" s="13" t="s">
        <v>30</v>
      </c>
      <c r="AF10" s="2" t="s">
        <v>30</v>
      </c>
      <c r="AG10" s="2" t="s">
        <v>30</v>
      </c>
      <c r="AH10" s="10">
        <f>IF(AND(AE10="No",AF10="No",AG10="No"),1)</f>
        <v>1</v>
      </c>
      <c r="AI10" s="13" t="s">
        <v>30</v>
      </c>
      <c r="AJ10" s="2" t="s">
        <v>30</v>
      </c>
      <c r="AK10" s="2" t="s">
        <v>30</v>
      </c>
      <c r="AL10" s="17">
        <f>IF(AND(AI10="No",AJ10="No",AK10="No"),1)</f>
        <v>1</v>
      </c>
      <c r="AM10" s="13" t="s">
        <v>30</v>
      </c>
      <c r="AN10" s="2" t="s">
        <v>30</v>
      </c>
      <c r="AO10" s="2" t="s">
        <v>30</v>
      </c>
      <c r="AP10" s="17">
        <f>IF(AND(AM10="No",AN10="No",AO10="No"),1)</f>
        <v>1</v>
      </c>
      <c r="AQ10" s="13" t="s">
        <v>30</v>
      </c>
      <c r="AR10" s="2" t="s">
        <v>30</v>
      </c>
      <c r="AS10" s="2" t="s">
        <v>30</v>
      </c>
      <c r="AT10" s="17">
        <f>IF(AND(AQ10="No",AR10="No",AS10="No"),1)</f>
        <v>1</v>
      </c>
      <c r="AU10" s="13" t="s">
        <v>30</v>
      </c>
      <c r="AV10" s="2" t="s">
        <v>30</v>
      </c>
      <c r="AW10" s="2" t="s">
        <v>30</v>
      </c>
      <c r="AX10" s="17">
        <f>IF(AND(AU10="No",AV10="No",AW10="No"),1)</f>
        <v>1</v>
      </c>
      <c r="AY10" s="13" t="s">
        <v>30</v>
      </c>
      <c r="AZ10" s="2" t="s">
        <v>30</v>
      </c>
      <c r="BA10" s="2" t="s">
        <v>30</v>
      </c>
      <c r="BB10" s="17">
        <f>IF(AND(AY10="No",AZ10="No",BA10="No"),1)</f>
        <v>1</v>
      </c>
      <c r="BC10" s="13" t="s">
        <v>30</v>
      </c>
      <c r="BD10" s="2" t="s">
        <v>30</v>
      </c>
      <c r="BE10" s="2" t="s">
        <v>30</v>
      </c>
      <c r="BF10" s="17">
        <f>IF(AND(BC10="No",BD10="No",BE10="No"),1)</f>
        <v>1</v>
      </c>
      <c r="BG10" s="13" t="s">
        <v>30</v>
      </c>
      <c r="BH10" s="2" t="s">
        <v>30</v>
      </c>
      <c r="BI10" s="2" t="s">
        <v>30</v>
      </c>
      <c r="BJ10" s="17">
        <f>IF(AND(BG10="No",BH10="No",BI10="No"),1)</f>
        <v>1</v>
      </c>
      <c r="BK10" s="13" t="s">
        <v>30</v>
      </c>
      <c r="BL10" s="2" t="s">
        <v>30</v>
      </c>
      <c r="BM10" s="2" t="s">
        <v>30</v>
      </c>
      <c r="BN10" s="17">
        <f>IF(AND(BK10="No",BL10="No",BM10="No"),1)</f>
        <v>1</v>
      </c>
      <c r="BP10" s="7" t="s">
        <v>9</v>
      </c>
      <c r="BQ10" s="19">
        <f t="shared" si="0"/>
        <v>1</v>
      </c>
      <c r="BT10" s="21"/>
    </row>
    <row r="11" spans="1:72" x14ac:dyDescent="0.3">
      <c r="A11" s="41" t="s">
        <v>10</v>
      </c>
      <c r="B11" s="7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</row>
    <row r="12" spans="1:72" ht="28.8" x14ac:dyDescent="0.3">
      <c r="A12" s="41"/>
      <c r="B12" s="7" t="s">
        <v>12</v>
      </c>
      <c r="C12" s="11"/>
      <c r="D12" s="2"/>
      <c r="E12" s="1" t="s">
        <v>36</v>
      </c>
      <c r="F12" s="10">
        <f>IF(E12="Espacio vial más ancho que la acera",1)</f>
        <v>1</v>
      </c>
      <c r="G12" s="11"/>
      <c r="H12" s="2"/>
      <c r="I12" s="1" t="s">
        <v>36</v>
      </c>
      <c r="J12" s="10">
        <f>IF(I12="Espacio vial más ancho que la acera",1)</f>
        <v>1</v>
      </c>
      <c r="K12" s="11"/>
      <c r="L12" s="2"/>
      <c r="M12" s="1" t="s">
        <v>36</v>
      </c>
      <c r="N12" s="10">
        <f>IF(M12="Espacio vial más ancho que la acera",1)</f>
        <v>1</v>
      </c>
      <c r="O12" s="11"/>
      <c r="P12" s="2"/>
      <c r="Q12" s="1" t="s">
        <v>36</v>
      </c>
      <c r="R12" s="10">
        <f>IF(Q12="Espacio vial más ancho que la acera",1)</f>
        <v>1</v>
      </c>
      <c r="S12" s="11"/>
      <c r="T12" s="2"/>
      <c r="U12" s="1" t="s">
        <v>36</v>
      </c>
      <c r="V12" s="10">
        <f>IF(U12="Espacio vial más ancho que la acera",1)</f>
        <v>1</v>
      </c>
      <c r="W12" s="11"/>
      <c r="X12" s="2"/>
      <c r="Y12" s="1" t="s">
        <v>36</v>
      </c>
      <c r="Z12" s="10">
        <f>IF(Y12="Espacio vial más ancho que la acera",1)</f>
        <v>1</v>
      </c>
      <c r="AA12" s="11"/>
      <c r="AB12" s="2"/>
      <c r="AC12" s="1" t="s">
        <v>36</v>
      </c>
      <c r="AD12" s="10">
        <f>IF(AC12="Espacio vial más ancho que la acera",1)</f>
        <v>1</v>
      </c>
      <c r="AE12" s="11"/>
      <c r="AF12" s="2"/>
      <c r="AG12" s="1" t="s">
        <v>36</v>
      </c>
      <c r="AH12" s="10">
        <f>IF(AG12="Espacio vial más ancho que la acera",1)</f>
        <v>1</v>
      </c>
      <c r="AI12" s="11"/>
      <c r="AJ12" s="2"/>
      <c r="AK12" s="1" t="s">
        <v>36</v>
      </c>
      <c r="AL12" s="17">
        <f>IF(AK12="Espacio vial más ancho que la acera",1)</f>
        <v>1</v>
      </c>
      <c r="AM12" s="11"/>
      <c r="AN12" s="2"/>
      <c r="AO12" s="1" t="s">
        <v>36</v>
      </c>
      <c r="AP12" s="17">
        <f>IF(AO12="Espacio vial más ancho que la acera",1)</f>
        <v>1</v>
      </c>
      <c r="AQ12" s="11"/>
      <c r="AR12" s="2"/>
      <c r="AS12" s="1" t="s">
        <v>36</v>
      </c>
      <c r="AT12" s="17">
        <f>IF(AS12="Espacio vial más ancho que la acera",1)</f>
        <v>1</v>
      </c>
      <c r="AU12" s="11"/>
      <c r="AV12" s="2"/>
      <c r="AW12" s="1" t="s">
        <v>36</v>
      </c>
      <c r="AX12" s="17">
        <f>IF(AW12="Espacio vial más ancho que la acera",1)</f>
        <v>1</v>
      </c>
      <c r="AY12" s="11"/>
      <c r="AZ12" s="2"/>
      <c r="BA12" s="1" t="s">
        <v>36</v>
      </c>
      <c r="BB12" s="17">
        <f>IF(BA12="Espacio vial más ancho que la acera",1)</f>
        <v>1</v>
      </c>
      <c r="BC12" s="11"/>
      <c r="BD12" s="2"/>
      <c r="BE12" s="1" t="s">
        <v>36</v>
      </c>
      <c r="BF12" s="17">
        <f>IF(BE12="Espacio vial más ancho que la acera",1)</f>
        <v>1</v>
      </c>
      <c r="BG12" s="11"/>
      <c r="BH12" s="2"/>
      <c r="BI12" s="1" t="s">
        <v>36</v>
      </c>
      <c r="BJ12" s="17">
        <f>IF(BI12="Espacio vial más ancho que la acera",1)</f>
        <v>1</v>
      </c>
      <c r="BK12" s="11"/>
      <c r="BL12" s="2"/>
      <c r="BM12" s="1" t="s">
        <v>36</v>
      </c>
      <c r="BN12" s="17">
        <f>IF(BM12="Espacio vial más ancho que la acera",1)</f>
        <v>1</v>
      </c>
      <c r="BP12" s="7" t="s">
        <v>12</v>
      </c>
      <c r="BQ12" s="19">
        <f t="shared" si="0"/>
        <v>1</v>
      </c>
      <c r="BT12" s="21"/>
    </row>
    <row r="13" spans="1:72" x14ac:dyDescent="0.3">
      <c r="A13" s="41"/>
      <c r="B13" s="7" t="s">
        <v>13</v>
      </c>
      <c r="C13" s="11"/>
      <c r="D13" s="2">
        <v>1</v>
      </c>
      <c r="E13" s="2">
        <v>0</v>
      </c>
      <c r="F13" s="10">
        <f>IF(AND(D13=0,E13=0),1,IF(AND(D13&gt;=2,E13&gt;=1),3,2))</f>
        <v>2</v>
      </c>
      <c r="G13" s="11"/>
      <c r="H13" s="2">
        <v>2</v>
      </c>
      <c r="I13" s="2">
        <v>0</v>
      </c>
      <c r="J13" s="10">
        <f>IF(AND(H13=0,I13=0),1,IF(AND(H13&gt;=2,I13&gt;=1),3,2))</f>
        <v>2</v>
      </c>
      <c r="K13" s="11"/>
      <c r="L13" s="2">
        <v>1</v>
      </c>
      <c r="M13" s="2">
        <v>0</v>
      </c>
      <c r="N13" s="10">
        <f>IF(AND(L13=0,M13=0),1,IF(AND(L13&gt;=2,M13&gt;=1),3,2))</f>
        <v>2</v>
      </c>
      <c r="O13" s="11"/>
      <c r="P13" s="2">
        <v>1</v>
      </c>
      <c r="Q13" s="2">
        <v>0</v>
      </c>
      <c r="R13" s="10">
        <f>IF(AND(P13=0,Q13=0),1,IF(AND(P13&gt;=2,Q13&gt;=1),3,2))</f>
        <v>2</v>
      </c>
      <c r="S13" s="11"/>
      <c r="T13" s="2">
        <v>1</v>
      </c>
      <c r="U13" s="2">
        <v>0</v>
      </c>
      <c r="V13" s="10">
        <f>IF(AND(T13=0,U13=0),1,IF(AND(T13&gt;=2,U13&gt;=1),3,2))</f>
        <v>2</v>
      </c>
      <c r="W13" s="11"/>
      <c r="X13" s="2">
        <v>1</v>
      </c>
      <c r="Y13" s="2">
        <v>0</v>
      </c>
      <c r="Z13" s="10">
        <f>IF(AND(X13=0,Y13=0),1,IF(AND(X13&gt;=2,Y13&gt;=1),3,2))</f>
        <v>2</v>
      </c>
      <c r="AA13" s="11"/>
      <c r="AB13" s="2">
        <v>1</v>
      </c>
      <c r="AC13" s="2">
        <v>0</v>
      </c>
      <c r="AD13" s="10">
        <f>IF(AND(AB13=0,AC13=0),1,IF(AND(AB13&gt;=2,AC13&gt;=1),3,2))</f>
        <v>2</v>
      </c>
      <c r="AE13" s="11"/>
      <c r="AF13" s="2">
        <v>1</v>
      </c>
      <c r="AG13" s="2">
        <v>0</v>
      </c>
      <c r="AH13" s="10">
        <f>IF(AND(AF13=0,AG13=0),1,IF(AND(AF13&gt;=2,AG13&gt;=1),3,2))</f>
        <v>2</v>
      </c>
      <c r="AI13" s="11"/>
      <c r="AJ13" s="2">
        <v>1</v>
      </c>
      <c r="AK13" s="2">
        <v>0</v>
      </c>
      <c r="AL13" s="17">
        <f>IF(AND(AJ13&gt;=2,AK13&gt;=1),3,2)</f>
        <v>2</v>
      </c>
      <c r="AM13" s="11"/>
      <c r="AN13" s="2">
        <v>2</v>
      </c>
      <c r="AO13" s="2">
        <v>0</v>
      </c>
      <c r="AP13" s="17">
        <f>IF(AND(AN13&gt;=2,AO13&gt;=1),3,2)</f>
        <v>2</v>
      </c>
      <c r="AQ13" s="11"/>
      <c r="AR13" s="2">
        <v>2</v>
      </c>
      <c r="AS13" s="2">
        <v>0</v>
      </c>
      <c r="AT13" s="17">
        <f>IF(AND(AR13&gt;=2,AS13&gt;=1),3,2)</f>
        <v>2</v>
      </c>
      <c r="AU13" s="11"/>
      <c r="AV13" s="2">
        <v>1</v>
      </c>
      <c r="AW13" s="2">
        <v>0</v>
      </c>
      <c r="AX13" s="17">
        <f>IF(AND(AV13=0,AW13=0),1,IF(AND(AV13&gt;=2,AW13&gt;=1),3,2))</f>
        <v>2</v>
      </c>
      <c r="AY13" s="11"/>
      <c r="AZ13" s="2">
        <v>1</v>
      </c>
      <c r="BA13" s="2">
        <v>0</v>
      </c>
      <c r="BB13" s="17">
        <f>IF(AND(AZ13=0,BA13=0),1,IF(AND(AZ13&gt;=2,BA13&gt;=1),3,2))</f>
        <v>2</v>
      </c>
      <c r="BC13" s="11"/>
      <c r="BD13" s="2">
        <v>1</v>
      </c>
      <c r="BE13" s="2">
        <v>0</v>
      </c>
      <c r="BF13" s="17">
        <f>IF(AND(BD13=0,BE13=0),1,IF(AND(BD13&gt;=2,BE13&gt;=1),3,2))</f>
        <v>2</v>
      </c>
      <c r="BG13" s="11"/>
      <c r="BH13" s="2">
        <v>1</v>
      </c>
      <c r="BI13" s="2">
        <v>0</v>
      </c>
      <c r="BJ13" s="17">
        <f>IF(AND(BH13=0,BI13=0),1,IF(AND(BH13&gt;=2,BI13&gt;=1),3,2))</f>
        <v>2</v>
      </c>
      <c r="BK13" s="11"/>
      <c r="BL13" s="2">
        <v>2</v>
      </c>
      <c r="BM13" s="2">
        <v>1</v>
      </c>
      <c r="BN13" s="17">
        <f>IF(AND(BL13=0,BM13=0),1,IF(AND(BL13&gt;=2,BM13&gt;=1),3,2))</f>
        <v>3</v>
      </c>
      <c r="BP13" s="7" t="s">
        <v>13</v>
      </c>
      <c r="BQ13" s="19">
        <f t="shared" si="0"/>
        <v>2.0625</v>
      </c>
      <c r="BT13" s="21"/>
    </row>
    <row r="14" spans="1:72" x14ac:dyDescent="0.3">
      <c r="A14" s="41"/>
      <c r="B14" s="7" t="s">
        <v>14</v>
      </c>
      <c r="C14" s="11"/>
      <c r="D14" s="2">
        <v>100</v>
      </c>
      <c r="E14" s="2">
        <v>2</v>
      </c>
      <c r="F14" s="10">
        <f>IF(AND(D14&gt;=50,E14&gt;=2),3,IF(AND(D14&lt;50,E14&lt;2),2))</f>
        <v>3</v>
      </c>
      <c r="G14" s="11"/>
      <c r="H14" s="2">
        <v>100</v>
      </c>
      <c r="I14" s="2">
        <v>2</v>
      </c>
      <c r="J14" s="10">
        <f>IF(AND(H14&gt;=50,I14&gt;=2),3,IF(AND(H14&lt;50,I14&lt;2),2))</f>
        <v>3</v>
      </c>
      <c r="K14" s="11"/>
      <c r="L14" s="2">
        <v>100</v>
      </c>
      <c r="M14" s="2">
        <v>2</v>
      </c>
      <c r="N14" s="10">
        <f>IF(AND(L14&gt;=50,M14&gt;=2),3,IF(AND(L14&lt;50,M14&lt;2),2))</f>
        <v>3</v>
      </c>
      <c r="O14" s="11"/>
      <c r="P14" s="2">
        <v>100</v>
      </c>
      <c r="Q14" s="2">
        <v>2</v>
      </c>
      <c r="R14" s="10">
        <f>IF(AND(P14&gt;=50,Q14&gt;=2),3,IF(AND(P14&lt;50,Q14&lt;2),2))</f>
        <v>3</v>
      </c>
      <c r="S14" s="11"/>
      <c r="T14" s="2">
        <v>100</v>
      </c>
      <c r="U14" s="2">
        <v>2</v>
      </c>
      <c r="V14" s="10">
        <f>IF(AND(T14&gt;=50,U14&gt;=2),3,IF(AND(T14&lt;50,U14&lt;2),2))</f>
        <v>3</v>
      </c>
      <c r="W14" s="11"/>
      <c r="X14" s="2">
        <v>100</v>
      </c>
      <c r="Y14" s="2">
        <v>2</v>
      </c>
      <c r="Z14" s="10">
        <f>IF(AND(X14&gt;=50,Y14&gt;=2),3,IF(AND(X14&lt;50,Y14&lt;2),2))</f>
        <v>3</v>
      </c>
      <c r="AA14" s="11"/>
      <c r="AB14" s="2">
        <v>100</v>
      </c>
      <c r="AC14" s="2">
        <v>2</v>
      </c>
      <c r="AD14" s="10">
        <f>IF(AND(AB14&gt;=50,AC14&gt;=2),3,IF(AND(AB14&lt;50,AC14&lt;2),2))</f>
        <v>3</v>
      </c>
      <c r="AE14" s="11"/>
      <c r="AF14" s="2">
        <v>100</v>
      </c>
      <c r="AG14" s="2">
        <v>4</v>
      </c>
      <c r="AH14" s="10">
        <f>IF(AND(AF14&gt;=50,AG14&gt;=2),3,IF(AND(AF14&lt;50,AG14&lt;2),2))</f>
        <v>3</v>
      </c>
      <c r="AI14" s="11"/>
      <c r="AJ14" s="2">
        <v>60</v>
      </c>
      <c r="AK14" s="2">
        <v>2</v>
      </c>
      <c r="AL14" s="17">
        <f>IF(AND(AJ14&gt;=50,AK14&gt;=2),3,IF(AND(AJ14&lt;50,AK14&lt;2),2))</f>
        <v>3</v>
      </c>
      <c r="AM14" s="11"/>
      <c r="AN14" s="2">
        <v>80</v>
      </c>
      <c r="AO14" s="2">
        <v>2</v>
      </c>
      <c r="AP14" s="17">
        <f>IF(AND(AN14&gt;=50,AO14&gt;=2),3,IF(AND(AN14&lt;50,AO14&lt;2),2))</f>
        <v>3</v>
      </c>
      <c r="AQ14" s="11"/>
      <c r="AR14" s="2">
        <v>70</v>
      </c>
      <c r="AS14" s="2">
        <v>4</v>
      </c>
      <c r="AT14" s="17">
        <f>IF(AND(AR14&gt;=50,AS14&gt;=2),3,IF(AND(AR14&lt;50,AS14&lt;2),2))</f>
        <v>3</v>
      </c>
      <c r="AU14" s="11"/>
      <c r="AV14" s="2">
        <v>100</v>
      </c>
      <c r="AW14" s="2">
        <v>2</v>
      </c>
      <c r="AX14" s="17">
        <f>IF(AND(AV14&gt;=50,AW14&gt;=2),3,IF(AND(AV14&lt;50,AW14&lt;2),2))</f>
        <v>3</v>
      </c>
      <c r="AY14" s="11"/>
      <c r="AZ14" s="2">
        <v>100</v>
      </c>
      <c r="BA14" s="2">
        <v>2</v>
      </c>
      <c r="BB14" s="17">
        <f>IF(AND(AZ14&gt;=50,BA14&gt;=2),3,IF(AND(AZ14&lt;50,BA14&lt;2),2))</f>
        <v>3</v>
      </c>
      <c r="BC14" s="11"/>
      <c r="BD14" s="2">
        <v>100</v>
      </c>
      <c r="BE14" s="2">
        <v>2</v>
      </c>
      <c r="BF14" s="17">
        <f>IF(AND(BD14&gt;=50,BE14&gt;=2),3,IF(AND(BD14&lt;50,BE14&lt;2),2))</f>
        <v>3</v>
      </c>
      <c r="BG14" s="11"/>
      <c r="BH14" s="2">
        <v>100</v>
      </c>
      <c r="BI14" s="2">
        <v>2</v>
      </c>
      <c r="BJ14" s="17">
        <f>IF(AND(BH14&gt;=50,BI14&gt;=2),3,IF(AND(BH14&lt;50,BI14&lt;2),2))</f>
        <v>3</v>
      </c>
      <c r="BK14" s="11"/>
      <c r="BL14" s="2">
        <v>100</v>
      </c>
      <c r="BM14" s="2">
        <v>3</v>
      </c>
      <c r="BN14" s="17">
        <f>IF(AND(BL14&gt;=50,BM14&gt;=2),3,IF(AND(BL14&lt;50,BM14&lt;2),2))</f>
        <v>3</v>
      </c>
      <c r="BP14" s="7" t="s">
        <v>14</v>
      </c>
      <c r="BQ14" s="19">
        <f t="shared" si="0"/>
        <v>3</v>
      </c>
      <c r="BT14" s="21"/>
    </row>
    <row r="15" spans="1:72" x14ac:dyDescent="0.3">
      <c r="A15" s="41" t="s">
        <v>15</v>
      </c>
      <c r="B15" s="7" t="s">
        <v>16</v>
      </c>
      <c r="C15" s="11"/>
      <c r="D15" s="2"/>
      <c r="E15" s="2">
        <v>50</v>
      </c>
      <c r="F15" s="10">
        <f>IF(E15=0,4,IF(E15&gt;=50,1,IF(AND(E15&lt;50,E15&gt;30),2,IF(E15&lt;=30,3))))</f>
        <v>1</v>
      </c>
      <c r="G15" s="11"/>
      <c r="H15" s="2"/>
      <c r="I15" s="2">
        <v>30</v>
      </c>
      <c r="J15" s="10">
        <f>IF(I15=0,4,IF(I15&gt;=50,1,IF(AND(I15&lt;50,I15&gt;30),2,IF(I15&lt;=30,3))))</f>
        <v>3</v>
      </c>
      <c r="K15" s="11"/>
      <c r="L15" s="2"/>
      <c r="M15" s="2">
        <v>30</v>
      </c>
      <c r="N15" s="10">
        <f>IF(M15=0,4,IF(M15&gt;=50,1,IF(AND(M15&lt;50,M15&gt;30),2,IF(M15&lt;=30,3))))</f>
        <v>3</v>
      </c>
      <c r="O15" s="11"/>
      <c r="P15" s="2"/>
      <c r="Q15" s="2">
        <v>100</v>
      </c>
      <c r="R15" s="10">
        <f>IF(Q15=0,4,IF(Q15&gt;=50,1,IF(AND(Q15&lt;50,Q15&gt;30),2,IF(Q15&lt;=30,3))))</f>
        <v>1</v>
      </c>
      <c r="S15" s="11"/>
      <c r="T15" s="2"/>
      <c r="U15" s="2">
        <v>30</v>
      </c>
      <c r="V15" s="10">
        <f>IF(U15=0,4,IF(U15&gt;=50,1,IF(AND(U15&lt;50,U15&gt;30),2,IF(U15&lt;=30,3))))</f>
        <v>3</v>
      </c>
      <c r="W15" s="11"/>
      <c r="X15" s="2"/>
      <c r="Y15" s="2">
        <v>50</v>
      </c>
      <c r="Z15" s="10">
        <f>IF(Y15=0,4,IF(Y15&gt;=50,1,IF(AND(Y15&lt;50,Y15&gt;30),2,IF(Y15&lt;=30,3))))</f>
        <v>1</v>
      </c>
      <c r="AA15" s="11"/>
      <c r="AB15" s="2"/>
      <c r="AC15" s="2">
        <v>10</v>
      </c>
      <c r="AD15" s="10">
        <f>IF(AC15=0,4,IF(AC15&gt;=50,1,IF(AND(AC15&lt;50,AC15&gt;30),2,IF(AC15&lt;=30,3))))</f>
        <v>3</v>
      </c>
      <c r="AE15" s="11"/>
      <c r="AF15" s="2"/>
      <c r="AG15" s="2">
        <v>80</v>
      </c>
      <c r="AH15" s="10">
        <f>IF(AG15=0,4,IF(AG15&gt;=50,1,IF(AND(AG15&lt;50,AG15&gt;30),2,IF(AG15&lt;=30,3))))</f>
        <v>1</v>
      </c>
      <c r="AI15" s="11"/>
      <c r="AJ15" s="2"/>
      <c r="AK15" s="2">
        <v>10</v>
      </c>
      <c r="AL15" s="17">
        <f>IF(AK15=0,4,IF(AK15&gt;=50,1,IF(AND(AK15&lt;50,AK15&gt;30),2,IF(AK15&lt;=30,3))))</f>
        <v>3</v>
      </c>
      <c r="AM15" s="11"/>
      <c r="AN15" s="2"/>
      <c r="AO15" s="2">
        <v>10</v>
      </c>
      <c r="AP15" s="17">
        <f>IF(AO15=0,4,IF(AO15&gt;=50,1,IF(AND(AO15&lt;50,AO15&gt;30),2,IF(AO15&lt;=30,3))))</f>
        <v>3</v>
      </c>
      <c r="AQ15" s="11"/>
      <c r="AR15" s="2"/>
      <c r="AS15" s="2">
        <v>10</v>
      </c>
      <c r="AT15" s="17">
        <f>IF(AS15=0,4,IF(AS15&gt;=50,1,IF(AND(AS15&lt;50,AS15&gt;30),2,IF(AS15&lt;=30,3))))</f>
        <v>3</v>
      </c>
      <c r="AU15" s="11"/>
      <c r="AV15" s="2"/>
      <c r="AW15" s="2">
        <v>0</v>
      </c>
      <c r="AX15" s="17">
        <f>IF(AW15=0,4,IF(AW15&gt;=50,1,IF(AND(AW15&lt;50,AW15&gt;30),2,IF(AW15&lt;=30,3))))</f>
        <v>4</v>
      </c>
      <c r="AY15" s="11"/>
      <c r="AZ15" s="2"/>
      <c r="BA15" s="2">
        <v>40</v>
      </c>
      <c r="BB15" s="17">
        <f>IF(BA15=0,4,IF(BA15&gt;=50,1,IF(AND(BA15&lt;50,BA15&gt;30),2,IF(BA15&lt;=30,3))))</f>
        <v>2</v>
      </c>
      <c r="BC15" s="11"/>
      <c r="BD15" s="2"/>
      <c r="BE15" s="2">
        <v>0</v>
      </c>
      <c r="BF15" s="17">
        <f>IF(BE15=0,4,IF(BE15&gt;=50,1,IF(AND(BE15&lt;50,BE15&gt;30),2,IF(BE15&lt;=30,3))))</f>
        <v>4</v>
      </c>
      <c r="BG15" s="11"/>
      <c r="BH15" s="2"/>
      <c r="BI15" s="2">
        <v>20</v>
      </c>
      <c r="BJ15" s="17">
        <f>IF(BI15=0,4,IF(BI15&gt;=50,1,IF(AND(BI15&lt;50,BI15&gt;30),2,IF(BI15&lt;=30,3))))</f>
        <v>3</v>
      </c>
      <c r="BK15" s="11"/>
      <c r="BL15" s="2"/>
      <c r="BM15" s="2">
        <v>50</v>
      </c>
      <c r="BN15" s="17">
        <f>IF(BM15=0,4,IF(BM15&gt;=50,1,IF(AND(BM15&lt;50,BM15&gt;30),2,IF(BM15&lt;=30,3))))</f>
        <v>1</v>
      </c>
      <c r="BP15" s="7" t="s">
        <v>16</v>
      </c>
      <c r="BQ15" s="19">
        <f t="shared" si="0"/>
        <v>2.4375</v>
      </c>
    </row>
    <row r="16" spans="1:72" x14ac:dyDescent="0.3">
      <c r="A16" s="41"/>
      <c r="B16" s="7" t="s">
        <v>17</v>
      </c>
      <c r="C16" s="11"/>
      <c r="D16" s="2"/>
      <c r="E16" s="2">
        <v>1</v>
      </c>
      <c r="F16" s="10">
        <f>IF(E16&lt;3,1,IF(AND(E16&lt;=4,E16&gt;=3),2,IF(AND(E16&lt;=8,E16&gt;=5),3,IF(E16&gt;8,4))))</f>
        <v>1</v>
      </c>
      <c r="G16" s="11"/>
      <c r="H16" s="2"/>
      <c r="I16" s="2">
        <v>5</v>
      </c>
      <c r="J16" s="10">
        <f>IF(I16&lt;3,1,IF(AND(I16&lt;=4,I16&gt;=3),2,IF(AND(I16&lt;=8,I16&gt;=5),3,IF(I16&gt;8,4))))</f>
        <v>3</v>
      </c>
      <c r="K16" s="11"/>
      <c r="L16" s="2"/>
      <c r="M16" s="2">
        <v>3</v>
      </c>
      <c r="N16" s="10">
        <f>IF(M16&lt;3,1,IF(AND(M16&lt;=4,M16&gt;=3),2,IF(AND(M16&lt;=8,M16&gt;=5),3,IF(M16&gt;8,4))))</f>
        <v>2</v>
      </c>
      <c r="O16" s="11"/>
      <c r="P16" s="2"/>
      <c r="Q16" s="2">
        <v>1</v>
      </c>
      <c r="R16" s="10">
        <f>IF(Q16&lt;3,1,IF(AND(Q16&lt;=4,Q16&gt;=3),2,IF(AND(Q16&lt;=8,Q16&gt;=5),3,IF(Q16&gt;8,4))))</f>
        <v>1</v>
      </c>
      <c r="S16" s="11"/>
      <c r="T16" s="2"/>
      <c r="U16" s="2">
        <v>2</v>
      </c>
      <c r="V16" s="10">
        <f>IF(U16&lt;3,1,IF(AND(U16&lt;=4,U16&gt;=3),2,IF(AND(U16&lt;=8,U16&gt;=5),3,IF(U16&gt;8,4))))</f>
        <v>1</v>
      </c>
      <c r="W16" s="11"/>
      <c r="X16" s="2"/>
      <c r="Y16" s="2">
        <v>2</v>
      </c>
      <c r="Z16" s="10">
        <f>IF(Y16&lt;3,1,IF(AND(Y16&lt;=4,Y16&gt;=3),2,IF(AND(Y16&lt;=8,Y16&gt;=5),3,IF(Y16&gt;8,4))))</f>
        <v>1</v>
      </c>
      <c r="AA16" s="11"/>
      <c r="AB16" s="2"/>
      <c r="AC16" s="2">
        <v>10</v>
      </c>
      <c r="AD16" s="10">
        <f>IF(AC16&lt;3,1,IF(AND(AC16&lt;=4,AC16&gt;=3),2,IF(AND(AC16&lt;=8,AC16&gt;=5),3,IF(AC16&gt;8,4))))</f>
        <v>4</v>
      </c>
      <c r="AE16" s="11"/>
      <c r="AF16" s="2"/>
      <c r="AG16" s="2">
        <v>1</v>
      </c>
      <c r="AH16" s="10">
        <f>IF(AG16&lt;3,1,IF(AND(AG16&lt;=4,AG16&gt;=3),2,IF(AND(AG16&lt;=8,AG16&gt;=5),3,IF(AG16&gt;8,4))))</f>
        <v>1</v>
      </c>
      <c r="AI16" s="11"/>
      <c r="AJ16" s="2"/>
      <c r="AK16" s="2">
        <v>7</v>
      </c>
      <c r="AL16" s="17">
        <f>IF(AK16&lt;3,1,IF(AND(AK16&lt;=4,AK16&gt;=3),2,IF(AND(AK16&lt;=8,AK16&gt;=5),3,IF(AK16&gt;8,4))))</f>
        <v>3</v>
      </c>
      <c r="AM16" s="11"/>
      <c r="AN16" s="2"/>
      <c r="AO16" s="2">
        <v>8</v>
      </c>
      <c r="AP16" s="17">
        <f>IF(AO16&lt;3,1,IF(AND(AO16&lt;=4,AO16&gt;=3),2,IF(AND(AO16&lt;=8,AO16&gt;=5),3,IF(AO16&gt;8,4))))</f>
        <v>3</v>
      </c>
      <c r="AQ16" s="11"/>
      <c r="AR16" s="2"/>
      <c r="AS16" s="2">
        <v>8</v>
      </c>
      <c r="AT16" s="17">
        <f>IF(AS16&lt;3,1,IF(AND(AS16&lt;=4,AS16&gt;=3),2,IF(AND(AS16&lt;=8,AS16&gt;=5),3,IF(AS16&gt;8,4))))</f>
        <v>3</v>
      </c>
      <c r="AU16" s="11"/>
      <c r="AV16" s="2"/>
      <c r="AW16" s="2">
        <v>11</v>
      </c>
      <c r="AX16" s="17">
        <f>IF(AW16&lt;3,1,IF(AND(AW16&lt;=4,AW16&gt;=3),2,IF(AND(AW16&lt;=8,AW16&gt;=5),3,IF(AW16&gt;8,4))))</f>
        <v>4</v>
      </c>
      <c r="AY16" s="11"/>
      <c r="AZ16" s="2"/>
      <c r="BA16" s="2">
        <v>5</v>
      </c>
      <c r="BB16" s="17">
        <f>IF(BA16&lt;3,1,IF(AND(BA16&lt;=4,BA16&gt;=3),2,IF(AND(BA16&lt;=8,BA16&gt;=5),3,IF(BA16&gt;8,4))))</f>
        <v>3</v>
      </c>
      <c r="BC16" s="11"/>
      <c r="BD16" s="2"/>
      <c r="BE16" s="2">
        <v>6</v>
      </c>
      <c r="BF16" s="17">
        <f>IF(BE16&lt;3,1,IF(AND(BE16&lt;=4,BE16&gt;=3),2,IF(AND(BE16&lt;=8,BE16&gt;=5),3,IF(BE16&gt;8,4))))</f>
        <v>3</v>
      </c>
      <c r="BG16" s="11"/>
      <c r="BH16" s="2"/>
      <c r="BI16" s="2">
        <v>2</v>
      </c>
      <c r="BJ16" s="17">
        <f>IF(BI16&lt;3,1,IF(AND(BI16&lt;=4,BI16&gt;=3),2,IF(AND(BI16&lt;=8,BI16&gt;=5),3,IF(BI16&gt;8,4))))</f>
        <v>1</v>
      </c>
      <c r="BK16" s="11"/>
      <c r="BL16" s="2"/>
      <c r="BM16" s="2">
        <v>3</v>
      </c>
      <c r="BN16" s="17">
        <f>IF(BM16&lt;3,1,IF(AND(BM16&lt;=4,BM16&gt;=3),2,IF(AND(BM16&lt;=8,BM16&gt;=5),3,IF(BM16&gt;8,4))))</f>
        <v>2</v>
      </c>
      <c r="BP16" s="7" t="s">
        <v>17</v>
      </c>
      <c r="BQ16" s="19">
        <f t="shared" si="0"/>
        <v>2.25</v>
      </c>
      <c r="BT16" s="21"/>
    </row>
    <row r="17" spans="1:72" x14ac:dyDescent="0.3">
      <c r="A17" s="41"/>
      <c r="B17" s="7" t="s">
        <v>18</v>
      </c>
      <c r="C17" s="11"/>
      <c r="D17" s="2"/>
      <c r="E17" s="2">
        <v>1</v>
      </c>
      <c r="F17" s="10">
        <f>IF(E17&lt;=1,1,IF(AND(E17&lt;=3,E17&gt;=2),2,IF(AND(E17&lt;=4,E17&gt;=4),3,IF(E17&gt;5,4))))</f>
        <v>1</v>
      </c>
      <c r="G17" s="11"/>
      <c r="H17" s="2"/>
      <c r="I17" s="2">
        <v>1</v>
      </c>
      <c r="J17" s="10">
        <f>IF(I17&lt;=1,1,IF(AND(I17&lt;=3,I17&gt;=2),2,IF(AND(I17&lt;=4,I17&gt;=4),3,IF(I17&gt;5,4))))</f>
        <v>1</v>
      </c>
      <c r="K17" s="11"/>
      <c r="L17" s="2"/>
      <c r="M17" s="2">
        <v>1</v>
      </c>
      <c r="N17" s="10">
        <f>IF(M17&lt;=1,1,IF(AND(M17&lt;=3,M17&gt;=2),2,IF(AND(M17&lt;=4,M17&gt;=4),3,IF(M17&gt;5,4))))</f>
        <v>1</v>
      </c>
      <c r="O17" s="11"/>
      <c r="P17" s="2"/>
      <c r="Q17" s="2">
        <v>1</v>
      </c>
      <c r="R17" s="10">
        <f>IF(Q17&lt;=1,1,IF(AND(Q17&lt;=3,Q17&gt;=2),2,IF(AND(Q17&lt;=4,Q17&gt;=4),3,IF(Q17&gt;5,4))))</f>
        <v>1</v>
      </c>
      <c r="S17" s="11"/>
      <c r="T17" s="2"/>
      <c r="U17" s="2">
        <v>1</v>
      </c>
      <c r="V17" s="10">
        <f>IF(U17&lt;=1,1,IF(AND(U17&lt;=3,U17&gt;=2),2,IF(AND(U17&lt;=4,U17&gt;=4),3,IF(U17&gt;5,4))))</f>
        <v>1</v>
      </c>
      <c r="W17" s="11"/>
      <c r="X17" s="2"/>
      <c r="Y17" s="2">
        <v>1</v>
      </c>
      <c r="Z17" s="10">
        <f>IF(Y17&lt;=1,1,IF(AND(Y17&lt;=3,Y17&gt;=2),2,IF(AND(Y17&lt;=4,Y17&gt;=4),3,IF(Y17&gt;5,4))))</f>
        <v>1</v>
      </c>
      <c r="AA17" s="11"/>
      <c r="AB17" s="2"/>
      <c r="AC17" s="2">
        <v>2</v>
      </c>
      <c r="AD17" s="10">
        <f>IF(AC17&lt;=1,1,IF(AND(AC17&lt;=3,AC17&gt;=2),2,IF(AND(AC17&lt;=4,AC17&gt;=4),3,IF(AC17&gt;5,4))))</f>
        <v>2</v>
      </c>
      <c r="AE17" s="11"/>
      <c r="AF17" s="2"/>
      <c r="AG17" s="2">
        <v>1</v>
      </c>
      <c r="AH17" s="10">
        <f>IF(AG17&lt;=1,1,IF(AND(AG17&lt;=3,AG17&gt;=2),2,IF(AND(AG17&lt;=4,AG17&gt;=4),3,IF(AG17&gt;5,4))))</f>
        <v>1</v>
      </c>
      <c r="AI17" s="11"/>
      <c r="AJ17" s="2"/>
      <c r="AK17" s="2">
        <v>2</v>
      </c>
      <c r="AL17" s="17">
        <f>IF(AK17&lt;=1,1,IF(AND(AK17&lt;=3,AK17&gt;=2),2,IF(AND(AK17&lt;=4,AK17&gt;=4),3,IF(AK17&gt;5,4))))</f>
        <v>2</v>
      </c>
      <c r="AM17" s="11"/>
      <c r="AN17" s="2"/>
      <c r="AO17" s="2">
        <v>2</v>
      </c>
      <c r="AP17" s="17">
        <f>IF(AO17&lt;=1,1,IF(AND(AO17&lt;=3,AO17&gt;=2),2,IF(AND(AO17&lt;=4,AO17&gt;=4),3,IF(AO17&gt;5,4))))</f>
        <v>2</v>
      </c>
      <c r="AQ17" s="11"/>
      <c r="AR17" s="2"/>
      <c r="AS17" s="2">
        <v>2</v>
      </c>
      <c r="AT17" s="17">
        <f>IF(AS17&lt;=1,1,IF(AND(AS17&lt;=3,AS17&gt;=2),2,IF(AND(AS17&lt;=4,AS17&gt;=4),3,IF(AS17&gt;5,4))))</f>
        <v>2</v>
      </c>
      <c r="AU17" s="11"/>
      <c r="AV17" s="2"/>
      <c r="AW17" s="2">
        <v>2</v>
      </c>
      <c r="AX17" s="17">
        <f>IF(AW17&lt;=1,1,IF(AND(AW17&lt;=3,AW17&gt;=2),2,IF(AND(AW17&lt;=4,AW17&gt;=4),3,IF(AW17&gt;5,4))))</f>
        <v>2</v>
      </c>
      <c r="AY17" s="11"/>
      <c r="AZ17" s="2"/>
      <c r="BA17" s="2">
        <v>2</v>
      </c>
      <c r="BB17" s="17">
        <f>IF(BA17&lt;=1,1,IF(AND(BA17&lt;=3,BA17&gt;=2),2,IF(AND(BA17&lt;=4,BA17&gt;=4),3,IF(BA17&gt;5,4))))</f>
        <v>2</v>
      </c>
      <c r="BC17" s="11"/>
      <c r="BD17" s="2"/>
      <c r="BE17" s="2">
        <v>1</v>
      </c>
      <c r="BF17" s="17">
        <f>IF(BE17&lt;=1,1,IF(AND(BE17&lt;=3,BE17&gt;=2),2,IF(AND(BE17&lt;=4,BE17&gt;=4),3,IF(BE17&gt;5,4))))</f>
        <v>1</v>
      </c>
      <c r="BG17" s="11"/>
      <c r="BH17" s="2"/>
      <c r="BI17" s="2">
        <v>1</v>
      </c>
      <c r="BJ17" s="17">
        <f>IF(BI17&lt;=1,1,IF(AND(BI17&lt;=3,BI17&gt;=2),2,IF(AND(BI17&lt;=4,BI17&gt;=4),3,IF(BI17&gt;5,4))))</f>
        <v>1</v>
      </c>
      <c r="BK17" s="11"/>
      <c r="BL17" s="2"/>
      <c r="BM17" s="2">
        <v>1</v>
      </c>
      <c r="BN17" s="17">
        <f>IF(BM17&lt;=1,1,IF(AND(BM17&lt;=3,BM17&gt;=2),2,IF(AND(BM17&lt;=4,BM17&gt;=4),3,IF(BM17&gt;5,4))))</f>
        <v>1</v>
      </c>
      <c r="BP17" s="7" t="s">
        <v>18</v>
      </c>
      <c r="BQ17" s="19">
        <f t="shared" si="0"/>
        <v>1.375</v>
      </c>
      <c r="BT17" s="21"/>
    </row>
    <row r="18" spans="1:72" ht="28.8" x14ac:dyDescent="0.3">
      <c r="A18" s="41"/>
      <c r="B18" s="7" t="s">
        <v>19</v>
      </c>
      <c r="C18" s="11"/>
      <c r="D18" s="2"/>
      <c r="E18" s="2">
        <v>5</v>
      </c>
      <c r="F18" s="10">
        <f>IF(E18=0,4,IF(E18&gt;8,1,IF(AND(E18&gt;=4,E18&lt;=8),2,IF(E18&lt;=3,3))))</f>
        <v>2</v>
      </c>
      <c r="G18" s="11"/>
      <c r="H18" s="2"/>
      <c r="I18" s="2">
        <v>4</v>
      </c>
      <c r="J18" s="10">
        <f>IF(I18=0,4,IF(I18&gt;8,1,IF(AND(I18&gt;=4,I18&lt;=8),2,IF(I18&lt;=3,3))))</f>
        <v>2</v>
      </c>
      <c r="K18" s="11"/>
      <c r="L18" s="2"/>
      <c r="M18" s="2">
        <v>6</v>
      </c>
      <c r="N18" s="10">
        <f>IF(M18=0,4,IF(M18&gt;8,1,IF(AND(M18&gt;=4,M18&lt;=8),2,IF(M18&lt;=3,3))))</f>
        <v>2</v>
      </c>
      <c r="O18" s="11"/>
      <c r="P18" s="2"/>
      <c r="Q18" s="2">
        <v>1</v>
      </c>
      <c r="R18" s="10">
        <f>IF(Q18=0,4,IF(Q18&gt;8,1,IF(AND(Q18&gt;=4,Q18&lt;=8),2,IF(Q18&lt;=3,3))))</f>
        <v>3</v>
      </c>
      <c r="S18" s="11"/>
      <c r="T18" s="2"/>
      <c r="U18" s="2">
        <v>2</v>
      </c>
      <c r="V18" s="10">
        <f>IF(U18=0,4,IF(U18&gt;8,1,IF(AND(U18&gt;=4,U18&lt;=8),2,IF(U18&lt;=3,3))))</f>
        <v>3</v>
      </c>
      <c r="W18" s="11"/>
      <c r="X18" s="2"/>
      <c r="Y18" s="2">
        <v>5</v>
      </c>
      <c r="Z18" s="10">
        <f>IF(Y18=0,4,IF(Y18&gt;8,1,IF(AND(Y18&gt;=4,Y18&lt;=8),2,IF(Y18&lt;=3,3))))</f>
        <v>2</v>
      </c>
      <c r="AA18" s="11"/>
      <c r="AB18" s="2"/>
      <c r="AC18" s="2">
        <v>1</v>
      </c>
      <c r="AD18" s="10">
        <f>IF(AC18=0,4,IF(AC18&gt;8,1,IF(AND(AC18&gt;=4,AC18&lt;=8),2,IF(AC18&lt;=3,3))))</f>
        <v>3</v>
      </c>
      <c r="AE18" s="11"/>
      <c r="AF18" s="2"/>
      <c r="AG18" s="2">
        <v>1</v>
      </c>
      <c r="AH18" s="10">
        <f>IF(AG18=0,4,IF(AG18&gt;8,1,IF(AND(AG18&gt;=4,AG18&lt;=8),2,IF(AG18&lt;=3,3))))</f>
        <v>3</v>
      </c>
      <c r="AI18" s="11"/>
      <c r="AJ18" s="2"/>
      <c r="AK18" s="2">
        <v>3</v>
      </c>
      <c r="AL18" s="17">
        <f>IF(AK18=0,4,IF(AK18&gt;8,1,IF(AND(AK18&gt;=4,AK18&lt;=8),2,IF(AK18&lt;=3,3))))</f>
        <v>3</v>
      </c>
      <c r="AM18" s="11"/>
      <c r="AN18" s="2"/>
      <c r="AO18" s="2">
        <v>2</v>
      </c>
      <c r="AP18" s="17">
        <f>IF(AO18=0,4,IF(AO18&gt;8,1,IF(AND(AO18&gt;=4,AO18&lt;=8),2,IF(AO18&lt;=3,3))))</f>
        <v>3</v>
      </c>
      <c r="AQ18" s="11"/>
      <c r="AR18" s="2"/>
      <c r="AS18" s="2">
        <v>5</v>
      </c>
      <c r="AT18" s="17">
        <f>IF(AS18=0,4,IF(AS18&gt;8,1,IF(AND(AS18&gt;=4,AS18&lt;=8),2,IF(AS18&lt;=3,3))))</f>
        <v>2</v>
      </c>
      <c r="AU18" s="11"/>
      <c r="AV18" s="2"/>
      <c r="AW18" s="2">
        <v>3</v>
      </c>
      <c r="AX18" s="17">
        <f>IF(AW18=0,4,IF(AW18&gt;8,1,IF(AND(AW18&gt;=4,AW18&lt;=8),2,IF(AW18&lt;=3,3))))</f>
        <v>3</v>
      </c>
      <c r="AY18" s="11"/>
      <c r="AZ18" s="2"/>
      <c r="BA18" s="2">
        <v>3</v>
      </c>
      <c r="BB18" s="17">
        <f>IF(BA18=0,4,IF(BA18&gt;8,1,IF(AND(BA18&gt;=4,BA18&lt;=8),2,IF(BA18&lt;=3,3))))</f>
        <v>3</v>
      </c>
      <c r="BC18" s="11"/>
      <c r="BD18" s="2"/>
      <c r="BE18" s="2">
        <v>2</v>
      </c>
      <c r="BF18" s="17">
        <f>IF(BE18=0,4,IF(BE18&gt;8,1,IF(AND(BE18&gt;=4,BE18&lt;=8),2,IF(BE18&lt;=3,3))))</f>
        <v>3</v>
      </c>
      <c r="BG18" s="11"/>
      <c r="BH18" s="2"/>
      <c r="BI18" s="2">
        <v>2</v>
      </c>
      <c r="BJ18" s="17">
        <f>IF(BI18=0,4,IF(BI18&gt;8,1,IF(AND(BI18&gt;=4,BI18&lt;=8),2,IF(BI18&lt;=3,3))))</f>
        <v>3</v>
      </c>
      <c r="BK18" s="11"/>
      <c r="BL18" s="2"/>
      <c r="BM18" s="2">
        <v>1</v>
      </c>
      <c r="BN18" s="17">
        <f>IF(BM18=0,4,IF(BM18&gt;8,1,IF(AND(BM18&gt;=4,BM18&lt;=8),2,IF(BM18&lt;=3,3))))</f>
        <v>3</v>
      </c>
      <c r="BP18" s="7" t="s">
        <v>19</v>
      </c>
      <c r="BQ18" s="19">
        <f t="shared" si="0"/>
        <v>2.6875</v>
      </c>
      <c r="BT18" s="21"/>
    </row>
    <row r="19" spans="1:72" x14ac:dyDescent="0.3">
      <c r="A19" s="42" t="s">
        <v>20</v>
      </c>
      <c r="B19" s="7" t="s">
        <v>21</v>
      </c>
      <c r="C19" s="11"/>
      <c r="D19" s="2"/>
      <c r="E19" s="2">
        <v>0</v>
      </c>
      <c r="F19" s="10">
        <f>IF(E19=100,4,IF(E19=0,1,IF(E19&gt;=50,3,IF(E19&lt;50,2))))</f>
        <v>1</v>
      </c>
      <c r="G19" s="11"/>
      <c r="H19" s="2"/>
      <c r="I19" s="2">
        <v>0</v>
      </c>
      <c r="J19" s="10">
        <f>IF(I19=100,4,IF(I19=0,1,IF(I19&gt;=50,3,IF(I19&lt;50,2))))</f>
        <v>1</v>
      </c>
      <c r="K19" s="11"/>
      <c r="L19" s="2"/>
      <c r="M19" s="2">
        <v>0</v>
      </c>
      <c r="N19" s="10">
        <f>IF(M19=100,4,IF(M19=0,1,IF(M19&gt;=50,3,IF(M19&lt;50,2))))</f>
        <v>1</v>
      </c>
      <c r="O19" s="11"/>
      <c r="P19" s="2"/>
      <c r="Q19" s="2">
        <v>0</v>
      </c>
      <c r="R19" s="10">
        <f>IF(Q19=100,4,IF(Q19=0,1,IF(Q19&gt;=50,3,IF(Q19&lt;50,2))))</f>
        <v>1</v>
      </c>
      <c r="S19" s="11"/>
      <c r="T19" s="2"/>
      <c r="U19" s="2">
        <v>20</v>
      </c>
      <c r="V19" s="10">
        <f>IF(U19=100,4,IF(U19=0,1,IF(U19&gt;=50,3,IF(U19&lt;50,2))))</f>
        <v>2</v>
      </c>
      <c r="W19" s="11"/>
      <c r="X19" s="2"/>
      <c r="Y19" s="2">
        <v>0</v>
      </c>
      <c r="Z19" s="10">
        <f>IF(Y19=100,4,IF(Y19=0,1,IF(Y19&gt;=50,3,IF(Y19&lt;50,2))))</f>
        <v>1</v>
      </c>
      <c r="AA19" s="11"/>
      <c r="AB19" s="2"/>
      <c r="AC19" s="2">
        <v>10</v>
      </c>
      <c r="AD19" s="10">
        <f>IF(AC19=100,4,IF(AC19=0,1,IF(AC19&gt;=50,3,IF(AC19&lt;50,2))))</f>
        <v>2</v>
      </c>
      <c r="AE19" s="11"/>
      <c r="AF19" s="2"/>
      <c r="AG19" s="2">
        <v>0</v>
      </c>
      <c r="AH19" s="10">
        <f>IF(AG19=100,4,IF(AG19=0,1,IF(AG19&gt;=50,3,IF(AG19&lt;50,2))))</f>
        <v>1</v>
      </c>
      <c r="AI19" s="11"/>
      <c r="AJ19" s="2"/>
      <c r="AK19" s="2">
        <v>10</v>
      </c>
      <c r="AL19" s="17">
        <f>IF(AK19=100,4,IF(AK19=0,1,IF(AK19&gt;=50,3,IF(AK19&lt;50,2))))</f>
        <v>2</v>
      </c>
      <c r="AM19" s="11"/>
      <c r="AN19" s="2"/>
      <c r="AO19" s="2">
        <v>10</v>
      </c>
      <c r="AP19" s="17">
        <f>IF(AO19=100,4,IF(AO19=0,1,IF(AO19&gt;=50,3,IF(AO19&lt;50,2))))</f>
        <v>2</v>
      </c>
      <c r="AQ19" s="11"/>
      <c r="AR19" s="2"/>
      <c r="AS19" s="2">
        <v>20</v>
      </c>
      <c r="AT19" s="17">
        <f>IF(AS19=100,4,IF(AS19=0,1,IF(AS19&gt;=50,3,IF(AS19&lt;50,2))))</f>
        <v>2</v>
      </c>
      <c r="AU19" s="11"/>
      <c r="AV19" s="2"/>
      <c r="AW19" s="2">
        <v>10</v>
      </c>
      <c r="AX19" s="17">
        <f>IF(AW19=100,4,IF(AW19=0,1,IF(AW19&gt;=50,3,IF(AW19&lt;50,2))))</f>
        <v>2</v>
      </c>
      <c r="AY19" s="11"/>
      <c r="AZ19" s="2"/>
      <c r="BA19" s="2">
        <v>40</v>
      </c>
      <c r="BB19" s="17">
        <f>IF(BA19=100,4,IF(BA19=0,1,IF(BA19&gt;=50,3,IF(BA19&lt;50,2))))</f>
        <v>2</v>
      </c>
      <c r="BC19" s="11"/>
      <c r="BD19" s="2"/>
      <c r="BE19" s="2">
        <v>20</v>
      </c>
      <c r="BF19" s="17">
        <f>IF(BE19=100,4,IF(BE19=0,1,IF(BE19&gt;=50,3,IF(BE19&lt;50,2))))</f>
        <v>2</v>
      </c>
      <c r="BG19" s="11"/>
      <c r="BH19" s="2"/>
      <c r="BI19" s="2">
        <v>20</v>
      </c>
      <c r="BJ19" s="17">
        <f>IF(BI19=100,4,IF(BI19=0,1,IF(BI19&gt;=50,3,IF(BI19&lt;50,2))))</f>
        <v>2</v>
      </c>
      <c r="BK19" s="11"/>
      <c r="BL19" s="2"/>
      <c r="BM19" s="2">
        <v>50</v>
      </c>
      <c r="BN19" s="17">
        <f>IF(BM19=100,4,IF(BM19=0,1,IF(BM19&gt;=50,3,IF(BM19&lt;50,2))))</f>
        <v>3</v>
      </c>
      <c r="BP19" s="7" t="s">
        <v>21</v>
      </c>
      <c r="BQ19" s="19">
        <f t="shared" si="0"/>
        <v>1.6875</v>
      </c>
    </row>
    <row r="20" spans="1:72" ht="28.8" x14ac:dyDescent="0.3">
      <c r="A20" s="43"/>
      <c r="B20" s="7" t="s">
        <v>22</v>
      </c>
      <c r="C20" s="11"/>
      <c r="D20" s="2"/>
      <c r="E20" s="2" t="s">
        <v>37</v>
      </c>
      <c r="F20" s="10">
        <f>IF(E20="Hay mobiliario con dimensiones de 1.5 m x 1.2 m",1)</f>
        <v>1</v>
      </c>
      <c r="G20" s="11"/>
      <c r="H20" s="2"/>
      <c r="I20" s="2" t="s">
        <v>37</v>
      </c>
      <c r="J20" s="10">
        <f>IF(I20="Hay mobiliario con dimensiones de 1.5 m x 1.2 m",1)</f>
        <v>1</v>
      </c>
      <c r="K20" s="11"/>
      <c r="L20" s="2"/>
      <c r="M20" s="2" t="s">
        <v>37</v>
      </c>
      <c r="N20" s="10">
        <f>IF(M20="Hay mobiliario con dimensiones de 1.5 m x 1.2 m",1)</f>
        <v>1</v>
      </c>
      <c r="O20" s="11"/>
      <c r="P20" s="2"/>
      <c r="Q20" s="2" t="s">
        <v>37</v>
      </c>
      <c r="R20" s="10">
        <f>IF(Q20="Hay mobiliario con dimensiones de 1.5 m x 1.2 m",1)</f>
        <v>1</v>
      </c>
      <c r="S20" s="11"/>
      <c r="T20" s="2"/>
      <c r="U20" s="2" t="s">
        <v>37</v>
      </c>
      <c r="V20" s="10">
        <f>IF(U20="Hay mobiliario con dimensiones de 1.5 m x 1.2 m",1)</f>
        <v>1</v>
      </c>
      <c r="W20" s="11"/>
      <c r="X20" s="2"/>
      <c r="Y20" s="2" t="s">
        <v>37</v>
      </c>
      <c r="Z20" s="10">
        <f>IF(Y20="Hay mobiliario con dimensiones de 1.5 m x 1.2 m",1)</f>
        <v>1</v>
      </c>
      <c r="AA20" s="11"/>
      <c r="AB20" s="2"/>
      <c r="AC20" s="2" t="s">
        <v>37</v>
      </c>
      <c r="AD20" s="10">
        <f>IF(AC20="Hay mobiliario con dimensiones de 1.5 m x 1.2 m",1)</f>
        <v>1</v>
      </c>
      <c r="AE20" s="11"/>
      <c r="AF20" s="2"/>
      <c r="AG20" s="2" t="s">
        <v>37</v>
      </c>
      <c r="AH20" s="10">
        <f>IF(AG20="Hay mobiliario con dimensiones de 1.5 m x 1.2 m",1)</f>
        <v>1</v>
      </c>
      <c r="AI20" s="11"/>
      <c r="AJ20" s="2"/>
      <c r="AK20" s="2" t="s">
        <v>37</v>
      </c>
      <c r="AL20" s="17">
        <f>IF(AK20="Hay mobiliario con dimensiones de 1.5 m x 1.2 m",1)</f>
        <v>1</v>
      </c>
      <c r="AM20" s="11"/>
      <c r="AN20" s="2"/>
      <c r="AO20" s="2" t="s">
        <v>37</v>
      </c>
      <c r="AP20" s="17">
        <f>IF(AO20="Hay mobiliario con dimensiones de 1.5 m x 1.2 m",1)</f>
        <v>1</v>
      </c>
      <c r="AQ20" s="11"/>
      <c r="AR20" s="2"/>
      <c r="AS20" s="2" t="s">
        <v>37</v>
      </c>
      <c r="AT20" s="17">
        <f>IF(AS20="Hay mobiliario con dimensiones de 1.5 m x 1.2 m",1)</f>
        <v>1</v>
      </c>
      <c r="AU20" s="11"/>
      <c r="AV20" s="2"/>
      <c r="AW20" s="2" t="s">
        <v>37</v>
      </c>
      <c r="AX20" s="17">
        <f>IF(AW20="Hay mobiliario con dimensiones de 1.5 m x 1.2 m",1)</f>
        <v>1</v>
      </c>
      <c r="AY20" s="11"/>
      <c r="AZ20" s="2"/>
      <c r="BA20" s="2" t="s">
        <v>37</v>
      </c>
      <c r="BB20" s="17">
        <f>IF(BA20="Hay mobiliario con dimensiones de 1.5 m x 1.2 m",1)</f>
        <v>1</v>
      </c>
      <c r="BC20" s="11"/>
      <c r="BD20" s="2"/>
      <c r="BE20" s="2" t="s">
        <v>37</v>
      </c>
      <c r="BF20" s="17">
        <f>IF(BE20="Hay mobiliario con dimensiones de 1.5 m x 1.2 m",1)</f>
        <v>1</v>
      </c>
      <c r="BG20" s="11"/>
      <c r="BH20" s="2"/>
      <c r="BI20" s="2" t="s">
        <v>37</v>
      </c>
      <c r="BJ20" s="17">
        <f>IF(BI20="Hay mobiliario con dimensiones de 1.5 m x 1.2 m",1)</f>
        <v>1</v>
      </c>
      <c r="BK20" s="11"/>
      <c r="BL20" s="2"/>
      <c r="BM20" s="2" t="s">
        <v>37</v>
      </c>
      <c r="BN20" s="17">
        <f>IF(BM20="Hay mobiliario con dimensiones de 1.5 m x 1.2 m",1)</f>
        <v>1</v>
      </c>
      <c r="BP20" s="7" t="s">
        <v>22</v>
      </c>
      <c r="BQ20" s="19">
        <f t="shared" si="0"/>
        <v>1</v>
      </c>
      <c r="BT20" s="21"/>
    </row>
    <row r="21" spans="1:72" ht="28.8" x14ac:dyDescent="0.3">
      <c r="A21" s="43"/>
      <c r="B21" s="7" t="s">
        <v>23</v>
      </c>
      <c r="C21" s="11"/>
      <c r="D21" s="2">
        <v>1</v>
      </c>
      <c r="E21" s="2">
        <v>0</v>
      </c>
      <c r="F21" s="10">
        <f>IF(D21&gt;1,4,IF(AND(D21=0,E21&gt;=1),2,IF(AND(D21=1,E21=0),3,IF(AND(D21=0,E21=0),1))))</f>
        <v>3</v>
      </c>
      <c r="G21" s="11"/>
      <c r="H21" s="2">
        <v>3</v>
      </c>
      <c r="I21" s="2">
        <v>0</v>
      </c>
      <c r="J21" s="10">
        <f>IF(H21&gt;1,4,IF(AND(H21=0,I21&gt;=1),2,IF(AND(H21=1,I21=0),3,IF(AND(H21=0,I21=0),1))))</f>
        <v>4</v>
      </c>
      <c r="K21" s="11"/>
      <c r="L21" s="2">
        <v>1</v>
      </c>
      <c r="M21" s="2">
        <v>0</v>
      </c>
      <c r="N21" s="10">
        <f>IF(L21&gt;1,4,IF(AND(L21=0,M21&gt;=1),2,IF(AND(L21=1,M21=0),3,IF(AND(L21=0,M21=0),1))))</f>
        <v>3</v>
      </c>
      <c r="O21" s="11"/>
      <c r="P21" s="2">
        <v>3</v>
      </c>
      <c r="Q21" s="2">
        <v>0</v>
      </c>
      <c r="R21" s="10">
        <f>IF(P21&gt;1,4,IF(AND(P21=0,Q21&gt;=1),2,IF(AND(P21=1,Q21=0),3,IF(AND(P21=0,Q21=0),1))))</f>
        <v>4</v>
      </c>
      <c r="S21" s="11"/>
      <c r="T21" s="2">
        <v>2</v>
      </c>
      <c r="U21" s="2">
        <v>0</v>
      </c>
      <c r="V21" s="10">
        <f>IF(T21&gt;1,4,IF(AND(T21=0,U21&gt;=1),2,IF(AND(T21=1,U21=0),3,IF(AND(T21=0,U21=0),1))))</f>
        <v>4</v>
      </c>
      <c r="W21" s="11"/>
      <c r="X21" s="2">
        <v>2</v>
      </c>
      <c r="Y21" s="2">
        <v>0</v>
      </c>
      <c r="Z21" s="10">
        <f>IF(X21&gt;1,4,IF(AND(X21=0,Y21&gt;=1),2,IF(AND(X21=1,Y21=0),3,IF(AND(X21=0,Y21=0),1))))</f>
        <v>4</v>
      </c>
      <c r="AA21" s="11"/>
      <c r="AB21" s="2">
        <v>3</v>
      </c>
      <c r="AC21" s="2">
        <v>0</v>
      </c>
      <c r="AD21" s="10">
        <f>IF(AB21&gt;1,4,IF(AND(AB21=0,AC21&gt;=1),2,IF(AND(AB21=1,AC21=0),3,IF(AND(AB21=0,AC21=0),1))))</f>
        <v>4</v>
      </c>
      <c r="AE21" s="11"/>
      <c r="AF21" s="2">
        <v>2</v>
      </c>
      <c r="AG21" s="2">
        <v>0</v>
      </c>
      <c r="AH21" s="10">
        <f>IF(AF21&gt;1,4,IF(AND(AF21=0,AG21&gt;=1),2,IF(AND(AF21=1,AG21=0),3,IF(AND(AF21=0,AG21=0),1))))</f>
        <v>4</v>
      </c>
      <c r="AI21" s="11"/>
      <c r="AJ21" s="2">
        <v>0</v>
      </c>
      <c r="AK21" s="2">
        <v>0</v>
      </c>
      <c r="AL21" s="17">
        <f>IF(AJ21&gt;1,4,IF(AND(AJ21=0,AK21&gt;=1),2,IF(AND(AJ21=1,AK21=0),3,IF(AND(AJ21=0,AK21=0),1))))</f>
        <v>1</v>
      </c>
      <c r="AM21" s="11"/>
      <c r="AN21" s="2">
        <v>0</v>
      </c>
      <c r="AO21" s="2">
        <v>0</v>
      </c>
      <c r="AP21" s="17">
        <f>IF(AN21&gt;1,4,IF(AND(AN21=0,AO21&gt;=1),2,IF(AND(AN21=1,AO21=0),3,IF(AND(AN21=0,AO21=0),1))))</f>
        <v>1</v>
      </c>
      <c r="AQ21" s="11"/>
      <c r="AR21" s="2">
        <v>0</v>
      </c>
      <c r="AS21" s="2">
        <v>0</v>
      </c>
      <c r="AT21" s="17">
        <f>IF(AR21&gt;1,4,IF(AND(AR21=0,AS21&gt;=1),2,IF(AND(AR21=1,AS21=0),3,IF(AND(AR21=0,AS21=0),1))))</f>
        <v>1</v>
      </c>
      <c r="AU21" s="11"/>
      <c r="AV21" s="2">
        <v>0</v>
      </c>
      <c r="AW21" s="2">
        <v>0</v>
      </c>
      <c r="AX21" s="17">
        <f>IF(AV21&gt;1,4,IF(AND(AV21=0,AW21&gt;=1),2,IF(AND(AV21=1,AW21=0),3,IF(AND(AV21=0,AW21=0),1))))</f>
        <v>1</v>
      </c>
      <c r="AY21" s="11"/>
      <c r="AZ21" s="2">
        <v>0</v>
      </c>
      <c r="BA21" s="2">
        <v>0</v>
      </c>
      <c r="BB21" s="17">
        <f>IF(AZ21&gt;1,4,IF(AND(AZ21=0,BA21&gt;=1),2,IF(AND(AZ21=1,BA21=0),3,IF(AND(AZ21=0,BA21=0),1))))</f>
        <v>1</v>
      </c>
      <c r="BC21" s="11"/>
      <c r="BD21" s="2">
        <v>1</v>
      </c>
      <c r="BE21" s="2">
        <v>0</v>
      </c>
      <c r="BF21" s="17">
        <f>IF(BD21&gt;1,4,IF(AND(BD21=0,BE21&gt;=1),2,IF(AND(BD21=1,BE21=0),3,IF(AND(BD21=0,BE21=0),1))))</f>
        <v>3</v>
      </c>
      <c r="BG21" s="11"/>
      <c r="BH21" s="2">
        <v>0</v>
      </c>
      <c r="BI21" s="2">
        <v>0</v>
      </c>
      <c r="BJ21" s="17">
        <f>IF(BH21&gt;1,4,IF(AND(BH21=0,BI21&gt;=1),2,IF(AND(BH21=1,BI21=0),3,IF(AND(BH21=0,BI21=0),1))))</f>
        <v>1</v>
      </c>
      <c r="BK21" s="11"/>
      <c r="BL21" s="2">
        <v>4</v>
      </c>
      <c r="BM21" s="2">
        <v>0</v>
      </c>
      <c r="BN21" s="17">
        <f>IF(BL21&gt;1,4,IF(AND(BL21=0,BM21&gt;=1),2,IF(AND(BL21=1,BM21=0),3,IF(AND(BL21=0,BM21=0),1))))</f>
        <v>4</v>
      </c>
      <c r="BP21" s="7" t="s">
        <v>23</v>
      </c>
      <c r="BQ21" s="19">
        <f t="shared" si="0"/>
        <v>2.6875</v>
      </c>
      <c r="BT21" s="21"/>
    </row>
    <row r="22" spans="1:72" ht="28.8" x14ac:dyDescent="0.3">
      <c r="A22" s="44"/>
      <c r="B22" s="7" t="s">
        <v>24</v>
      </c>
      <c r="C22" s="11"/>
      <c r="D22" s="2"/>
      <c r="E22" s="2" t="s">
        <v>38</v>
      </c>
      <c r="F22" s="10">
        <f>IF(E22="Hay alumbrado público dirigido solo a la vía",2)</f>
        <v>2</v>
      </c>
      <c r="G22" s="11"/>
      <c r="H22" s="2"/>
      <c r="I22" s="2" t="s">
        <v>38</v>
      </c>
      <c r="J22" s="10">
        <f>IF(I22="Hay alumbrado público dirigido solo a la vía",2)</f>
        <v>2</v>
      </c>
      <c r="K22" s="11"/>
      <c r="L22" s="2"/>
      <c r="M22" s="2" t="s">
        <v>38</v>
      </c>
      <c r="N22" s="10">
        <f>IF(M22="Hay alumbrado público dirigido solo a la vía",2)</f>
        <v>2</v>
      </c>
      <c r="O22" s="11"/>
      <c r="P22" s="2"/>
      <c r="Q22" s="2" t="s">
        <v>38</v>
      </c>
      <c r="R22" s="10">
        <f>IF(Q22="Hay alumbrado público dirigido solo a la vía",2)</f>
        <v>2</v>
      </c>
      <c r="S22" s="11"/>
      <c r="T22" s="2"/>
      <c r="U22" s="2" t="s">
        <v>38</v>
      </c>
      <c r="V22" s="10">
        <f>IF(U22="Hay alumbrado público dirigido solo a la vía",2)</f>
        <v>2</v>
      </c>
      <c r="W22" s="11"/>
      <c r="X22" s="2"/>
      <c r="Y22" s="2" t="s">
        <v>38</v>
      </c>
      <c r="Z22" s="10">
        <f>IF(Y22="Hay alumbrado público dirigido solo a la vía",2)</f>
        <v>2</v>
      </c>
      <c r="AA22" s="11"/>
      <c r="AB22" s="2"/>
      <c r="AC22" s="2" t="s">
        <v>38</v>
      </c>
      <c r="AD22" s="10">
        <f>IF(AC22="Hay alumbrado público dirigido solo a la vía",2)</f>
        <v>2</v>
      </c>
      <c r="AE22" s="11"/>
      <c r="AF22" s="2"/>
      <c r="AG22" s="2" t="s">
        <v>38</v>
      </c>
      <c r="AH22" s="10">
        <f>IF(AG22="Hay alumbrado público dirigido solo a la vía",2)</f>
        <v>2</v>
      </c>
      <c r="AI22" s="11"/>
      <c r="AJ22" s="2"/>
      <c r="AK22" s="2" t="s">
        <v>38</v>
      </c>
      <c r="AL22" s="17">
        <f>IF(AK22="Hay alumbrado público dirigido solo a la vía",2)</f>
        <v>2</v>
      </c>
      <c r="AM22" s="11"/>
      <c r="AN22" s="2"/>
      <c r="AO22" s="2" t="s">
        <v>38</v>
      </c>
      <c r="AP22" s="17">
        <f>IF(AO22="Hay alumbrado público dirigido solo a la vía",2)</f>
        <v>2</v>
      </c>
      <c r="AQ22" s="11"/>
      <c r="AR22" s="2"/>
      <c r="AS22" s="2" t="s">
        <v>38</v>
      </c>
      <c r="AT22" s="17">
        <f>IF(AS22="Hay alumbrado público dirigido solo a la vía",2)</f>
        <v>2</v>
      </c>
      <c r="AU22" s="11"/>
      <c r="AV22" s="2"/>
      <c r="AW22" s="2" t="s">
        <v>38</v>
      </c>
      <c r="AX22" s="17">
        <f>IF(AW22="Hay alumbrado público dirigido solo a la vía",2)</f>
        <v>2</v>
      </c>
      <c r="AY22" s="11"/>
      <c r="AZ22" s="2"/>
      <c r="BA22" s="2" t="s">
        <v>38</v>
      </c>
      <c r="BB22" s="17">
        <f>IF(BA22="Hay alumbrado público dirigido solo a la vía",2)</f>
        <v>2</v>
      </c>
      <c r="BC22" s="11"/>
      <c r="BD22" s="2"/>
      <c r="BE22" s="2" t="s">
        <v>38</v>
      </c>
      <c r="BF22" s="17">
        <f>IF(BE22="Hay alumbrado público dirigido solo a la vía",2)</f>
        <v>2</v>
      </c>
      <c r="BG22" s="11"/>
      <c r="BH22" s="2"/>
      <c r="BI22" s="2" t="s">
        <v>38</v>
      </c>
      <c r="BJ22" s="17">
        <f>IF(BI22="Hay alumbrado público dirigido solo a la vía",2)</f>
        <v>2</v>
      </c>
      <c r="BK22" s="11"/>
      <c r="BL22" s="2"/>
      <c r="BM22" s="2" t="s">
        <v>38</v>
      </c>
      <c r="BN22" s="17">
        <f>IF(BM22="Hay alumbrado público dirigido solo a la vía",2)</f>
        <v>2</v>
      </c>
      <c r="BP22" s="7" t="s">
        <v>24</v>
      </c>
      <c r="BQ22" s="19">
        <f t="shared" si="0"/>
        <v>2</v>
      </c>
      <c r="BT22" s="21"/>
    </row>
    <row r="23" spans="1:72" ht="43.2" x14ac:dyDescent="0.3">
      <c r="A23" s="41" t="s">
        <v>25</v>
      </c>
      <c r="B23" s="7" t="s">
        <v>26</v>
      </c>
      <c r="C23" s="11"/>
      <c r="D23" s="2"/>
      <c r="E23" s="2" t="s">
        <v>39</v>
      </c>
      <c r="F23" s="10">
        <f>IF(E23="Solo hay señalización del nombre de las calles e indicación de cruces",2,IF(E23="No hay señalización",1,IF(E23="Hay señalizaciones en las paradas de autobús",3)))</f>
        <v>2</v>
      </c>
      <c r="G23" s="11"/>
      <c r="H23" s="2"/>
      <c r="I23" s="2" t="s">
        <v>39</v>
      </c>
      <c r="J23" s="10">
        <f>IF(I23="Solo hay señalización del nombre de las calles e indicación de cruces",2,IF(I23="No hay señalización",1,IF(I23="Hay señalizaciones en las paradas de autobús",3)))</f>
        <v>2</v>
      </c>
      <c r="K23" s="11"/>
      <c r="L23" s="2"/>
      <c r="M23" s="2" t="s">
        <v>39</v>
      </c>
      <c r="N23" s="10">
        <f>IF(M23="Solo hay señalización del nombre de las calles e indicación de cruces",2,IF(M23="No hay señalización",1,IF(M23="Hay señalizaciones en las paradas de autobús",3)))</f>
        <v>2</v>
      </c>
      <c r="O23" s="11"/>
      <c r="P23" s="2"/>
      <c r="Q23" s="2" t="s">
        <v>39</v>
      </c>
      <c r="R23" s="10">
        <f>IF(Q23="Solo hay señalización del nombre de las calles e indicación de cruces",2,IF(Q23="No hay señalización",1,IF(Q23="Hay señalizaciones en las paradas de autobús",3)))</f>
        <v>2</v>
      </c>
      <c r="S23" s="11"/>
      <c r="T23" s="2"/>
      <c r="U23" s="2" t="s">
        <v>39</v>
      </c>
      <c r="V23" s="10">
        <f>IF(U23="Solo hay señalización del nombre de las calles e indicación de cruces",2,IF(U23="No hay señalización",1,IF(U23="Hay señalizaciones en las paradas de autobús",3)))</f>
        <v>2</v>
      </c>
      <c r="W23" s="11"/>
      <c r="X23" s="2"/>
      <c r="Y23" s="2" t="s">
        <v>39</v>
      </c>
      <c r="Z23" s="10">
        <f>IF(Y23="Solo hay señalización del nombre de las calles e indicación de cruces",2,IF(Y23="No hay señalización",1,IF(Y23="Hay señalizaciones en las paradas de autobús",3)))</f>
        <v>2</v>
      </c>
      <c r="AA23" s="11"/>
      <c r="AB23" s="2"/>
      <c r="AC23" s="2" t="s">
        <v>39</v>
      </c>
      <c r="AD23" s="10">
        <f>IF(AC23="Solo hay señalización del nombre de las calles e indicación de cruces",2,IF(AC23="No hay señalización",1,IF(AC23="Hay señalizaciones en las paradas de autobús",3)))</f>
        <v>2</v>
      </c>
      <c r="AE23" s="11"/>
      <c r="AF23" s="2"/>
      <c r="AG23" s="2" t="s">
        <v>39</v>
      </c>
      <c r="AH23" s="10">
        <f>IF(AG23="Solo hay señalización del nombre de las calles e indicación de cruces",2,IF(AG23="No hay señalización",1,IF(AG23="Hay señalizaciones en las paradas de autobús",3)))</f>
        <v>2</v>
      </c>
      <c r="AI23" s="11"/>
      <c r="AJ23" s="2"/>
      <c r="AK23" s="2" t="s">
        <v>39</v>
      </c>
      <c r="AL23" s="17">
        <f>IF(AK23="Solo hay señalización del nombre de las calles e indicación de cruces",2,IF(AK23="No hay señalización",1,IF(AK23="Hay señalizaciones en las paradas de autobús",3)))</f>
        <v>2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54</v>
      </c>
      <c r="AT23" s="17">
        <f>IF(AS23="Solo hay señalización del nombre de las calles e indicación de cruces",2,IF(AS23="No hay señalización",1,IF(AS23="Hay señalizaciones en las paradas de autobús",3)))</f>
        <v>3</v>
      </c>
      <c r="AU23" s="11"/>
      <c r="AV23" s="2"/>
      <c r="AW23" s="2" t="s">
        <v>39</v>
      </c>
      <c r="AX23" s="17">
        <f>IF(AW23="Solo hay señalización del nombre de las calles e indicación de cruces",2,IF(AW23="No hay señalización",1,IF(AW23="Hay señalizaciones en las paradas de autobús",3)))</f>
        <v>2</v>
      </c>
      <c r="AY23" s="11"/>
      <c r="AZ23" s="2"/>
      <c r="BA23" s="2" t="s">
        <v>52</v>
      </c>
      <c r="BB23" s="17">
        <f>IF(BA23="Solo hay señalización del nombre de las calles e indicación de cruces",2,IF(BA23="No hay señalización",1,IF(BA23="Hay señalizaciones en las paradas de autobús",3)))</f>
        <v>1</v>
      </c>
      <c r="BC23" s="11"/>
      <c r="BD23" s="2"/>
      <c r="BE23" s="2" t="s">
        <v>54</v>
      </c>
      <c r="BF23" s="17">
        <f>IF(BE23="Solo hay señalización del nombre de las calles e indicación de cruces",2,IF(BE23="No hay señalización",1,IF(BE23="Hay señalizaciones en las paradas de autobús",3)))</f>
        <v>3</v>
      </c>
      <c r="BG23" s="11"/>
      <c r="BH23" s="2"/>
      <c r="BI23" s="2" t="s">
        <v>52</v>
      </c>
      <c r="BJ23" s="17">
        <f>IF(BI23="Solo hay señalización del nombre de las calles e indicación de cruces",2,IF(BI23="No hay señalización",1,IF(BI23="Hay señalizaciones en las paradas de autobús",3)))</f>
        <v>1</v>
      </c>
      <c r="BK23" s="11"/>
      <c r="BL23" s="2"/>
      <c r="BM23" s="2" t="s">
        <v>39</v>
      </c>
      <c r="BN23" s="17">
        <f>IF(BM23="Solo hay señalización del nombre de las calles e indicación de cruces",2,IF(BM23="No hay señalización",1,IF(BM23="Hay señalizaciones en las paradas de autobús",3)))</f>
        <v>2</v>
      </c>
      <c r="BP23" s="7" t="s">
        <v>26</v>
      </c>
      <c r="BQ23" s="19">
        <f t="shared" si="0"/>
        <v>1.9375</v>
      </c>
    </row>
    <row r="24" spans="1:72" ht="28.8" x14ac:dyDescent="0.3">
      <c r="A24" s="41"/>
      <c r="B24" s="7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T24" s="21"/>
    </row>
    <row r="25" spans="1:72" ht="43.8" thickBot="1" x14ac:dyDescent="0.35">
      <c r="A25" s="41"/>
      <c r="B25" s="7" t="s">
        <v>28</v>
      </c>
      <c r="C25" s="14"/>
      <c r="D25" s="15"/>
      <c r="E25" s="15" t="s">
        <v>41</v>
      </c>
      <c r="F25" s="16">
        <f>IF(E25="No hay señalización dirigida a vehículos sobre presencia de peatones",2,IF(E25="Hay señalización dirigida a motorizados sobre presencia de peatones",3))</f>
        <v>2</v>
      </c>
      <c r="G25" s="14"/>
      <c r="H25" s="15"/>
      <c r="I25" s="15" t="s">
        <v>43</v>
      </c>
      <c r="J25" s="16">
        <f>IF(I25="No hay señalización dirigida a vehículos sobre presencia de peatones",2,IF(I25="Hay señalización dirigida a motorizados sobre presencia de peatones",3))</f>
        <v>3</v>
      </c>
      <c r="K25" s="14"/>
      <c r="L25" s="15"/>
      <c r="M25" s="15" t="s">
        <v>41</v>
      </c>
      <c r="N25" s="16">
        <f>IF(M25="No hay señalización dirigida a vehículos sobre presencia de peatones",2,IF(M25="Hay señalización dirigida a motorizados sobre presencia de peatones",3))</f>
        <v>2</v>
      </c>
      <c r="O25" s="14"/>
      <c r="P25" s="15"/>
      <c r="Q25" s="15" t="s">
        <v>41</v>
      </c>
      <c r="R25" s="16">
        <f>IF(Q25="No hay señalización dirigida a vehículos sobre presencia de peatones",2,IF(Q25="Hay señalización dirigida a motorizados sobre presencia de peatones",3))</f>
        <v>2</v>
      </c>
      <c r="S25" s="14"/>
      <c r="T25" s="15"/>
      <c r="U25" s="15" t="s">
        <v>41</v>
      </c>
      <c r="V25" s="16">
        <f>IF(U25="No hay señalización dirigida a vehículos sobre presencia de peatones",2,IF(U25="Hay señalización dirigida a motorizados sobre presencia de peatones",3))</f>
        <v>2</v>
      </c>
      <c r="W25" s="14"/>
      <c r="X25" s="15"/>
      <c r="Y25" s="15" t="s">
        <v>41</v>
      </c>
      <c r="Z25" s="16">
        <f>IF(Y25="No hay señalización dirigida a vehículos sobre presencia de peatones",2,IF(Y25="Hay señalización dirigida a motorizados sobre presencia de peatones",3))</f>
        <v>2</v>
      </c>
      <c r="AA25" s="14"/>
      <c r="AB25" s="15"/>
      <c r="AC25" s="15" t="s">
        <v>41</v>
      </c>
      <c r="AD25" s="16">
        <f>IF(AC25="No hay señalización dirigida a vehículos sobre presencia de peatones",2,IF(AC25="Hay señalización dirigida a motorizados sobre presencia de peatones",3))</f>
        <v>2</v>
      </c>
      <c r="AE25" s="14"/>
      <c r="AF25" s="15"/>
      <c r="AG25" s="15" t="s">
        <v>41</v>
      </c>
      <c r="AH25" s="16">
        <f>IF(AG25="No hay señalización dirigida a vehículos sobre presencia de peatones",2,IF(AG25="Hay señalización dirigida a motorizados sobre presencia de peatones",3))</f>
        <v>2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41</v>
      </c>
      <c r="AX25" s="18">
        <f>IF(AW25="No hay señalización dirigida a vehículos sobre presencia de peatones",2,IF(AW25="Hay señalización dirigida a motorizados sobre presencia de peatones",3))</f>
        <v>2</v>
      </c>
      <c r="AY25" s="14"/>
      <c r="AZ25" s="15"/>
      <c r="BA25" s="15" t="s">
        <v>41</v>
      </c>
      <c r="BB25" s="18">
        <f>IF(BA25="No hay señalización dirigida a vehículos sobre presencia de peatones",2,IF(BA25="Hay señalización dirigida a motorizados sobre presencia de peatones",3))</f>
        <v>2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41</v>
      </c>
      <c r="BN25" s="18">
        <f>IF(BM25="No hay señalización dirigida a vehículos sobre presencia de peatones",2,IF(BM25="Hay señalización dirigida a motorizados sobre presencia de peatones",3))</f>
        <v>2</v>
      </c>
      <c r="BP25" s="7" t="s">
        <v>28</v>
      </c>
      <c r="BQ25" s="19">
        <f t="shared" si="0"/>
        <v>2.0625</v>
      </c>
      <c r="BT25" s="21"/>
    </row>
  </sheetData>
  <mergeCells count="39">
    <mergeCell ref="BC1:BF1"/>
    <mergeCell ref="BC2:BE2"/>
    <mergeCell ref="BG1:BJ1"/>
    <mergeCell ref="BG2:BI2"/>
    <mergeCell ref="BK1:BN1"/>
    <mergeCell ref="BK2:BM2"/>
    <mergeCell ref="AQ1:AT1"/>
    <mergeCell ref="AQ2:AS2"/>
    <mergeCell ref="AU1:AX1"/>
    <mergeCell ref="AU2:AW2"/>
    <mergeCell ref="AY1:BB1"/>
    <mergeCell ref="AY2:BA2"/>
    <mergeCell ref="AE1:AH1"/>
    <mergeCell ref="AE2:AG2"/>
    <mergeCell ref="AI1:AL1"/>
    <mergeCell ref="AI2:AK2"/>
    <mergeCell ref="AM1:AP1"/>
    <mergeCell ref="AM2:AO2"/>
    <mergeCell ref="S2:U2"/>
    <mergeCell ref="W1:Z1"/>
    <mergeCell ref="W2:Y2"/>
    <mergeCell ref="AA1:AD1"/>
    <mergeCell ref="AA2:AC2"/>
    <mergeCell ref="BS2:BT2"/>
    <mergeCell ref="A15:A18"/>
    <mergeCell ref="A19:A22"/>
    <mergeCell ref="A23:A25"/>
    <mergeCell ref="G1:J1"/>
    <mergeCell ref="G2:I2"/>
    <mergeCell ref="C2:E2"/>
    <mergeCell ref="C1:F1"/>
    <mergeCell ref="A3:A6"/>
    <mergeCell ref="A7:A10"/>
    <mergeCell ref="A11:A14"/>
    <mergeCell ref="K1:N1"/>
    <mergeCell ref="K2:M2"/>
    <mergeCell ref="O1:R1"/>
    <mergeCell ref="O2:Q2"/>
    <mergeCell ref="S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C93C-D91C-4094-A8D4-F2A1BA30B3B3}">
  <sheetPr>
    <tabColor rgb="FFFF0000"/>
  </sheetPr>
  <dimension ref="A1:BT26"/>
  <sheetViews>
    <sheetView showGridLines="0" zoomScale="70" zoomScaleNormal="70" workbookViewId="0">
      <pane xSplit="2" topLeftCell="BO1" activePane="topRight" state="frozen"/>
      <selection pane="topRight" activeCell="J15" sqref="J15"/>
    </sheetView>
  </sheetViews>
  <sheetFormatPr baseColWidth="10" defaultRowHeight="14.4" x14ac:dyDescent="0.3"/>
  <cols>
    <col min="1" max="1" width="11.5546875" style="29"/>
    <col min="2" max="2" width="28.5546875" style="29" customWidth="1"/>
    <col min="3" max="3" width="20.77734375" style="29" customWidth="1"/>
    <col min="4" max="4" width="24.44140625" style="29" customWidth="1"/>
    <col min="5" max="5" width="32.88671875" style="29" customWidth="1"/>
    <col min="6" max="6" width="17.109375" style="29" customWidth="1"/>
    <col min="7" max="11" width="22.6640625" style="29" customWidth="1"/>
    <col min="12" max="12" width="23.88671875" style="29" bestFit="1" customWidth="1"/>
    <col min="13" max="20" width="22.6640625" style="29" customWidth="1"/>
    <col min="21" max="21" width="33.6640625" style="29" customWidth="1"/>
    <col min="22" max="24" width="22.6640625" style="29" customWidth="1"/>
    <col min="25" max="25" width="33.6640625" style="29" customWidth="1"/>
    <col min="26" max="28" width="22.6640625" style="29" customWidth="1"/>
    <col min="29" max="29" width="28.109375" style="29" customWidth="1"/>
    <col min="30" max="32" width="22.6640625" style="29" customWidth="1"/>
    <col min="33" max="33" width="28.109375" style="29" customWidth="1"/>
    <col min="34" max="34" width="22.6640625" style="29" customWidth="1"/>
    <col min="35" max="35" width="20.77734375" style="29" customWidth="1"/>
    <col min="36" max="36" width="24.44140625" style="29" customWidth="1"/>
    <col min="37" max="37" width="32.88671875" style="29" customWidth="1"/>
    <col min="38" max="38" width="17.109375" style="29" customWidth="1"/>
    <col min="39" max="39" width="19.44140625" style="29" customWidth="1"/>
    <col min="40" max="40" width="24.21875" style="29" customWidth="1"/>
    <col min="41" max="41" width="31.6640625" style="29" customWidth="1"/>
    <col min="42" max="42" width="17.88671875" style="29" customWidth="1"/>
    <col min="43" max="43" width="19.44140625" style="29" customWidth="1"/>
    <col min="44" max="44" width="24.77734375" style="29" customWidth="1"/>
    <col min="45" max="45" width="28.33203125" style="29" customWidth="1"/>
    <col min="46" max="46" width="13" style="29" customWidth="1"/>
    <col min="47" max="47" width="20.77734375" style="29" customWidth="1"/>
    <col min="48" max="48" width="24.6640625" style="29" customWidth="1"/>
    <col min="49" max="49" width="25.44140625" style="29" customWidth="1"/>
    <col min="50" max="50" width="17.109375" style="29" customWidth="1"/>
    <col min="51" max="51" width="20.77734375" style="29" customWidth="1"/>
    <col min="52" max="52" width="24.44140625" style="29" customWidth="1"/>
    <col min="53" max="53" width="25.44140625" style="29" customWidth="1"/>
    <col min="54" max="54" width="17.109375" style="29" customWidth="1"/>
    <col min="55" max="55" width="20.77734375" style="29" customWidth="1"/>
    <col min="56" max="56" width="24.44140625" style="29" customWidth="1"/>
    <col min="57" max="57" width="25.44140625" style="29" customWidth="1"/>
    <col min="58" max="58" width="17.109375" style="29" customWidth="1"/>
    <col min="59" max="59" width="20.77734375" style="29" customWidth="1"/>
    <col min="60" max="60" width="24.44140625" style="29" customWidth="1"/>
    <col min="61" max="61" width="25.44140625" style="29" customWidth="1"/>
    <col min="62" max="62" width="17.109375" style="29" customWidth="1"/>
    <col min="63" max="63" width="20.77734375" style="29" customWidth="1"/>
    <col min="64" max="64" width="24.44140625" style="29" customWidth="1"/>
    <col min="65" max="65" width="25.44140625" style="29" customWidth="1"/>
    <col min="66" max="66" width="17.109375" style="29" customWidth="1"/>
    <col min="67" max="67" width="11.5546875" style="29"/>
    <col min="68" max="68" width="32.44140625" style="29" customWidth="1"/>
    <col min="69" max="70" width="11.5546875" style="29"/>
    <col min="71" max="71" width="26.109375" style="29" customWidth="1"/>
    <col min="72" max="16384" width="11.5546875" style="29"/>
  </cols>
  <sheetData>
    <row r="1" spans="1:72" x14ac:dyDescent="0.3">
      <c r="C1" s="45" t="s">
        <v>34</v>
      </c>
      <c r="D1" s="46"/>
      <c r="E1" s="46"/>
      <c r="F1" s="47"/>
      <c r="G1" s="45" t="s">
        <v>42</v>
      </c>
      <c r="H1" s="46"/>
      <c r="I1" s="46"/>
      <c r="J1" s="47"/>
      <c r="K1" s="45" t="s">
        <v>44</v>
      </c>
      <c r="L1" s="46"/>
      <c r="M1" s="46"/>
      <c r="N1" s="47"/>
      <c r="O1" s="45" t="s">
        <v>45</v>
      </c>
      <c r="P1" s="46"/>
      <c r="Q1" s="46"/>
      <c r="R1" s="47"/>
      <c r="S1" s="45" t="s">
        <v>46</v>
      </c>
      <c r="T1" s="46"/>
      <c r="U1" s="46"/>
      <c r="V1" s="47"/>
      <c r="W1" s="45" t="s">
        <v>47</v>
      </c>
      <c r="X1" s="46"/>
      <c r="Y1" s="46"/>
      <c r="Z1" s="47"/>
      <c r="AA1" s="45" t="s">
        <v>48</v>
      </c>
      <c r="AB1" s="46"/>
      <c r="AC1" s="46"/>
      <c r="AD1" s="47"/>
      <c r="AE1" s="45" t="s">
        <v>49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ht="14.4" customHeight="1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P2" s="1"/>
      <c r="BQ2" s="5" t="s">
        <v>60</v>
      </c>
      <c r="BR2" s="1"/>
      <c r="BS2" s="39" t="s">
        <v>61</v>
      </c>
      <c r="BT2" s="40"/>
    </row>
    <row r="3" spans="1:72" x14ac:dyDescent="0.3">
      <c r="A3" s="41" t="s">
        <v>0</v>
      </c>
      <c r="B3" s="20" t="s">
        <v>1</v>
      </c>
      <c r="C3" s="9"/>
      <c r="D3" s="2"/>
      <c r="E3" s="30">
        <v>0.56999999999999995</v>
      </c>
      <c r="F3" s="10">
        <f>IF(E3&lt;1.2,1,IF(AND(E3&gt;=1.2,E3&lt;1.5),2,IF(AND(E3&gt;=1.5,E3&lt;1.8),3,IF(E3&gt;=1.8,4))))</f>
        <v>1</v>
      </c>
      <c r="G3" s="9"/>
      <c r="H3" s="2"/>
      <c r="I3" s="30">
        <v>0.47</v>
      </c>
      <c r="J3" s="10">
        <f>IF(I3&lt;1.2,1,IF(AND(I3&gt;=1.2,I3&lt;1.5),2,IF(AND(I3&gt;=1.5,I3&lt;1.8),3,IF(I3&gt;=1.8,4))))</f>
        <v>1</v>
      </c>
      <c r="K3" s="9"/>
      <c r="L3" s="2"/>
      <c r="M3" s="30">
        <v>0.57999999999999996</v>
      </c>
      <c r="N3" s="10">
        <f>IF(M3&lt;1.2,1,IF(AND(M3&gt;=1.2,M3&lt;1.5),2,IF(AND(M3&gt;=1.5,M3&lt;1.8),3,IF(M3&gt;=1.8,4))))</f>
        <v>1</v>
      </c>
      <c r="O3" s="9"/>
      <c r="P3" s="2"/>
      <c r="Q3" s="30">
        <v>0.61</v>
      </c>
      <c r="R3" s="10">
        <f>IF(Q3&lt;1.2,1,IF(AND(Q3&gt;=1.2,Q3&lt;1.5),2,IF(AND(Q3&gt;=1.5,Q3&lt;1.8),3,IF(Q3&gt;=1.8,4))))</f>
        <v>1</v>
      </c>
      <c r="S3" s="9"/>
      <c r="T3" s="2"/>
      <c r="U3" s="30">
        <v>1.48</v>
      </c>
      <c r="V3" s="10">
        <f>IF(U3&lt;1.2,1,IF(AND(U3&gt;=1.2,U3&lt;1.5),2,IF(AND(U3&gt;=1.5,U3&lt;1.8),3,IF(U3&gt;=1.8,4))))</f>
        <v>2</v>
      </c>
      <c r="W3" s="9"/>
      <c r="X3" s="2"/>
      <c r="Y3" s="30">
        <v>1.1000000000000001</v>
      </c>
      <c r="Z3" s="10">
        <f>IF(Y3&lt;1.2,1,IF(AND(Y3&gt;=1.2,Y3&lt;1.5),2,IF(AND(Y3&gt;=1.5,Y3&lt;1.8),3,IF(Y3&gt;=1.8,4))))</f>
        <v>1</v>
      </c>
      <c r="AA3" s="9"/>
      <c r="AB3" s="2"/>
      <c r="AC3" s="30">
        <v>1.1299999999999999</v>
      </c>
      <c r="AD3" s="10">
        <f>IF(AC3&lt;1.2,1,IF(AND(AC3&gt;=1.2,AC3&lt;1.5),2,IF(AND(AC3&gt;=1.5,AC3&lt;1.8),3,IF(AC3&gt;=1.8,4))))</f>
        <v>1</v>
      </c>
      <c r="AE3" s="9"/>
      <c r="AF3" s="2"/>
      <c r="AG3" s="30">
        <v>1.55</v>
      </c>
      <c r="AH3" s="10">
        <f>IF(AG3&lt;1.2,1,IF(AND(AG3&gt;=1.2,AG3&lt;1.5),2,IF(AND(AG3&gt;=1.5,AG3&lt;1.8),3,IF(AG3&gt;=1.8,4))))</f>
        <v>3</v>
      </c>
      <c r="AI3" s="9"/>
      <c r="AJ3" s="2"/>
      <c r="AK3" s="30">
        <v>0.55000000000000004</v>
      </c>
      <c r="AL3" s="17">
        <f>IF(AK3&lt;1.2,1,IF(AND(AK3&gt;=1.2,AK3&lt;1.5),2,IF(AND(AK3&gt;=1.5,AK3&lt;1.8),3,IF(AK3&gt;=1.8,4))))</f>
        <v>1</v>
      </c>
      <c r="AM3" s="9"/>
      <c r="AN3" s="2"/>
      <c r="AO3" s="30">
        <v>1.45</v>
      </c>
      <c r="AP3" s="17">
        <f>IF(AO3&lt;1.2,1,IF(AND(AO3&gt;=1.2,AO3&lt;1.5),2,IF(AND(AO3&gt;=1.5,AO3&lt;1.8),3,IF(AO3&gt;=1.8,4))))</f>
        <v>2</v>
      </c>
      <c r="AQ3" s="9"/>
      <c r="AR3" s="2"/>
      <c r="AS3" s="30">
        <v>1.33</v>
      </c>
      <c r="AT3" s="17">
        <f>IF(AS3&lt;1.2,1,IF(AND(AS3&gt;=1.2,AS3&lt;1.5),2,IF(AND(AS3&gt;=1.5,AS3&lt;1.8),3,IF(AS3&gt;=1.8,4))))</f>
        <v>2</v>
      </c>
      <c r="AU3" s="9"/>
      <c r="AV3" s="2"/>
      <c r="AW3" s="30">
        <v>1.99</v>
      </c>
      <c r="AX3" s="17">
        <f>IF(AW3&lt;1.2,1,IF(AND(AW3&gt;=1.2,AW3&lt;1.5),2,IF(AND(AW3&gt;=1.5,AW3&lt;1.8),3,IF(AW3&gt;=1.8,4))))</f>
        <v>4</v>
      </c>
      <c r="AY3" s="9"/>
      <c r="AZ3" s="2"/>
      <c r="BA3" s="30">
        <v>1.6</v>
      </c>
      <c r="BB3" s="17">
        <f>IF(BA3&lt;1.2,1,IF(AND(BA3&gt;=1.2,BA3&lt;1.5),2,IF(AND(BA3&gt;=1.5,BA3&lt;1.8),3,IF(BA3&gt;=1.8,4))))</f>
        <v>3</v>
      </c>
      <c r="BC3" s="9"/>
      <c r="BD3" s="2"/>
      <c r="BE3" s="30">
        <v>1.5</v>
      </c>
      <c r="BF3" s="17">
        <f>IF(BE3&lt;1.2,1,IF(AND(BE3&gt;=1.2,BE3&lt;1.5),2,IF(AND(BE3&gt;=1.5,BE3&lt;1.8),3,IF(BE3&gt;=1.8,4))))</f>
        <v>3</v>
      </c>
      <c r="BG3" s="9"/>
      <c r="BH3" s="2"/>
      <c r="BI3" s="30">
        <v>1.6</v>
      </c>
      <c r="BJ3" s="17">
        <f>IF(BI3&lt;1.2,1,IF(AND(BI3&gt;=1.2,BI3&lt;1.5),2,IF(AND(BI3&gt;=1.5,BI3&lt;1.8),3,IF(BI3&gt;=1.8,4))))</f>
        <v>3</v>
      </c>
      <c r="BK3" s="9"/>
      <c r="BL3" s="2"/>
      <c r="BM3" s="30">
        <v>1.55</v>
      </c>
      <c r="BN3" s="17">
        <f>IF(BM3&lt;1.2,1,IF(AND(BM3&gt;=1.2,BM3&lt;1.5),2,IF(AND(BM3&gt;=1.5,BM3&lt;1.8),3,IF(BM3&gt;=1.8,4))))</f>
        <v>3</v>
      </c>
      <c r="BP3" s="7" t="s">
        <v>1</v>
      </c>
      <c r="BQ3" s="19">
        <f t="shared" ref="BQ3:BQ25" si="0">SUM(F3,J3,N3,R3,V3,Z3,AD3,AH3,AL3,AP3,AT3,AX3,BB3,BF3,BJ3,BN3)/(2*8)</f>
        <v>2</v>
      </c>
      <c r="BR3" s="1"/>
      <c r="BS3" s="5" t="s">
        <v>0</v>
      </c>
      <c r="BT3" s="19">
        <f>AVERAGE(BQ3:BQ6)</f>
        <v>2.375</v>
      </c>
    </row>
    <row r="4" spans="1:72" ht="20.399999999999999" customHeight="1" x14ac:dyDescent="0.3">
      <c r="A4" s="41"/>
      <c r="B4" s="20" t="s">
        <v>2</v>
      </c>
      <c r="C4" s="11"/>
      <c r="D4" s="2" t="s">
        <v>67</v>
      </c>
      <c r="E4" s="31">
        <v>90</v>
      </c>
      <c r="F4" s="10">
        <f>IF(E4=100,4,IF(E4&gt;=75,3,IF(E4&lt;75,2)))</f>
        <v>3</v>
      </c>
      <c r="G4" s="11"/>
      <c r="H4" s="2" t="s">
        <v>67</v>
      </c>
      <c r="I4" s="31">
        <v>80</v>
      </c>
      <c r="J4" s="10">
        <f>IF(I4=100,4,IF(I4&gt;=75,3,IF(I4&lt;75,2)))</f>
        <v>3</v>
      </c>
      <c r="K4" s="11"/>
      <c r="L4" s="2" t="s">
        <v>67</v>
      </c>
      <c r="M4" s="31">
        <v>80</v>
      </c>
      <c r="N4" s="10">
        <f>IF(M4=100,4,IF(M4&gt;=75,3,IF(M4&lt;75,2)))</f>
        <v>3</v>
      </c>
      <c r="O4" s="11"/>
      <c r="P4" s="2" t="s">
        <v>67</v>
      </c>
      <c r="Q4" s="31">
        <v>80</v>
      </c>
      <c r="R4" s="10">
        <f>IF(Q4=100,4,IF(Q4&gt;=75,3,IF(Q4&lt;75,2)))</f>
        <v>3</v>
      </c>
      <c r="S4" s="11"/>
      <c r="T4" s="2" t="s">
        <v>67</v>
      </c>
      <c r="U4" s="31">
        <v>80</v>
      </c>
      <c r="V4" s="10">
        <f>IF(U4=100,4,IF(U4&gt;=75,3,IF(U4&lt;75,2)))</f>
        <v>3</v>
      </c>
      <c r="W4" s="11"/>
      <c r="X4" s="2" t="s">
        <v>67</v>
      </c>
      <c r="Y4" s="31">
        <v>80</v>
      </c>
      <c r="Z4" s="10">
        <f>IF(Y4=100,4,IF(Y4&gt;=75,3,IF(Y4&lt;75,2)))</f>
        <v>3</v>
      </c>
      <c r="AA4" s="11"/>
      <c r="AB4" s="2" t="s">
        <v>67</v>
      </c>
      <c r="AC4" s="31">
        <v>70</v>
      </c>
      <c r="AD4" s="10">
        <f>IF(AC4=100,4,IF(AC4&gt;=75,3,IF(AC4&lt;75,2)))</f>
        <v>2</v>
      </c>
      <c r="AE4" s="11"/>
      <c r="AF4" s="2" t="s">
        <v>67</v>
      </c>
      <c r="AG4" s="31">
        <v>60</v>
      </c>
      <c r="AH4" s="10">
        <f>IF(AG4=100,4,IF(AG4&gt;=75,3,IF(AG4&lt;75,2)))</f>
        <v>2</v>
      </c>
      <c r="AI4" s="11"/>
      <c r="AJ4" s="2" t="s">
        <v>67</v>
      </c>
      <c r="AK4" s="31">
        <v>90</v>
      </c>
      <c r="AL4" s="17">
        <f>IF(AK4=100,4,IF(AK4&gt;=75,3,IF(AK4&lt;75,2)))</f>
        <v>3</v>
      </c>
      <c r="AM4" s="11"/>
      <c r="AN4" s="2" t="s">
        <v>35</v>
      </c>
      <c r="AO4" s="31">
        <v>80</v>
      </c>
      <c r="AP4" s="17">
        <f>IF(AO4=100,4,IF(AO4&gt;=75,3,IF(AO4&lt;75,2)))</f>
        <v>3</v>
      </c>
      <c r="AQ4" s="11"/>
      <c r="AR4" s="2" t="s">
        <v>35</v>
      </c>
      <c r="AS4" s="31">
        <v>70</v>
      </c>
      <c r="AT4" s="17">
        <f>IF(AS4=100,4,IF(AS4&gt;=75,3,IF(AS4&lt;75,2)))</f>
        <v>2</v>
      </c>
      <c r="AU4" s="11"/>
      <c r="AV4" s="2" t="s">
        <v>35</v>
      </c>
      <c r="AW4" s="31">
        <v>50</v>
      </c>
      <c r="AX4" s="17">
        <f>IF(AW4=100,4,IF(AW4&gt;=75,3,IF(AW4&lt;75,2)))</f>
        <v>2</v>
      </c>
      <c r="AY4" s="11"/>
      <c r="AZ4" s="2" t="s">
        <v>35</v>
      </c>
      <c r="BA4" s="31">
        <v>95</v>
      </c>
      <c r="BB4" s="17">
        <f>IF(BA4=100,4,IF(BA4&gt;=75,3,IF(BA4&lt;75,2)))</f>
        <v>3</v>
      </c>
      <c r="BC4" s="11"/>
      <c r="BD4" s="2" t="s">
        <v>35</v>
      </c>
      <c r="BE4" s="31">
        <v>90</v>
      </c>
      <c r="BF4" s="17">
        <f>IF(BE4=100,4,IF(BE4&gt;=75,3,IF(BE4&lt;75,2)))</f>
        <v>3</v>
      </c>
      <c r="BG4" s="11"/>
      <c r="BH4" s="2" t="s">
        <v>35</v>
      </c>
      <c r="BI4" s="31">
        <v>80</v>
      </c>
      <c r="BJ4" s="17">
        <f>IF(BI4=100,4,IF(BI4&gt;=75,3,IF(BI4&lt;75,2)))</f>
        <v>3</v>
      </c>
      <c r="BK4" s="11"/>
      <c r="BL4" s="2" t="s">
        <v>35</v>
      </c>
      <c r="BM4" s="31">
        <v>90</v>
      </c>
      <c r="BN4" s="17">
        <f>IF(BM4=100,4,IF(BM4&gt;=75,3,IF(BM4&lt;75,2)))</f>
        <v>3</v>
      </c>
      <c r="BP4" s="7" t="s">
        <v>2</v>
      </c>
      <c r="BQ4" s="19">
        <f t="shared" si="0"/>
        <v>2.75</v>
      </c>
      <c r="BR4" s="1"/>
      <c r="BS4" s="5" t="s">
        <v>5</v>
      </c>
      <c r="BT4" s="19">
        <f>AVERAGE(BQ7:BQ10)</f>
        <v>2.234375</v>
      </c>
    </row>
    <row r="5" spans="1:72" x14ac:dyDescent="0.3">
      <c r="A5" s="41"/>
      <c r="B5" s="20" t="s">
        <v>3</v>
      </c>
      <c r="C5" s="12"/>
      <c r="D5" s="2"/>
      <c r="E5" s="4">
        <v>4</v>
      </c>
      <c r="F5" s="10">
        <f>IF(E5&gt;10,1,IF(AND(E5&lt;=10,E5&gt;=6),2,IF(AND(E5&lt;=5,E5&gt;=1),3,IF(E5=0,4))))</f>
        <v>3</v>
      </c>
      <c r="G5" s="12"/>
      <c r="H5" s="2"/>
      <c r="I5" s="4">
        <v>4</v>
      </c>
      <c r="J5" s="10">
        <f>IF(I5&gt;10,1,IF(AND(I5&lt;=10,I5&gt;=6),2,IF(AND(I5&lt;=5,I5&gt;=1),3,IF(I5=0,4))))</f>
        <v>3</v>
      </c>
      <c r="K5" s="12"/>
      <c r="L5" s="2"/>
      <c r="M5" s="4">
        <v>1</v>
      </c>
      <c r="N5" s="10">
        <f>IF(M5&gt;10,1,IF(AND(M5&lt;=10,M5&gt;=6),2,IF(AND(M5&lt;=5,M5&gt;=1),3,IF(M5=0,4))))</f>
        <v>3</v>
      </c>
      <c r="O5" s="12"/>
      <c r="P5" s="2"/>
      <c r="Q5" s="4">
        <v>6</v>
      </c>
      <c r="R5" s="10">
        <f>IF(Q5&gt;10,1,IF(AND(Q5&lt;=10,Q5&gt;=6),2,IF(AND(Q5&lt;=5,Q5&gt;=1),3,IF(Q5=0,4))))</f>
        <v>2</v>
      </c>
      <c r="S5" s="12"/>
      <c r="T5" s="2"/>
      <c r="U5" s="4">
        <v>1</v>
      </c>
      <c r="V5" s="10">
        <f>IF(U5&gt;10,1,IF(AND(U5&lt;=10,U5&gt;=6),2,IF(AND(U5&lt;=5,U5&gt;=1),3,IF(U5=0,4))))</f>
        <v>3</v>
      </c>
      <c r="W5" s="12"/>
      <c r="X5" s="2"/>
      <c r="Y5" s="4">
        <v>3</v>
      </c>
      <c r="Z5" s="10">
        <f>IF(Y5&gt;10,1,IF(AND(Y5&lt;=10,Y5&gt;=6),2,IF(AND(Y5&lt;=5,Y5&gt;=1),3,IF(Y5=0,4))))</f>
        <v>3</v>
      </c>
      <c r="AA5" s="12"/>
      <c r="AB5" s="2"/>
      <c r="AC5" s="4">
        <v>3</v>
      </c>
      <c r="AD5" s="10">
        <f>IF(AC5&gt;10,1,IF(AND(AC5&lt;=10,AC5&gt;=6),2,IF(AND(AC5&lt;=5,AC5&gt;=1),3,IF(AC5=0,4))))</f>
        <v>3</v>
      </c>
      <c r="AE5" s="12"/>
      <c r="AF5" s="2"/>
      <c r="AG5" s="4">
        <v>4</v>
      </c>
      <c r="AH5" s="10">
        <f>IF(AG5&gt;10,1,IF(AND(AG5&lt;=10,AG5&gt;=6),2,IF(AND(AG5&lt;=5,AG5&gt;=1),3,IF(AG5=0,4))))</f>
        <v>3</v>
      </c>
      <c r="AI5" s="12"/>
      <c r="AJ5" s="2"/>
      <c r="AK5" s="4">
        <v>4</v>
      </c>
      <c r="AL5" s="17">
        <f>IF(AK5&gt;10,1,IF(AND(AK5&lt;=10,AK5&gt;=6),2,IF(AND(AK5&lt;=5,AK5&gt;=1),3,IF(AK5=0,4))))</f>
        <v>3</v>
      </c>
      <c r="AM5" s="12"/>
      <c r="AN5" s="2"/>
      <c r="AO5" s="4">
        <v>4</v>
      </c>
      <c r="AP5" s="17">
        <f>IF(AO5&gt;10,1,IF(AND(AO5&lt;=10,AO5&gt;=6),2,IF(AND(AO5&lt;=5,AO5&gt;=1),3,IF(AO5=0,4))))</f>
        <v>3</v>
      </c>
      <c r="AQ5" s="12"/>
      <c r="AR5" s="2"/>
      <c r="AS5" s="4">
        <v>5</v>
      </c>
      <c r="AT5" s="17">
        <f>IF(AS5&gt;10,1,IF(AND(AS5&lt;=10,AS5&gt;=6),2,IF(AND(AS5&lt;=5,AS5&gt;=1),3,IF(AS5=0,4))))</f>
        <v>3</v>
      </c>
      <c r="AU5" s="12"/>
      <c r="AV5" s="2"/>
      <c r="AW5" s="4">
        <v>4</v>
      </c>
      <c r="AX5" s="17">
        <f>IF(AW5&gt;10,1,IF(AND(AW5&lt;=10,AW5&gt;=6),2,IF(AND(AW5&lt;=5,AW5&gt;=1),3,IF(AW5=0,4))))</f>
        <v>3</v>
      </c>
      <c r="AY5" s="12"/>
      <c r="AZ5" s="2"/>
      <c r="BA5" s="4">
        <v>6</v>
      </c>
      <c r="BB5" s="17">
        <f>IF(BA5&gt;10,1,IF(AND(BA5&lt;=10,BA5&gt;=6),2,IF(AND(BA5&lt;=5,BA5&gt;=1),3,IF(BA5=0,4))))</f>
        <v>2</v>
      </c>
      <c r="BC5" s="12"/>
      <c r="BD5" s="2"/>
      <c r="BE5" s="4">
        <v>6</v>
      </c>
      <c r="BF5" s="17">
        <f>IF(BE5&gt;10,1,IF(AND(BE5&lt;=10,BE5&gt;=6),2,IF(AND(BE5&lt;=5,BE5&gt;=1),3,IF(BE5=0,4))))</f>
        <v>2</v>
      </c>
      <c r="BG5" s="12"/>
      <c r="BH5" s="2"/>
      <c r="BI5" s="4">
        <v>2</v>
      </c>
      <c r="BJ5" s="17">
        <f>IF(BI5&gt;10,1,IF(AND(BI5&lt;=10,BI5&gt;=6),2,IF(AND(BI5&lt;=5,BI5&gt;=1),3,IF(BI5=0,4))))</f>
        <v>3</v>
      </c>
      <c r="BK5" s="12"/>
      <c r="BL5" s="2"/>
      <c r="BM5" s="4">
        <v>1</v>
      </c>
      <c r="BN5" s="17">
        <f>IF(BM5&gt;10,1,IF(AND(BM5&lt;=10,BM5&gt;=6),2,IF(AND(BM5&lt;=5,BM5&gt;=1),3,IF(BM5=0,4))))</f>
        <v>3</v>
      </c>
      <c r="BP5" s="7" t="s">
        <v>3</v>
      </c>
      <c r="BQ5" s="19">
        <f t="shared" si="0"/>
        <v>2.8125</v>
      </c>
      <c r="BR5" s="1"/>
      <c r="BS5" s="5" t="s">
        <v>10</v>
      </c>
      <c r="BT5" s="19">
        <f>AVERAGE(BQ11:BQ14)</f>
        <v>2.140625</v>
      </c>
    </row>
    <row r="6" spans="1:72" ht="25.8" customHeight="1" x14ac:dyDescent="0.3">
      <c r="A6" s="41"/>
      <c r="B6" s="20" t="s">
        <v>4</v>
      </c>
      <c r="C6" s="11"/>
      <c r="D6" s="2">
        <v>0</v>
      </c>
      <c r="E6" s="2">
        <v>40</v>
      </c>
      <c r="F6" s="10">
        <f>IF(AND(D6=0,E6=0),4,IF(AND(D6=0,E6&gt;33,E6&lt;50),2,IF(AND(D6=0,E6&lt;33,),3,1)))</f>
        <v>2</v>
      </c>
      <c r="G6" s="11"/>
      <c r="H6" s="2">
        <v>0</v>
      </c>
      <c r="I6" s="2">
        <v>0</v>
      </c>
      <c r="J6" s="10">
        <f>IF(AND(H6=0,I6=0),4,IF(AND(H6=0,I6&gt;33,I6&lt;50),2,IF(AND(H6=0,I6&lt;33,),3,1)))</f>
        <v>4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30</v>
      </c>
      <c r="R6" s="10">
        <f>IF(AND(P6=0,Q6=0),4,IF(AND(P6=0,Q6&gt;33,Q6&lt;50),2,IF(AND(P6=0,Q6&lt;33,),3,1)))</f>
        <v>1</v>
      </c>
      <c r="S6" s="11"/>
      <c r="T6" s="2">
        <v>0</v>
      </c>
      <c r="U6" s="2">
        <v>60</v>
      </c>
      <c r="V6" s="10">
        <f>IF(AND(T6=0,U6=0),4,IF(AND(T6=0,U6&gt;33,U6&lt;50),2,IF(AND(T6=0,U6&lt;33,),3,1)))</f>
        <v>1</v>
      </c>
      <c r="W6" s="11"/>
      <c r="X6" s="2">
        <v>0</v>
      </c>
      <c r="Y6" s="2">
        <v>70</v>
      </c>
      <c r="Z6" s="10">
        <f>IF(AND(X6=0,Y6=0),4,IF(AND(X6=0,Y6&gt;33,Y6&lt;50),2,IF(AND(X6=0,Y6&lt;33,),3,1)))</f>
        <v>1</v>
      </c>
      <c r="AA6" s="11"/>
      <c r="AB6" s="2">
        <v>0</v>
      </c>
      <c r="AC6" s="2">
        <v>60</v>
      </c>
      <c r="AD6" s="10">
        <f>IF(AND(AB6=0,AC6=0),4,IF(AND(AB6=0,AC6&gt;33,AC6&lt;50),2,IF(AND(AB6=0,AC6&lt;33,),3,1)))</f>
        <v>1</v>
      </c>
      <c r="AE6" s="11"/>
      <c r="AF6" s="2">
        <v>0</v>
      </c>
      <c r="AG6" s="2">
        <v>60</v>
      </c>
      <c r="AH6" s="10">
        <f>IF(AND(AF6=0,AG6=0),4,IF(AND(AF6=0,AG6&gt;33,AG6&lt;50),2,IF(AND(AF6=0,AG6&lt;33,),3,1)))</f>
        <v>1</v>
      </c>
      <c r="AI6" s="11"/>
      <c r="AJ6" s="2">
        <v>0</v>
      </c>
      <c r="AK6" s="2">
        <v>40</v>
      </c>
      <c r="AL6" s="17">
        <f>IF(AND(AJ6=0,AK6=0),4,IF(AND(AJ6=0,AK6&gt;33,AK6&lt;50),2,IF(AND(AJ6=0,AK6&lt;33,),3,1)))</f>
        <v>2</v>
      </c>
      <c r="AM6" s="11"/>
      <c r="AN6" s="2">
        <v>0</v>
      </c>
      <c r="AO6" s="2">
        <v>10</v>
      </c>
      <c r="AP6" s="17">
        <f>IF(AND(AN6=0,AO6=0),4,IF(AND(AN6=0,AO6&gt;33,AO6&lt;50),2,IF(AND(AN6=0,AO6&lt;33,),3,1)))</f>
        <v>1</v>
      </c>
      <c r="AQ6" s="11"/>
      <c r="AR6" s="2">
        <v>0</v>
      </c>
      <c r="AS6" s="2">
        <v>15</v>
      </c>
      <c r="AT6" s="17">
        <f>IF(AND(AR6=0,AS6=0),4,IF(AND(AR6=0,AS6&gt;33,AS6&lt;50),2,IF(AND(AR6=0,AS6&lt;33,),3,1)))</f>
        <v>1</v>
      </c>
      <c r="AU6" s="11"/>
      <c r="AV6" s="2">
        <v>0</v>
      </c>
      <c r="AW6" s="2">
        <v>5</v>
      </c>
      <c r="AX6" s="17">
        <f>IF(AND(AV6=0,AW6=0),4,IF(AND(AV6=0,AW6&gt;33,AW6&lt;50),2,IF(AND(AV6=0,AW6&lt;33,),3,1)))</f>
        <v>1</v>
      </c>
      <c r="AY6" s="11"/>
      <c r="AZ6" s="2">
        <v>0</v>
      </c>
      <c r="BA6" s="2">
        <v>35</v>
      </c>
      <c r="BB6" s="17">
        <f>IF(AND(AZ6=0,BA6=0),4,IF(AND(AZ6=0,BA6&gt;33,BA6&lt;50),2,IF(AND(AZ6=0,BA6&lt;33,),3,1)))</f>
        <v>2</v>
      </c>
      <c r="BC6" s="11"/>
      <c r="BD6" s="2">
        <v>0</v>
      </c>
      <c r="BE6" s="2">
        <v>10</v>
      </c>
      <c r="BF6" s="17">
        <f>IF(AND(BD6=0,BE6=0),4,IF(AND(BD6=0,BE6&gt;33,BE6&lt;50),2,IF(AND(BD6=0,BE6&lt;33,),3,1)))</f>
        <v>1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1.9375</v>
      </c>
      <c r="BR6" s="1"/>
      <c r="BS6" s="5" t="s">
        <v>63</v>
      </c>
      <c r="BT6" s="19">
        <f>AVERAGE(BQ15:BQ18)</f>
        <v>2.109375</v>
      </c>
    </row>
    <row r="7" spans="1:72" ht="15" customHeight="1" x14ac:dyDescent="0.3">
      <c r="A7" s="41" t="s">
        <v>5</v>
      </c>
      <c r="B7" s="20" t="s">
        <v>6</v>
      </c>
      <c r="C7" s="11"/>
      <c r="D7" s="2" t="s">
        <v>30</v>
      </c>
      <c r="E7" s="2" t="s">
        <v>31</v>
      </c>
      <c r="F7" s="10">
        <f>IF(AND(D7="No",E7="Si"),3,IF(AND(D7="No",E7="No"),4))</f>
        <v>3</v>
      </c>
      <c r="G7" s="11"/>
      <c r="H7" s="2" t="s">
        <v>30</v>
      </c>
      <c r="I7" s="2" t="s">
        <v>31</v>
      </c>
      <c r="J7" s="10">
        <f>IF(AND(H7="No",I7="Si"),3,IF(AND(H7="No",I7="No"),4))</f>
        <v>3</v>
      </c>
      <c r="K7" s="11"/>
      <c r="L7" s="2" t="s">
        <v>30</v>
      </c>
      <c r="M7" s="2" t="s">
        <v>31</v>
      </c>
      <c r="N7" s="10">
        <f>IF(AND(L7="No",M7="Si"),3,IF(AND(L7="No",M7="No"),4))</f>
        <v>3</v>
      </c>
      <c r="O7" s="11"/>
      <c r="P7" s="2" t="s">
        <v>30</v>
      </c>
      <c r="Q7" s="2" t="s">
        <v>31</v>
      </c>
      <c r="R7" s="10">
        <f>IF(AND(P7="No",Q7="Si"),3,IF(AND(P7="No",Q7="No"),4))</f>
        <v>3</v>
      </c>
      <c r="S7" s="11"/>
      <c r="T7" s="2" t="s">
        <v>30</v>
      </c>
      <c r="U7" s="2" t="s">
        <v>30</v>
      </c>
      <c r="V7" s="10">
        <f>IF(AND(T7="No",U7="Si"),3,IF(AND(T7="No",U7="No"),4))</f>
        <v>4</v>
      </c>
      <c r="W7" s="11"/>
      <c r="X7" s="2" t="s">
        <v>30</v>
      </c>
      <c r="Y7" s="2" t="s">
        <v>31</v>
      </c>
      <c r="Z7" s="10">
        <f>IF(AND(X7="No",Y7="Si"),3,IF(AND(X7="No",Y7="No"),4))</f>
        <v>3</v>
      </c>
      <c r="AA7" s="11"/>
      <c r="AB7" s="2" t="s">
        <v>30</v>
      </c>
      <c r="AC7" s="2" t="s">
        <v>31</v>
      </c>
      <c r="AD7" s="10">
        <f>IF(AND(AB7="No",AC7="Si"),3,IF(AND(AB7="No",AC7="No"),4))</f>
        <v>3</v>
      </c>
      <c r="AE7" s="11"/>
      <c r="AF7" s="2" t="s">
        <v>30</v>
      </c>
      <c r="AG7" s="2" t="s">
        <v>30</v>
      </c>
      <c r="AH7" s="10">
        <f>IF(AND(AF7="No",AG7="Si"),3,IF(AND(AF7="No",AG7="No"),4))</f>
        <v>4</v>
      </c>
      <c r="AI7" s="11"/>
      <c r="AJ7" s="2" t="s">
        <v>30</v>
      </c>
      <c r="AK7" s="2" t="s">
        <v>31</v>
      </c>
      <c r="AL7" s="17">
        <f>IF(AND(AJ7="No",AK7="Si"),3,IF(AND(AJ7="No",AK7="No"),4))</f>
        <v>3</v>
      </c>
      <c r="AM7" s="11"/>
      <c r="AN7" s="2" t="s">
        <v>30</v>
      </c>
      <c r="AO7" s="2" t="s">
        <v>31</v>
      </c>
      <c r="AP7" s="17">
        <f>IF(AND(AN7="No",AO7="Si"),3,IF(AND(AN7="No",AO7="No"),4))</f>
        <v>3</v>
      </c>
      <c r="AQ7" s="11"/>
      <c r="AR7" s="2" t="s">
        <v>30</v>
      </c>
      <c r="AS7" s="2" t="s">
        <v>31</v>
      </c>
      <c r="AT7" s="17">
        <f>IF(AND(AR7="No",AS7="Si"),3,IF(AND(AR7="No",AS7="No"),4))</f>
        <v>3</v>
      </c>
      <c r="AU7" s="11"/>
      <c r="AV7" s="2" t="s">
        <v>30</v>
      </c>
      <c r="AW7" s="2" t="s">
        <v>31</v>
      </c>
      <c r="AX7" s="17">
        <f>IF(AND(AV7="No",AW7="Si"),3,IF(AND(AV7="No",AW7="No"),4))</f>
        <v>3</v>
      </c>
      <c r="AY7" s="11"/>
      <c r="AZ7" s="2" t="s">
        <v>30</v>
      </c>
      <c r="BA7" s="2" t="s">
        <v>31</v>
      </c>
      <c r="BB7" s="17">
        <f>IF(AND(AZ7="No",BA7="Si"),3,IF(AND(AZ7="No",BA7="No"),4))</f>
        <v>3</v>
      </c>
      <c r="BC7" s="11"/>
      <c r="BD7" s="2" t="s">
        <v>30</v>
      </c>
      <c r="BE7" s="2" t="s">
        <v>31</v>
      </c>
      <c r="BF7" s="17">
        <f>IF(AND(BD7="No",BE7="Si"),3,IF(AND(BD7="No",BE7="No"),4))</f>
        <v>3</v>
      </c>
      <c r="BG7" s="11"/>
      <c r="BH7" s="2" t="s">
        <v>30</v>
      </c>
      <c r="BI7" s="2" t="s">
        <v>31</v>
      </c>
      <c r="BJ7" s="17">
        <f>IF(AND(BH7="No",BI7="Si"),3,IF(AND(BH7="No",BI7="No"),4))</f>
        <v>3</v>
      </c>
      <c r="BK7" s="11"/>
      <c r="BL7" s="2" t="s">
        <v>30</v>
      </c>
      <c r="BM7" s="2" t="s">
        <v>31</v>
      </c>
      <c r="BN7" s="17">
        <f>IF(AND(BL7="No",BM7="Si"),3,IF(AND(BL7="No",BM7="No"),4))</f>
        <v>3</v>
      </c>
      <c r="BP7" s="7" t="s">
        <v>6</v>
      </c>
      <c r="BQ7" s="19">
        <f t="shared" si="0"/>
        <v>3.125</v>
      </c>
      <c r="BR7" s="1"/>
      <c r="BS7" s="5" t="s">
        <v>20</v>
      </c>
      <c r="BT7" s="19">
        <f>AVERAGE(BQ19:BQ22)</f>
        <v>1.703125</v>
      </c>
    </row>
    <row r="8" spans="1:72" ht="35.4" customHeight="1" x14ac:dyDescent="0.3">
      <c r="A8" s="41"/>
      <c r="B8" s="20" t="s">
        <v>7</v>
      </c>
      <c r="C8" s="11"/>
      <c r="D8" s="2"/>
      <c r="E8" s="2">
        <v>55</v>
      </c>
      <c r="F8" s="10">
        <f>IF(E8&lt;=200,4,IF(AND(E8&lt;=300,E8&gt;200),3,IF(AND(E8&lt;=500,E8&gt;300),2,IF(E8&gt;500,1))))</f>
        <v>4</v>
      </c>
      <c r="G8" s="11"/>
      <c r="H8" s="2"/>
      <c r="I8" s="2">
        <v>155</v>
      </c>
      <c r="J8" s="10">
        <f>IF(I8&lt;=200,4,IF(AND(I8&lt;=300,I8&gt;200),3,IF(AND(I8&lt;=500,I8&gt;300),2,IF(I8&gt;500,1))))</f>
        <v>4</v>
      </c>
      <c r="K8" s="11"/>
      <c r="L8" s="2"/>
      <c r="M8" s="2">
        <v>155</v>
      </c>
      <c r="N8" s="10">
        <f>IF(M8&lt;=200,4,IF(AND(M8&lt;=300,M8&gt;200),3,IF(AND(M8&lt;=500,M8&gt;300),2,IF(M8&gt;500,1))))</f>
        <v>4</v>
      </c>
      <c r="O8" s="11"/>
      <c r="P8" s="2"/>
      <c r="Q8" s="2">
        <v>255</v>
      </c>
      <c r="R8" s="10">
        <f>IF(Q8&lt;=200,4,IF(AND(Q8&lt;=300,Q8&gt;200),3,IF(AND(Q8&lt;=500,Q8&gt;300),2,IF(Q8&gt;500,1))))</f>
        <v>3</v>
      </c>
      <c r="S8" s="11"/>
      <c r="T8" s="2"/>
      <c r="U8" s="2">
        <v>132</v>
      </c>
      <c r="V8" s="10">
        <f>IF(U8&lt;=200,4,IF(AND(U8&lt;=300,U8&gt;200),3,IF(AND(U8&lt;=500,U8&gt;300),2,IF(U8&gt;500,1))))</f>
        <v>4</v>
      </c>
      <c r="W8" s="11"/>
      <c r="X8" s="2"/>
      <c r="Y8" s="2">
        <v>50</v>
      </c>
      <c r="Z8" s="10">
        <f>IF(Y8&lt;=200,4,IF(AND(Y8&lt;=300,Y8&gt;200),3,IF(AND(Y8&lt;=500,Y8&gt;300),2,IF(Y8&gt;500,1))))</f>
        <v>4</v>
      </c>
      <c r="AA8" s="11"/>
      <c r="AB8" s="2"/>
      <c r="AC8" s="2">
        <v>50</v>
      </c>
      <c r="AD8" s="10">
        <f>IF(AC8&lt;=200,4,IF(AND(AC8&lt;=300,AC8&gt;200),3,IF(AND(AC8&lt;=500,AC8&gt;300),2,IF(AC8&gt;500,1))))</f>
        <v>4</v>
      </c>
      <c r="AE8" s="11"/>
      <c r="AF8" s="2"/>
      <c r="AG8" s="2">
        <v>150</v>
      </c>
      <c r="AH8" s="10">
        <f>IF(AG8&lt;=200,4,IF(AND(AG8&lt;=300,AG8&gt;200),3,IF(AND(AG8&lt;=500,AG8&gt;300),2,IF(AG8&gt;500,1))))</f>
        <v>4</v>
      </c>
      <c r="AI8" s="11"/>
      <c r="AJ8" s="2"/>
      <c r="AK8" s="2">
        <v>55</v>
      </c>
      <c r="AL8" s="17">
        <f>IF(AK8&lt;=200,4,IF(AND(AK8&lt;=300,AK8&gt;200),3,IF(AND(AK8&lt;=500,AK8&gt;300),2,IF(AK8&gt;500,1))))</f>
        <v>4</v>
      </c>
      <c r="AM8" s="11"/>
      <c r="AN8" s="2"/>
      <c r="AO8" s="2">
        <v>130</v>
      </c>
      <c r="AP8" s="17">
        <f>IF(AO8&lt;=200,4,IF(AND(AO8&lt;=300,AO8&gt;200),3,IF(AND(AO8&lt;=500,AO8&gt;300),2,IF(AO8&gt;500,1))))</f>
        <v>4</v>
      </c>
      <c r="AQ8" s="11"/>
      <c r="AR8" s="2"/>
      <c r="AS8" s="2">
        <v>210</v>
      </c>
      <c r="AT8" s="17">
        <f>IF(AS8&lt;=200,4,IF(AND(AS8&lt;=300,AS8&gt;200),3,IF(AND(AS8&lt;=500,AS8&gt;300),2,IF(AS8&gt;500,1))))</f>
        <v>3</v>
      </c>
      <c r="AU8" s="11"/>
      <c r="AV8" s="2"/>
      <c r="AW8" s="2">
        <v>230</v>
      </c>
      <c r="AX8" s="17">
        <f>IF(AW8&lt;=200,4,IF(AND(AW8&lt;=300,AW8&gt;200),3,IF(AND(AW8&lt;=500,AW8&gt;300),2,IF(AW8&gt;500,1))))</f>
        <v>3</v>
      </c>
      <c r="AY8" s="11"/>
      <c r="AZ8" s="2"/>
      <c r="BA8" s="2">
        <v>120</v>
      </c>
      <c r="BB8" s="17">
        <f>IF(BA8&lt;=200,4,IF(AND(BA8&lt;=300,BA8&gt;200),3,IF(AND(BA8&lt;=500,BA8&gt;300),2,IF(BA8&gt;500,1))))</f>
        <v>4</v>
      </c>
      <c r="BC8" s="11"/>
      <c r="BD8" s="2"/>
      <c r="BE8" s="2">
        <v>0</v>
      </c>
      <c r="BF8" s="17">
        <f>IF(BE8&lt;=200,4,IF(AND(BE8&lt;=300,BE8&gt;200),3,IF(AND(BE8&lt;=500,BE8&gt;300),2,IF(BE8&gt;500,1))))</f>
        <v>4</v>
      </c>
      <c r="BG8" s="11"/>
      <c r="BH8" s="2"/>
      <c r="BI8" s="2">
        <v>0</v>
      </c>
      <c r="BJ8" s="17">
        <f>IF(BI8&lt;=200,4,IF(AND(BI8&lt;=300,BI8&gt;200),3,IF(AND(BI8&lt;=500,BI8&gt;300),2,IF(BI8&gt;500,1))))</f>
        <v>4</v>
      </c>
      <c r="BK8" s="11"/>
      <c r="BL8" s="2"/>
      <c r="BM8" s="2">
        <v>0</v>
      </c>
      <c r="BN8" s="17">
        <f>IF(BM8&lt;=200,4,IF(AND(BM8&lt;=300,BM8&gt;200),3,IF(AND(BM8&lt;=500,BM8&gt;300),2,IF(BM8&gt;500,1))))</f>
        <v>4</v>
      </c>
      <c r="BP8" s="7" t="s">
        <v>7</v>
      </c>
      <c r="BQ8" s="19">
        <f t="shared" si="0"/>
        <v>3.8125</v>
      </c>
      <c r="BR8" s="1"/>
      <c r="BS8" s="5" t="s">
        <v>25</v>
      </c>
      <c r="BT8" s="19">
        <f>AVERAGE(BQ23:BQ25)</f>
        <v>1.375</v>
      </c>
    </row>
    <row r="9" spans="1:72" ht="24" customHeight="1" x14ac:dyDescent="0.3">
      <c r="A9" s="41"/>
      <c r="B9" s="20" t="s">
        <v>8</v>
      </c>
      <c r="C9" s="11"/>
      <c r="D9" s="2"/>
      <c r="E9" s="2" t="s">
        <v>30</v>
      </c>
      <c r="F9" s="10">
        <f>IF(E9="No",1,IF(E9="Si",3))</f>
        <v>1</v>
      </c>
      <c r="G9" s="11"/>
      <c r="H9" s="2"/>
      <c r="I9" s="2" t="s">
        <v>30</v>
      </c>
      <c r="J9" s="10">
        <f>IF(I9="No",1,IF(I9="Si",3))</f>
        <v>1</v>
      </c>
      <c r="K9" s="11"/>
      <c r="L9" s="2"/>
      <c r="M9" s="2" t="s">
        <v>30</v>
      </c>
      <c r="N9" s="10">
        <f>IF(M9="No",1,IF(M9="Si",3))</f>
        <v>1</v>
      </c>
      <c r="O9" s="11"/>
      <c r="P9" s="2"/>
      <c r="Q9" s="2" t="s">
        <v>30</v>
      </c>
      <c r="R9" s="10">
        <f>IF(Q9="No",1,IF(Q9="Si",3))</f>
        <v>1</v>
      </c>
      <c r="S9" s="11"/>
      <c r="T9" s="2"/>
      <c r="U9" s="2" t="s">
        <v>30</v>
      </c>
      <c r="V9" s="10">
        <f>IF(U9="No",1,IF(U9="Si",3))</f>
        <v>1</v>
      </c>
      <c r="W9" s="11"/>
      <c r="X9" s="2"/>
      <c r="Y9" s="2" t="s">
        <v>30</v>
      </c>
      <c r="Z9" s="10">
        <f>IF(Y9="No",1,IF(Y9="Si",3))</f>
        <v>1</v>
      </c>
      <c r="AA9" s="11"/>
      <c r="AB9" s="2"/>
      <c r="AC9" s="2" t="s">
        <v>30</v>
      </c>
      <c r="AD9" s="10">
        <f>IF(AC9="No",1,IF(AC9="Si",3))</f>
        <v>1</v>
      </c>
      <c r="AE9" s="11"/>
      <c r="AF9" s="2"/>
      <c r="AG9" s="2" t="s">
        <v>30</v>
      </c>
      <c r="AH9" s="10">
        <f>IF(AG9="No",1,IF(AG9="Si",3))</f>
        <v>1</v>
      </c>
      <c r="AI9" s="11"/>
      <c r="AJ9" s="2"/>
      <c r="AK9" s="2" t="s">
        <v>30</v>
      </c>
      <c r="AL9" s="17">
        <f>IF(AK9="No",1,IF(AK9="Si",3))</f>
        <v>1</v>
      </c>
      <c r="AM9" s="11"/>
      <c r="AN9" s="2"/>
      <c r="AO9" s="2" t="s">
        <v>30</v>
      </c>
      <c r="AP9" s="17">
        <f>IF(AO9="No",1)</f>
        <v>1</v>
      </c>
      <c r="AQ9" s="11"/>
      <c r="AR9" s="2"/>
      <c r="AS9" s="2" t="s">
        <v>30</v>
      </c>
      <c r="AT9" s="17">
        <f>IF(AS9="No",1)</f>
        <v>1</v>
      </c>
      <c r="AU9" s="11"/>
      <c r="AV9" s="2"/>
      <c r="AW9" s="2" t="s">
        <v>30</v>
      </c>
      <c r="AX9" s="17">
        <f>IF(AW9="No",1)</f>
        <v>1</v>
      </c>
      <c r="AY9" s="11"/>
      <c r="AZ9" s="2"/>
      <c r="BA9" s="2" t="s">
        <v>30</v>
      </c>
      <c r="BB9" s="17">
        <f>IF(BA9="No",1)</f>
        <v>1</v>
      </c>
      <c r="BC9" s="11"/>
      <c r="BD9" s="2"/>
      <c r="BE9" s="2" t="s">
        <v>30</v>
      </c>
      <c r="BF9" s="17">
        <f>IF(BE9="No",1)</f>
        <v>1</v>
      </c>
      <c r="BG9" s="11"/>
      <c r="BH9" s="2"/>
      <c r="BI9" s="2" t="s">
        <v>30</v>
      </c>
      <c r="BJ9" s="17">
        <f>IF(BI9="No",1)</f>
        <v>1</v>
      </c>
      <c r="BK9" s="11"/>
      <c r="BL9" s="2"/>
      <c r="BM9" s="2" t="s">
        <v>30</v>
      </c>
      <c r="BN9" s="17">
        <f>IF(BM9="No",1)</f>
        <v>1</v>
      </c>
      <c r="BP9" s="7" t="s">
        <v>8</v>
      </c>
      <c r="BQ9" s="19">
        <f t="shared" si="0"/>
        <v>1</v>
      </c>
      <c r="BR9" s="1"/>
      <c r="BS9" s="1"/>
      <c r="BT9" s="21"/>
    </row>
    <row r="10" spans="1:72" ht="22.2" customHeight="1" x14ac:dyDescent="0.3">
      <c r="A10" s="41"/>
      <c r="B10" s="20" t="s">
        <v>9</v>
      </c>
      <c r="C10" s="22" t="s">
        <v>30</v>
      </c>
      <c r="D10" s="23" t="s">
        <v>30</v>
      </c>
      <c r="E10" s="23" t="s">
        <v>30</v>
      </c>
      <c r="F10" s="10">
        <f>IF(AND(C10="No",D10="No",E10="No"),1,IF(E10="Si",4))</f>
        <v>1</v>
      </c>
      <c r="G10" s="22" t="s">
        <v>30</v>
      </c>
      <c r="H10" s="23" t="s">
        <v>30</v>
      </c>
      <c r="I10" s="23" t="s">
        <v>30</v>
      </c>
      <c r="J10" s="10">
        <f>IF(AND(G10="No",H10="No",I10="No"),1,IF(I10="Si",4))</f>
        <v>1</v>
      </c>
      <c r="K10" s="22" t="s">
        <v>30</v>
      </c>
      <c r="L10" s="23" t="s">
        <v>30</v>
      </c>
      <c r="M10" s="23" t="s">
        <v>30</v>
      </c>
      <c r="N10" s="10">
        <f>IF(AND(K10="No",L10="No",M10="No"),1,IF(M10="Si",4))</f>
        <v>1</v>
      </c>
      <c r="O10" s="22" t="s">
        <v>30</v>
      </c>
      <c r="P10" s="23" t="s">
        <v>30</v>
      </c>
      <c r="Q10" s="23" t="s">
        <v>30</v>
      </c>
      <c r="R10" s="10">
        <f>IF(AND(O10="No",P10="No",Q10="No"),1,IF(Q10="Si",4))</f>
        <v>1</v>
      </c>
      <c r="S10" s="22" t="s">
        <v>30</v>
      </c>
      <c r="T10" s="23" t="s">
        <v>30</v>
      </c>
      <c r="U10" s="23" t="s">
        <v>30</v>
      </c>
      <c r="V10" s="10">
        <f>IF(AND(S10="No",T10="No",U10="No"),1,IF(U10="Si",4))</f>
        <v>1</v>
      </c>
      <c r="W10" s="22" t="s">
        <v>30</v>
      </c>
      <c r="X10" s="23" t="s">
        <v>30</v>
      </c>
      <c r="Y10" s="23" t="s">
        <v>30</v>
      </c>
      <c r="Z10" s="10">
        <f>IF(AND(W10="No",X10="No",Y10="No"),1,IF(Y10="Si",4))</f>
        <v>1</v>
      </c>
      <c r="AA10" s="22" t="s">
        <v>30</v>
      </c>
      <c r="AB10" s="23" t="s">
        <v>30</v>
      </c>
      <c r="AC10" s="23" t="s">
        <v>30</v>
      </c>
      <c r="AD10" s="10">
        <f>IF(AND(AA10="No",AB10="No",AC10="No"),1,IF(AC10="Si",4))</f>
        <v>1</v>
      </c>
      <c r="AE10" s="22" t="s">
        <v>30</v>
      </c>
      <c r="AF10" s="23" t="s">
        <v>30</v>
      </c>
      <c r="AG10" s="23" t="s">
        <v>30</v>
      </c>
      <c r="AH10" s="10">
        <f>IF(AND(AE10="No",AF10="No",AG10="No"),1,IF(AG10="Si",4))</f>
        <v>1</v>
      </c>
      <c r="AI10" s="22" t="s">
        <v>30</v>
      </c>
      <c r="AJ10" s="23" t="s">
        <v>30</v>
      </c>
      <c r="AK10" s="23" t="s">
        <v>30</v>
      </c>
      <c r="AL10" s="17">
        <f>IF(AND(AI10="No",AJ10="No",AK10="No"),1,IF(AK10="Si",4))</f>
        <v>1</v>
      </c>
      <c r="AM10" s="13" t="s">
        <v>30</v>
      </c>
      <c r="AN10" s="2" t="s">
        <v>30</v>
      </c>
      <c r="AO10" s="2" t="s">
        <v>30</v>
      </c>
      <c r="AP10" s="17">
        <f>IF(AND(AM10="No",AN10="No",AO10="No"),1)</f>
        <v>1</v>
      </c>
      <c r="AQ10" s="13" t="s">
        <v>30</v>
      </c>
      <c r="AR10" s="2" t="s">
        <v>30</v>
      </c>
      <c r="AS10" s="2" t="s">
        <v>30</v>
      </c>
      <c r="AT10" s="17">
        <f>IF(AND(AQ10="No",AR10="No",AS10="No"),1)</f>
        <v>1</v>
      </c>
      <c r="AU10" s="13" t="s">
        <v>30</v>
      </c>
      <c r="AV10" s="2" t="s">
        <v>30</v>
      </c>
      <c r="AW10" s="2" t="s">
        <v>30</v>
      </c>
      <c r="AX10" s="17">
        <f>IF(AND(AU10="No",AV10="No",AW10="No"),1)</f>
        <v>1</v>
      </c>
      <c r="AY10" s="13" t="s">
        <v>30</v>
      </c>
      <c r="AZ10" s="2" t="s">
        <v>30</v>
      </c>
      <c r="BA10" s="2" t="s">
        <v>30</v>
      </c>
      <c r="BB10" s="17">
        <f>IF(AND(AY10="No",AZ10="No",BA10="No"),1)</f>
        <v>1</v>
      </c>
      <c r="BC10" s="13" t="s">
        <v>30</v>
      </c>
      <c r="BD10" s="2" t="s">
        <v>30</v>
      </c>
      <c r="BE10" s="2" t="s">
        <v>30</v>
      </c>
      <c r="BF10" s="17">
        <f>IF(AND(BC10="No",BD10="No",BE10="No"),1)</f>
        <v>1</v>
      </c>
      <c r="BG10" s="13" t="s">
        <v>30</v>
      </c>
      <c r="BH10" s="2" t="s">
        <v>30</v>
      </c>
      <c r="BI10" s="2" t="s">
        <v>30</v>
      </c>
      <c r="BJ10" s="17">
        <f>IF(AND(BG10="No",BH10="No",BI10="No"),1)</f>
        <v>1</v>
      </c>
      <c r="BK10" s="13" t="s">
        <v>30</v>
      </c>
      <c r="BL10" s="2" t="s">
        <v>30</v>
      </c>
      <c r="BM10" s="2" t="s">
        <v>30</v>
      </c>
      <c r="BN10" s="17">
        <f>IF(AND(BK10="No",BL10="No",BM10="No"),1)</f>
        <v>1</v>
      </c>
      <c r="BP10" s="7" t="s">
        <v>9</v>
      </c>
      <c r="BQ10" s="19">
        <f t="shared" si="0"/>
        <v>1</v>
      </c>
      <c r="BR10" s="1"/>
      <c r="BS10" s="1"/>
      <c r="BT10" s="21"/>
    </row>
    <row r="11" spans="1:72" x14ac:dyDescent="0.3">
      <c r="A11" s="41" t="s">
        <v>10</v>
      </c>
      <c r="B11" s="20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  <c r="BR11" s="1"/>
      <c r="BS11" s="1"/>
      <c r="BT11" s="1"/>
    </row>
    <row r="12" spans="1:72" ht="28.8" x14ac:dyDescent="0.3">
      <c r="A12" s="41"/>
      <c r="B12" s="20" t="s">
        <v>12</v>
      </c>
      <c r="C12" s="11"/>
      <c r="D12" s="2"/>
      <c r="E12" s="1" t="s">
        <v>36</v>
      </c>
      <c r="F12" s="10">
        <f>IF(E12="Espacio vial más ancho que la acera",1,IF(E12="Espacio vial más ancho que la acera con estacionamiento en la vía",2))</f>
        <v>1</v>
      </c>
      <c r="G12" s="11"/>
      <c r="H12" s="2"/>
      <c r="I12" s="1" t="s">
        <v>36</v>
      </c>
      <c r="J12" s="10">
        <f>IF(I12="Espacio vial más ancho que la acera",1,IF(I12="Espacio vial más ancho que la acera con estacionamiento en la vía",2))</f>
        <v>1</v>
      </c>
      <c r="K12" s="11"/>
      <c r="L12" s="2"/>
      <c r="M12" s="1" t="s">
        <v>36</v>
      </c>
      <c r="N12" s="10">
        <f>IF(M12="Espacio vial más ancho que la acera",1,IF(M12="Espacio vial más ancho que la acera con estacionamiento en la vía",2))</f>
        <v>1</v>
      </c>
      <c r="O12" s="11"/>
      <c r="P12" s="2"/>
      <c r="Q12" s="1" t="s">
        <v>36</v>
      </c>
      <c r="R12" s="10">
        <f>IF(Q12="Espacio vial más ancho que la acera",1,IF(Q12="Espacio vial más ancho que la acera con estacionamiento en la vía",2))</f>
        <v>1</v>
      </c>
      <c r="S12" s="11"/>
      <c r="T12" s="2"/>
      <c r="U12" s="1" t="s">
        <v>36</v>
      </c>
      <c r="V12" s="10">
        <f>IF(U12="Espacio vial más ancho que la acera",1,IF(U12="Espacio vial más ancho que la acera con estacionamiento en la vía",2))</f>
        <v>1</v>
      </c>
      <c r="W12" s="11"/>
      <c r="X12" s="2"/>
      <c r="Y12" s="1" t="s">
        <v>36</v>
      </c>
      <c r="Z12" s="10">
        <f>IF(Y12="Espacio vial más ancho que la acera",1,IF(Y12="Espacio vial más ancho que la acera con estacionamiento en la vía",2))</f>
        <v>1</v>
      </c>
      <c r="AA12" s="11"/>
      <c r="AB12" s="2"/>
      <c r="AC12" s="1" t="s">
        <v>36</v>
      </c>
      <c r="AD12" s="10">
        <f>IF(AC12="Espacio vial más ancho que la acera",1,IF(AC12="Espacio vial más ancho que la acera con estacionamiento en la vía",2))</f>
        <v>1</v>
      </c>
      <c r="AE12" s="11"/>
      <c r="AF12" s="2"/>
      <c r="AG12" s="1" t="s">
        <v>36</v>
      </c>
      <c r="AH12" s="10">
        <f>IF(AG12="Espacio vial más ancho que la acera",1,IF(AG12="Espacio vial más ancho que la acera con estacionamiento en la vía",2))</f>
        <v>1</v>
      </c>
      <c r="AI12" s="11"/>
      <c r="AJ12" s="2"/>
      <c r="AK12" s="1" t="s">
        <v>36</v>
      </c>
      <c r="AL12" s="17">
        <f>IF(AK12="Espacio vial más ancho que la acera",1,IF(AK12="Espacio vial más ancho que la acera con estacionamiento en la vía",2))</f>
        <v>1</v>
      </c>
      <c r="AM12" s="11"/>
      <c r="AN12" s="2"/>
      <c r="AO12" s="1" t="s">
        <v>36</v>
      </c>
      <c r="AP12" s="17">
        <f>IF(AO12="Espacio vial más ancho que la acera",1)</f>
        <v>1</v>
      </c>
      <c r="AQ12" s="11"/>
      <c r="AR12" s="2"/>
      <c r="AS12" s="1" t="s">
        <v>36</v>
      </c>
      <c r="AT12" s="17">
        <f>IF(AS12="Espacio vial más ancho que la acera",1)</f>
        <v>1</v>
      </c>
      <c r="AU12" s="11"/>
      <c r="AV12" s="2"/>
      <c r="AW12" s="1" t="s">
        <v>36</v>
      </c>
      <c r="AX12" s="17">
        <f>IF(AW12="Espacio vial más ancho que la acera",1)</f>
        <v>1</v>
      </c>
      <c r="AY12" s="11"/>
      <c r="AZ12" s="2"/>
      <c r="BA12" s="1" t="s">
        <v>36</v>
      </c>
      <c r="BB12" s="17">
        <f>IF(BA12="Espacio vial más ancho que la acera",1)</f>
        <v>1</v>
      </c>
      <c r="BC12" s="11"/>
      <c r="BD12" s="2"/>
      <c r="BE12" s="1" t="s">
        <v>36</v>
      </c>
      <c r="BF12" s="17">
        <f>IF(BE12="Espacio vial más ancho que la acera",1)</f>
        <v>1</v>
      </c>
      <c r="BG12" s="11"/>
      <c r="BH12" s="2"/>
      <c r="BI12" s="1" t="s">
        <v>36</v>
      </c>
      <c r="BJ12" s="17">
        <f>IF(BI12="Espacio vial más ancho que la acera",1)</f>
        <v>1</v>
      </c>
      <c r="BK12" s="11"/>
      <c r="BL12" s="2"/>
      <c r="BM12" s="1" t="s">
        <v>36</v>
      </c>
      <c r="BN12" s="17">
        <f>IF(BM12="Espacio vial más ancho que la acera",1)</f>
        <v>1</v>
      </c>
      <c r="BP12" s="7" t="s">
        <v>12</v>
      </c>
      <c r="BQ12" s="19">
        <f t="shared" si="0"/>
        <v>1</v>
      </c>
      <c r="BR12" s="1"/>
      <c r="BS12" s="1"/>
      <c r="BT12" s="21"/>
    </row>
    <row r="13" spans="1:72" x14ac:dyDescent="0.3">
      <c r="A13" s="41"/>
      <c r="B13" s="20" t="s">
        <v>13</v>
      </c>
      <c r="C13" s="11"/>
      <c r="D13" s="2">
        <v>2</v>
      </c>
      <c r="E13" s="2">
        <v>0</v>
      </c>
      <c r="F13" s="10">
        <f>IF(AND(D13=0,E13=0),1,IF(AND(D13&gt;=2,E13&gt;=1),3,2))</f>
        <v>2</v>
      </c>
      <c r="G13" s="11"/>
      <c r="H13" s="2">
        <v>2</v>
      </c>
      <c r="I13" s="2">
        <v>0</v>
      </c>
      <c r="J13" s="10">
        <f>IF(AND(H13=0,I13=0),1,IF(AND(H13&gt;=2,I13&gt;=1),3,2))</f>
        <v>2</v>
      </c>
      <c r="K13" s="11"/>
      <c r="L13" s="2">
        <v>2</v>
      </c>
      <c r="M13" s="2">
        <v>0</v>
      </c>
      <c r="N13" s="10">
        <f>IF(AND(L13=0,M13=0),1,IF(AND(L13&gt;=2,M13&gt;=1),3,2))</f>
        <v>2</v>
      </c>
      <c r="O13" s="11"/>
      <c r="P13" s="2">
        <v>2</v>
      </c>
      <c r="Q13" s="2">
        <v>0</v>
      </c>
      <c r="R13" s="10">
        <f>IF(AND(P13=0,Q13=0),1,IF(AND(P13&gt;=2,Q13&gt;=1),3,2))</f>
        <v>2</v>
      </c>
      <c r="S13" s="11"/>
      <c r="T13" s="2">
        <v>2</v>
      </c>
      <c r="U13" s="2">
        <v>0</v>
      </c>
      <c r="V13" s="10">
        <f>IF(AND(T13=0,U13=0),1,IF(AND(T13&gt;=2,U13&gt;=1),3,2))</f>
        <v>2</v>
      </c>
      <c r="W13" s="11"/>
      <c r="X13" s="2">
        <v>2</v>
      </c>
      <c r="Y13" s="2">
        <v>0</v>
      </c>
      <c r="Z13" s="10">
        <f>IF(AND(X13=0,Y13=0),1,IF(AND(X13&gt;=2,Y13&gt;=1),3,2))</f>
        <v>2</v>
      </c>
      <c r="AA13" s="11"/>
      <c r="AB13" s="2">
        <v>2</v>
      </c>
      <c r="AC13" s="2">
        <v>0</v>
      </c>
      <c r="AD13" s="10">
        <f>IF(AND(AB13=0,AC13=0),1,IF(AND(AB13&gt;=2,AC13&gt;=1),3,2))</f>
        <v>2</v>
      </c>
      <c r="AE13" s="11"/>
      <c r="AF13" s="2">
        <v>2</v>
      </c>
      <c r="AG13" s="2">
        <v>0</v>
      </c>
      <c r="AH13" s="10">
        <f>IF(AND(AF13=0,AG13=0),1,IF(AND(AF13&gt;=2,AG13&gt;=1),3,2))</f>
        <v>2</v>
      </c>
      <c r="AI13" s="11"/>
      <c r="AJ13" s="2">
        <v>2</v>
      </c>
      <c r="AK13" s="2">
        <v>0</v>
      </c>
      <c r="AL13" s="17">
        <f>IF(AND(AJ13=0,AK13=0),1,IF(AND(AJ13&gt;=2,AK13&gt;=1),3,2))</f>
        <v>2</v>
      </c>
      <c r="AM13" s="11"/>
      <c r="AN13" s="2">
        <v>3</v>
      </c>
      <c r="AO13" s="2">
        <v>0</v>
      </c>
      <c r="AP13" s="17">
        <f>IF(AND(AN13=0,AO13=0),1,IF(AND(AN13&gt;=2,AO13&gt;=1),3,2))</f>
        <v>2</v>
      </c>
      <c r="AQ13" s="11"/>
      <c r="AR13" s="2">
        <v>3</v>
      </c>
      <c r="AS13" s="2">
        <v>0</v>
      </c>
      <c r="AT13" s="17">
        <f>IF(AND(AR13=0,AS13=0),1,IF(AND(AR13&gt;=2,AS13&gt;=1),3,2))</f>
        <v>2</v>
      </c>
      <c r="AU13" s="11"/>
      <c r="AV13" s="2">
        <v>3</v>
      </c>
      <c r="AW13" s="2">
        <v>0</v>
      </c>
      <c r="AX13" s="17">
        <f>IF(AND(AV13=0,AW13=0),1,IF(AND(AV13&gt;=2,AW13&gt;=1),3,2))</f>
        <v>2</v>
      </c>
      <c r="AY13" s="11"/>
      <c r="AZ13" s="2">
        <v>3</v>
      </c>
      <c r="BA13" s="2">
        <v>0</v>
      </c>
      <c r="BB13" s="17">
        <f>IF(AND(AZ13=0,BA13=0),1,IF(AND(AZ13&gt;=2,BA13&gt;=1),3,2))</f>
        <v>2</v>
      </c>
      <c r="BC13" s="11"/>
      <c r="BD13" s="2">
        <v>2</v>
      </c>
      <c r="BE13" s="2">
        <v>0</v>
      </c>
      <c r="BF13" s="17">
        <f>IF(AND(BD13=0,BE13=0),1,IF(AND(BD13&gt;=2,BE13&gt;=1),3,2))</f>
        <v>2</v>
      </c>
      <c r="BG13" s="11"/>
      <c r="BH13" s="2">
        <v>3</v>
      </c>
      <c r="BI13" s="2">
        <v>0</v>
      </c>
      <c r="BJ13" s="17">
        <f>IF(AND(BH13=0,BI13=0),1,IF(AND(BH13&gt;=2,BI13&gt;=1),3,2))</f>
        <v>2</v>
      </c>
      <c r="BK13" s="11"/>
      <c r="BL13" s="2">
        <v>3</v>
      </c>
      <c r="BM13" s="2">
        <v>0</v>
      </c>
      <c r="BN13" s="17">
        <f>IF(AND(BL13=0,BM13=0),1,IF(AND(BL13&gt;=2,BM13&gt;=1),3,2))</f>
        <v>2</v>
      </c>
      <c r="BP13" s="7" t="s">
        <v>13</v>
      </c>
      <c r="BQ13" s="19">
        <f t="shared" si="0"/>
        <v>2</v>
      </c>
      <c r="BR13" s="1"/>
      <c r="BS13" s="1"/>
      <c r="BT13" s="21"/>
    </row>
    <row r="14" spans="1:72" x14ac:dyDescent="0.3">
      <c r="A14" s="41"/>
      <c r="B14" s="20" t="s">
        <v>14</v>
      </c>
      <c r="C14" s="11"/>
      <c r="D14" s="2">
        <v>0</v>
      </c>
      <c r="E14" s="2">
        <v>0</v>
      </c>
      <c r="F14" s="10">
        <f>IF(AND(D14=0,E14=0),1,IF(AND(D14&gt;=50,E14&gt;=2),3,IF(AND(D14&lt;50,E14&lt;2),2,IF(AND(D14=100,E14=0),3,IF(AND(D14=100,E14=1),3,IF(AND(D14&lt;=50,E14&gt;=1),2,IF(AND(D14&gt;50,E14=0),3)))))))</f>
        <v>1</v>
      </c>
      <c r="G14" s="11"/>
      <c r="H14" s="2">
        <v>0</v>
      </c>
      <c r="I14" s="2">
        <v>0</v>
      </c>
      <c r="J14" s="10">
        <f>IF(AND(H14=0,I14=0),1,IF(AND(H14&gt;=50,I14&gt;=2),3,IF(AND(H14&lt;50,I14&lt;2),2,IF(AND(H14=100,I14=0),3,IF(AND(H14=100,I14=1),3,IF(AND(H14&lt;=50,I14&gt;=1),2,IF(AND(H14&gt;50,I14=0),3)))))))</f>
        <v>1</v>
      </c>
      <c r="K14" s="11"/>
      <c r="L14" s="2">
        <v>0</v>
      </c>
      <c r="M14" s="2">
        <v>0</v>
      </c>
      <c r="N14" s="10">
        <f>IF(AND(L14=0,M14=0),1,IF(AND(L14&gt;=50,M14&gt;=2),3,IF(AND(L14&lt;50,M14&lt;2),2,IF(AND(L14=100,M14=0),3,IF(AND(L14=100,M14=1),3,IF(AND(L14&lt;=50,M14&gt;=1),2,IF(AND(L14&gt;50,M14=0),3)))))))</f>
        <v>1</v>
      </c>
      <c r="O14" s="11"/>
      <c r="P14" s="2">
        <v>0</v>
      </c>
      <c r="Q14" s="2">
        <v>0</v>
      </c>
      <c r="R14" s="10">
        <f>IF(AND(P14=0,Q14=0),1,IF(AND(P14&gt;=50,Q14&gt;=2),3,IF(AND(P14&lt;50,Q14&lt;2),2,IF(AND(P14=100,Q14=0),3,IF(AND(P14=100,Q14=1),3,IF(AND(P14&lt;=50,Q14&gt;=1),2,IF(AND(P14&gt;50,Q14=0),3)))))))</f>
        <v>1</v>
      </c>
      <c r="S14" s="11"/>
      <c r="T14" s="2">
        <v>20</v>
      </c>
      <c r="U14" s="2">
        <v>0</v>
      </c>
      <c r="V14" s="10">
        <f>IF(AND(T14=0,U14=0),1,IF(AND(T14&gt;=50,U14&gt;=2),3,IF(AND(T14&lt;50,U14&lt;2),2,IF(AND(T14=100,U14=0),3,IF(AND(T14=100,U14=1),3,IF(AND(T14&lt;=50,U14&gt;=1),2,IF(AND(T14&gt;50,U14=0),3)))))))</f>
        <v>2</v>
      </c>
      <c r="W14" s="11"/>
      <c r="X14" s="2">
        <v>20</v>
      </c>
      <c r="Y14" s="2">
        <v>0</v>
      </c>
      <c r="Z14" s="10">
        <f>IF(AND(X14=0,Y14=0),1,IF(AND(X14&gt;=50,Y14&gt;=2),3,IF(AND(X14&lt;50,Y14&lt;2),2,IF(AND(X14=100,Y14=0),3,IF(AND(X14=100,Y14=1),3,IF(AND(X14&lt;=50,Y14&gt;=1),2,IF(AND(X14&gt;50,Y14=0),3)))))))</f>
        <v>2</v>
      </c>
      <c r="AA14" s="11"/>
      <c r="AB14" s="2">
        <v>0</v>
      </c>
      <c r="AC14" s="2">
        <v>0</v>
      </c>
      <c r="AD14" s="10">
        <f>IF(AND(AB14=0,AC14=0),1,IF(AND(AB14&gt;=50,AC14&gt;=2),3,IF(AND(AB14&lt;50,AC14&lt;2),2,IF(AND(AB14=100,AC14=0),3,IF(AND(AB14=100,AC14=1),3,IF(AND(AB14&lt;=50,AC14&gt;=1),2,IF(AND(AB14&gt;50,AC14=0),3)))))))</f>
        <v>1</v>
      </c>
      <c r="AE14" s="11"/>
      <c r="AF14" s="2">
        <v>0</v>
      </c>
      <c r="AG14" s="2">
        <v>0</v>
      </c>
      <c r="AH14" s="10">
        <f>IF(AND(AF14=0,AG14=0),1,IF(AND(AF14&gt;=50,AG14&gt;=2),3,IF(AND(AF14&lt;50,AG14&lt;2),2,IF(AND(AF14=100,AG14=0),3,IF(AND(AF14=100,AG14=1),3,IF(AND(AF14&lt;=50,AG14&gt;=1),2,IF(AND(AF14&gt;50,AG14=0),3)))))))</f>
        <v>1</v>
      </c>
      <c r="AI14" s="11"/>
      <c r="AJ14" s="2">
        <v>30</v>
      </c>
      <c r="AK14" s="2">
        <v>1</v>
      </c>
      <c r="AL14" s="17">
        <f>IF(AND(AJ14=0,AK14=0),1,IF(AND(AJ14&gt;=50,AK14&gt;=2),3,IF(AND(AJ14&lt;50,AK14&lt;2),2,IF(AND(AJ14=100,AK14=0),3,IF(AND(AJ14=100,AK14=1),3,IF(AND(AJ14&lt;=50,AK14&gt;=1),2,IF(AND(AJ14&gt;50,AK14=0),3)))))))</f>
        <v>2</v>
      </c>
      <c r="AM14" s="11"/>
      <c r="AN14" s="2">
        <v>0</v>
      </c>
      <c r="AO14" s="2">
        <v>0</v>
      </c>
      <c r="AP14" s="17">
        <f>IF(AND(AN14=0,AO14=0),1,IF(AND(AN14&gt;=50,AO14&gt;=2),3,IF(AND(AN14&lt;50,AO14&lt;2),2,)))</f>
        <v>1</v>
      </c>
      <c r="AQ14" s="11"/>
      <c r="AR14" s="2">
        <v>20</v>
      </c>
      <c r="AS14" s="2">
        <v>0</v>
      </c>
      <c r="AT14" s="17">
        <f>IF(AND(AR14=0,AS14=0),1,IF(AND(AR14&gt;=50,AS14&gt;=2),3,IF(AND(AR14&lt;50,AS14&lt;2),2,)))</f>
        <v>2</v>
      </c>
      <c r="AU14" s="11"/>
      <c r="AV14" s="2">
        <v>10</v>
      </c>
      <c r="AW14" s="2">
        <v>0</v>
      </c>
      <c r="AX14" s="17">
        <f>IF(AND(AV14=0,AW14=0),1,IF(AND(AV14&gt;=50,AW14&gt;=2),3,IF(AND(AV14&lt;50,AW14&lt;2),2,)))</f>
        <v>2</v>
      </c>
      <c r="AY14" s="11"/>
      <c r="AZ14" s="2">
        <v>0</v>
      </c>
      <c r="BA14" s="2">
        <v>1</v>
      </c>
      <c r="BB14" s="17">
        <f>IF(AND(AZ14=0,BA14=0),1,IF(AND(AZ14&gt;=50,BA14&gt;=2),3,IF(AND(AZ14&lt;50,BA14&lt;2),2,)))</f>
        <v>2</v>
      </c>
      <c r="BC14" s="11"/>
      <c r="BD14" s="2">
        <v>10</v>
      </c>
      <c r="BE14" s="2">
        <v>1</v>
      </c>
      <c r="BF14" s="17">
        <f>IF(AND(BD14=0,BE14=0),1,IF(AND(BD14&gt;=50,BE14&gt;=2),3,IF(AND(BD14&lt;50,BE14&lt;2),2,)))</f>
        <v>2</v>
      </c>
      <c r="BG14" s="11"/>
      <c r="BH14" s="2">
        <v>40</v>
      </c>
      <c r="BI14" s="2">
        <v>0</v>
      </c>
      <c r="BJ14" s="17">
        <f>IF(AND(BH14=0,BI14=0),1,IF(AND(BH14&gt;=50,BI14&gt;=2),3,IF(AND(BH14&lt;50,BI14&lt;2),2,)))</f>
        <v>2</v>
      </c>
      <c r="BK14" s="11"/>
      <c r="BL14" s="2">
        <v>40</v>
      </c>
      <c r="BM14" s="2">
        <v>0</v>
      </c>
      <c r="BN14" s="17">
        <f>IF(AND(BL14=0,BM14=0),1,IF(AND(BL14&gt;=50,BM14&gt;=2),3,IF(AND(BL14&lt;50,BM14&lt;2),2,)))</f>
        <v>2</v>
      </c>
      <c r="BP14" s="7" t="s">
        <v>14</v>
      </c>
      <c r="BQ14" s="19">
        <f t="shared" si="0"/>
        <v>1.5625</v>
      </c>
      <c r="BR14" s="1"/>
      <c r="BS14" s="1"/>
      <c r="BT14" s="21"/>
    </row>
    <row r="15" spans="1:72" x14ac:dyDescent="0.3">
      <c r="A15" s="41" t="s">
        <v>15</v>
      </c>
      <c r="B15" s="20" t="s">
        <v>16</v>
      </c>
      <c r="C15" s="11"/>
      <c r="D15" s="2"/>
      <c r="E15" s="2">
        <v>70</v>
      </c>
      <c r="F15" s="10">
        <f>IF(E15=0,4,IF(E15&gt;=50,1,IF(AND(E15&lt;50,E15&gt;30),2,IF(E15&lt;=30,3))))</f>
        <v>1</v>
      </c>
      <c r="G15" s="11"/>
      <c r="H15" s="2"/>
      <c r="I15" s="2">
        <v>80</v>
      </c>
      <c r="J15" s="10">
        <f>IF(I15=0,4,IF(I15&gt;=50,1,IF(AND(I15&lt;50,I15&gt;30),2,IF(I15&lt;=30,3))))</f>
        <v>1</v>
      </c>
      <c r="K15" s="11"/>
      <c r="L15" s="2"/>
      <c r="M15" s="2">
        <v>60</v>
      </c>
      <c r="N15" s="10">
        <f>IF(M15=0,4,IF(M15&gt;=50,1,IF(AND(M15&lt;50,M15&gt;30),2,IF(M15&lt;=30,3))))</f>
        <v>1</v>
      </c>
      <c r="O15" s="11"/>
      <c r="P15" s="2"/>
      <c r="Q15" s="2">
        <v>30</v>
      </c>
      <c r="R15" s="10">
        <f>IF(Q15=0,4,IF(Q15&gt;=50,1,IF(AND(Q15&lt;50,Q15&gt;30),2,IF(Q15&lt;=30,3))))</f>
        <v>3</v>
      </c>
      <c r="S15" s="11"/>
      <c r="T15" s="2"/>
      <c r="U15" s="2">
        <v>90</v>
      </c>
      <c r="V15" s="10">
        <f>IF(U15=0,4,IF(U15&gt;=50,1,IF(AND(U15&lt;50,U15&gt;30),2,IF(U15&lt;=30,3))))</f>
        <v>1</v>
      </c>
      <c r="W15" s="11"/>
      <c r="X15" s="2"/>
      <c r="Y15" s="2">
        <v>70</v>
      </c>
      <c r="Z15" s="10">
        <f>IF(Y15=0,4,IF(Y15&gt;=50,1,IF(AND(Y15&lt;50,Y15&gt;30),2,IF(Y15&lt;=30,3))))</f>
        <v>1</v>
      </c>
      <c r="AA15" s="11"/>
      <c r="AB15" s="2"/>
      <c r="AC15" s="2">
        <v>50</v>
      </c>
      <c r="AD15" s="10">
        <f>IF(AC15=0,4,IF(AC15&gt;=50,1,IF(AND(AC15&lt;50,AC15&gt;30),2,IF(AC15&lt;=30,3))))</f>
        <v>1</v>
      </c>
      <c r="AE15" s="11"/>
      <c r="AF15" s="2"/>
      <c r="AG15" s="2">
        <v>20</v>
      </c>
      <c r="AH15" s="10">
        <f>IF(AG15=0,4,IF(AG15&gt;=50,1,IF(AND(AG15&lt;50,AG15&gt;30),2,IF(AG15&lt;=30,3))))</f>
        <v>3</v>
      </c>
      <c r="AI15" s="11"/>
      <c r="AJ15" s="2"/>
      <c r="AK15" s="2">
        <v>70</v>
      </c>
      <c r="AL15" s="17">
        <f>IF(AK15=0,4,IF(AK15&gt;=50,1,IF(AND(AK15&lt;50,AK15&gt;30),2,IF(AK15&lt;=30,3))))</f>
        <v>1</v>
      </c>
      <c r="AM15" s="11"/>
      <c r="AN15" s="2"/>
      <c r="AO15" s="2">
        <v>50</v>
      </c>
      <c r="AP15" s="17">
        <f>IF(AO15=0,4,IF(AO15&gt;=50,1,IF(AND(AO15&lt;50,AO15&gt;30),2,IF(AO15&lt;=30,3))))</f>
        <v>1</v>
      </c>
      <c r="AQ15" s="11"/>
      <c r="AR15" s="2"/>
      <c r="AS15" s="2">
        <v>70</v>
      </c>
      <c r="AT15" s="17">
        <f>IF(AS15=0,4,IF(AS15&gt;=50,1,IF(AND(AS15&lt;50,AS15&gt;30),2,IF(AS15&lt;=30,3))))</f>
        <v>1</v>
      </c>
      <c r="AU15" s="11"/>
      <c r="AV15" s="2"/>
      <c r="AW15" s="2">
        <v>50</v>
      </c>
      <c r="AX15" s="17">
        <f>IF(AW15=0,4,IF(AW15&gt;=50,1,IF(AND(AW15&lt;50,AW15&gt;30),2,IF(AW15&lt;=30,3))))</f>
        <v>1</v>
      </c>
      <c r="AY15" s="11"/>
      <c r="AZ15" s="2"/>
      <c r="BA15" s="2">
        <v>80</v>
      </c>
      <c r="BB15" s="17">
        <f>IF(BA15=0,4,IF(BA15&gt;=50,1,IF(AND(BA15&lt;50,BA15&gt;30),2,IF(BA15&lt;=30,3))))</f>
        <v>1</v>
      </c>
      <c r="BC15" s="11"/>
      <c r="BD15" s="2"/>
      <c r="BE15" s="2">
        <v>60</v>
      </c>
      <c r="BF15" s="17">
        <f>IF(BE15=0,4,IF(BE15&gt;=50,1,IF(AND(BE15&lt;50,BE15&gt;30),2,IF(BE15&lt;=30,3))))</f>
        <v>1</v>
      </c>
      <c r="BG15" s="11"/>
      <c r="BH15" s="2"/>
      <c r="BI15" s="2">
        <v>40</v>
      </c>
      <c r="BJ15" s="17">
        <f>IF(BI15=0,4,IF(BI15&gt;=50,1,IF(AND(BI15&lt;50,BI15&gt;30),2,IF(BI15&lt;=30,3))))</f>
        <v>2</v>
      </c>
      <c r="BK15" s="11"/>
      <c r="BL15" s="2"/>
      <c r="BM15" s="2">
        <v>40</v>
      </c>
      <c r="BN15" s="17">
        <f>IF(BM15=0,4,IF(BM15&gt;=50,1,IF(AND(BM15&lt;50,BM15&gt;30),2,IF(BM15&lt;=30,3))))</f>
        <v>2</v>
      </c>
      <c r="BP15" s="7" t="s">
        <v>16</v>
      </c>
      <c r="BQ15" s="19">
        <f t="shared" si="0"/>
        <v>1.375</v>
      </c>
      <c r="BR15" s="1"/>
      <c r="BS15" s="1"/>
      <c r="BT15" s="1"/>
    </row>
    <row r="16" spans="1:72" x14ac:dyDescent="0.3">
      <c r="A16" s="41"/>
      <c r="B16" s="20" t="s">
        <v>17</v>
      </c>
      <c r="C16" s="11"/>
      <c r="D16" s="2"/>
      <c r="E16" s="2">
        <v>6</v>
      </c>
      <c r="F16" s="10">
        <f>IF(E16&lt;3,1,IF(AND(E16&lt;=4,E16&gt;=3),2,IF(AND(E16&lt;=8,E16&gt;=5),3,IF(E16&gt;8,4))))</f>
        <v>3</v>
      </c>
      <c r="G16" s="11"/>
      <c r="H16" s="2"/>
      <c r="I16" s="2">
        <v>2</v>
      </c>
      <c r="J16" s="10">
        <f>IF(I16&lt;3,1,IF(AND(I16&lt;=4,I16&gt;=3),2,IF(AND(I16&lt;=8,I16&gt;=5),3,IF(I16&gt;8,4))))</f>
        <v>1</v>
      </c>
      <c r="K16" s="11"/>
      <c r="L16" s="2"/>
      <c r="M16" s="2">
        <v>6</v>
      </c>
      <c r="N16" s="10">
        <f>IF(M16&lt;3,1,IF(AND(M16&lt;=4,M16&gt;=3),2,IF(AND(M16&lt;=8,M16&gt;=5),3,IF(M16&gt;8,4))))</f>
        <v>3</v>
      </c>
      <c r="O16" s="11"/>
      <c r="P16" s="2"/>
      <c r="Q16" s="2">
        <v>2</v>
      </c>
      <c r="R16" s="10">
        <f>IF(Q16&lt;3,1,IF(AND(Q16&lt;=4,Q16&gt;=3),2,IF(AND(Q16&lt;=8,Q16&gt;=5),3,IF(Q16&gt;8,4))))</f>
        <v>1</v>
      </c>
      <c r="S16" s="11"/>
      <c r="T16" s="2"/>
      <c r="U16" s="2">
        <v>5</v>
      </c>
      <c r="V16" s="10">
        <f>IF(U16&lt;3,1,IF(AND(U16&lt;=4,U16&gt;=3),2,IF(AND(U16&lt;=8,U16&gt;=5),3,IF(U16&gt;8,4))))</f>
        <v>3</v>
      </c>
      <c r="W16" s="11"/>
      <c r="X16" s="2"/>
      <c r="Y16" s="2">
        <v>7</v>
      </c>
      <c r="Z16" s="10">
        <f>IF(Y16&lt;3,1,IF(AND(Y16&lt;=4,Y16&gt;=3),2,IF(AND(Y16&lt;=8,Y16&gt;=5),3,IF(Y16&gt;8,4))))</f>
        <v>3</v>
      </c>
      <c r="AA16" s="11"/>
      <c r="AB16" s="2"/>
      <c r="AC16" s="2">
        <v>5</v>
      </c>
      <c r="AD16" s="10">
        <f>IF(AC16&lt;3,1,IF(AND(AC16&lt;=4,AC16&gt;=3),2,IF(AND(AC16&lt;=8,AC16&gt;=5),3,IF(AC16&gt;8,4))))</f>
        <v>3</v>
      </c>
      <c r="AE16" s="11"/>
      <c r="AF16" s="2"/>
      <c r="AG16" s="2">
        <v>2</v>
      </c>
      <c r="AH16" s="10">
        <f>IF(AG16&lt;3,1,IF(AND(AG16&lt;=4,AG16&gt;=3),2,IF(AND(AG16&lt;=8,AG16&gt;=5),3,IF(AG16&gt;8,4))))</f>
        <v>1</v>
      </c>
      <c r="AI16" s="11"/>
      <c r="AJ16" s="2"/>
      <c r="AK16" s="2">
        <v>6</v>
      </c>
      <c r="AL16" s="17">
        <f>IF(AK16&lt;3,1,IF(AND(AK16&lt;=4,AK16&gt;=3),2,IF(AND(AK16&lt;=8,AK16&gt;=5),3,IF(AK16&gt;8,4))))</f>
        <v>3</v>
      </c>
      <c r="AM16" s="11"/>
      <c r="AN16" s="2"/>
      <c r="AO16" s="2">
        <v>5</v>
      </c>
      <c r="AP16" s="17">
        <f>IF(AO16&lt;3,1,IF(AND(AO16&lt;=4,AO16&gt;=3),2,IF(AND(AO16&lt;=8,AO16&gt;=5),3,IF(AO16&gt;8,4))))</f>
        <v>3</v>
      </c>
      <c r="AQ16" s="11"/>
      <c r="AR16" s="2"/>
      <c r="AS16" s="2">
        <v>3</v>
      </c>
      <c r="AT16" s="17">
        <f>IF(AS16&lt;3,1,IF(AND(AS16&lt;=4,AS16&gt;=3),2,IF(AND(AS16&lt;=8,AS16&gt;=5),3,IF(AS16&gt;8,4))))</f>
        <v>2</v>
      </c>
      <c r="AU16" s="11"/>
      <c r="AV16" s="2"/>
      <c r="AW16" s="2">
        <v>4</v>
      </c>
      <c r="AX16" s="17">
        <f>IF(AW16&lt;3,1,IF(AND(AW16&lt;=4,AW16&gt;=3),2,IF(AND(AW16&lt;=8,AW16&gt;=5),3,IF(AW16&gt;8,4))))</f>
        <v>2</v>
      </c>
      <c r="AY16" s="11"/>
      <c r="AZ16" s="2"/>
      <c r="BA16" s="2">
        <v>2</v>
      </c>
      <c r="BB16" s="17">
        <f>IF(BA16&lt;3,1,IF(AND(BA16&lt;=4,BA16&gt;=3),2,IF(AND(BA16&lt;=8,BA16&gt;=5),3,IF(BA16&gt;8,4))))</f>
        <v>1</v>
      </c>
      <c r="BC16" s="11"/>
      <c r="BD16" s="2"/>
      <c r="BE16" s="2">
        <v>5</v>
      </c>
      <c r="BF16" s="17">
        <f>IF(BE16&lt;3,1,IF(AND(BE16&lt;=4,BE16&gt;=3),2,IF(AND(BE16&lt;=8,BE16&gt;=5),3,IF(BE16&gt;8,4))))</f>
        <v>3</v>
      </c>
      <c r="BG16" s="11"/>
      <c r="BH16" s="2"/>
      <c r="BI16" s="2">
        <v>4</v>
      </c>
      <c r="BJ16" s="17">
        <f>IF(BI16&lt;3,1,IF(AND(BI16&lt;=4,BI16&gt;=3),2,IF(AND(BI16&lt;=8,BI16&gt;=5),3,IF(BI16&gt;8,4))))</f>
        <v>2</v>
      </c>
      <c r="BK16" s="11"/>
      <c r="BL16" s="2"/>
      <c r="BM16" s="2">
        <v>4</v>
      </c>
      <c r="BN16" s="17">
        <f>IF(BM16&lt;3,1,IF(AND(BM16&lt;=4,BM16&gt;=3),2,IF(AND(BM16&lt;=8,BM16&gt;=5),3,IF(BM16&gt;8,4))))</f>
        <v>2</v>
      </c>
      <c r="BP16" s="7" t="s">
        <v>17</v>
      </c>
      <c r="BQ16" s="19">
        <f t="shared" si="0"/>
        <v>2.25</v>
      </c>
      <c r="BR16" s="1"/>
      <c r="BS16" s="1"/>
      <c r="BT16" s="21"/>
    </row>
    <row r="17" spans="1:72" x14ac:dyDescent="0.3">
      <c r="A17" s="41"/>
      <c r="B17" s="20" t="s">
        <v>18</v>
      </c>
      <c r="C17" s="11"/>
      <c r="D17" s="2"/>
      <c r="E17" s="2">
        <v>3</v>
      </c>
      <c r="F17" s="10">
        <f>IF(E17&lt;=1,1,IF(AND(E17&lt;=3,E17&gt;=2),2,IF(AND(E17&lt;=4,E17&gt;=4),3,IF(E17&gt;5,4))))</f>
        <v>2</v>
      </c>
      <c r="G17" s="11"/>
      <c r="H17" s="2"/>
      <c r="I17" s="2">
        <v>2</v>
      </c>
      <c r="J17" s="10">
        <f>IF(I17&lt;=1,1,IF(AND(I17&lt;=3,I17&gt;=2),2,IF(AND(I17&lt;=4,I17&gt;=4),3,IF(I17&gt;5,4))))</f>
        <v>2</v>
      </c>
      <c r="K17" s="11"/>
      <c r="L17" s="2"/>
      <c r="M17" s="2">
        <v>3</v>
      </c>
      <c r="N17" s="10">
        <f>IF(M17&lt;=1,1,IF(AND(M17&lt;=3,M17&gt;=2),2,IF(AND(M17&lt;=4,M17&gt;=4),3,IF(M17&gt;5,4))))</f>
        <v>2</v>
      </c>
      <c r="O17" s="11"/>
      <c r="P17" s="2"/>
      <c r="Q17" s="2">
        <v>3</v>
      </c>
      <c r="R17" s="10">
        <f>IF(Q17&lt;=1,1,IF(AND(Q17&lt;=3,Q17&gt;=2),2,IF(AND(Q17&lt;=4,Q17&gt;=4),3,IF(Q17&gt;5,4))))</f>
        <v>2</v>
      </c>
      <c r="S17" s="11"/>
      <c r="T17" s="2"/>
      <c r="U17" s="2">
        <v>4</v>
      </c>
      <c r="V17" s="10">
        <f>IF(U17&lt;=1,1,IF(AND(U17&lt;=3,U17&gt;=2),2,IF(AND(U17&lt;=4,U17&gt;=4),3,IF(U17&gt;5,4))))</f>
        <v>3</v>
      </c>
      <c r="W17" s="11"/>
      <c r="X17" s="2"/>
      <c r="Y17" s="2">
        <v>4</v>
      </c>
      <c r="Z17" s="10">
        <f>IF(Y17&lt;=1,1,IF(AND(Y17&lt;=3,Y17&gt;=2),2,IF(AND(Y17&lt;=4,Y17&gt;=4),3,IF(Y17&gt;5,4))))</f>
        <v>3</v>
      </c>
      <c r="AA17" s="11"/>
      <c r="AB17" s="2"/>
      <c r="AC17" s="2">
        <v>4</v>
      </c>
      <c r="AD17" s="10">
        <f>IF(AC17&lt;=1,1,IF(AND(AC17&lt;=3,AC17&gt;=2),2,IF(AND(AC17&lt;=4,AC17&gt;=4),3,IF(AC17&gt;5,4))))</f>
        <v>3</v>
      </c>
      <c r="AE17" s="11"/>
      <c r="AF17" s="2"/>
      <c r="AG17" s="2">
        <v>2</v>
      </c>
      <c r="AH17" s="10">
        <f>IF(AG17&lt;=1,1,IF(AND(AG17&lt;=3,AG17&gt;=2),2,IF(AND(AG17&lt;=4,AG17&gt;=4),3,IF(AG17&gt;5,4))))</f>
        <v>2</v>
      </c>
      <c r="AI17" s="11"/>
      <c r="AJ17" s="2"/>
      <c r="AK17" s="2">
        <v>4</v>
      </c>
      <c r="AL17" s="17">
        <f>IF(AK17&lt;=1,1,IF(AND(AK17&lt;=3,AK17&gt;=2),2,IF(AND(AK17&lt;=4,AK17&gt;=4),3,IF(AK17&gt;5,4))))</f>
        <v>3</v>
      </c>
      <c r="AM17" s="11"/>
      <c r="AN17" s="2"/>
      <c r="AO17" s="2">
        <v>2</v>
      </c>
      <c r="AP17" s="17">
        <f>IF(AO17&lt;=1,1,IF(AND(AO17&lt;=3,AO17&gt;=2),2,IF(AND(AO17&lt;=4,AO17&gt;=4),3,IF(AO17&gt;5,4))))</f>
        <v>2</v>
      </c>
      <c r="AQ17" s="11"/>
      <c r="AR17" s="2"/>
      <c r="AS17" s="2">
        <v>2</v>
      </c>
      <c r="AT17" s="17">
        <f>IF(AS17&lt;=1,1,IF(AND(AS17&lt;=3,AS17&gt;=2),2,IF(AND(AS17&lt;=4,AS17&gt;=4),3,IF(AS17&gt;5,4))))</f>
        <v>2</v>
      </c>
      <c r="AU17" s="11"/>
      <c r="AV17" s="2"/>
      <c r="AW17" s="2">
        <v>3</v>
      </c>
      <c r="AX17" s="17">
        <f>IF(AW17&lt;=1,1,IF(AND(AW17&lt;=3,AW17&gt;=2),2,IF(AND(AW17&lt;=4,AW17&gt;=4),3,IF(AW17&gt;5,4))))</f>
        <v>2</v>
      </c>
      <c r="AY17" s="11"/>
      <c r="AZ17" s="2"/>
      <c r="BA17" s="2">
        <v>2</v>
      </c>
      <c r="BB17" s="17">
        <f>IF(BA17&lt;=1,1,IF(AND(BA17&lt;=3,BA17&gt;=2),2,IF(AND(BA17&lt;=4,BA17&gt;=4),3,IF(BA17&gt;5,4))))</f>
        <v>2</v>
      </c>
      <c r="BC17" s="11"/>
      <c r="BD17" s="2"/>
      <c r="BE17" s="2">
        <v>3</v>
      </c>
      <c r="BF17" s="17">
        <f>IF(BE17&lt;=1,1,IF(AND(BE17&lt;=3,BE17&gt;=2),2,IF(AND(BE17&lt;=4,BE17&gt;=4),3,IF(BE17&gt;5,4))))</f>
        <v>2</v>
      </c>
      <c r="BG17" s="11"/>
      <c r="BH17" s="2"/>
      <c r="BI17" s="2">
        <v>2</v>
      </c>
      <c r="BJ17" s="17">
        <f>IF(BI17&lt;=1,1,IF(AND(BI17&lt;=3,BI17&gt;=2),2,IF(AND(BI17&lt;=4,BI17&gt;=4),3,IF(BI17&gt;5,4))))</f>
        <v>2</v>
      </c>
      <c r="BK17" s="11"/>
      <c r="BL17" s="2"/>
      <c r="BM17" s="2">
        <v>2</v>
      </c>
      <c r="BN17" s="17">
        <f>IF(BM17&lt;=1,1,IF(AND(BM17&lt;=3,BM17&gt;=2),2,IF(AND(BM17&lt;=4,BM17&gt;=4),3,IF(BM17&gt;5,4))))</f>
        <v>2</v>
      </c>
      <c r="BP17" s="7" t="s">
        <v>18</v>
      </c>
      <c r="BQ17" s="19">
        <f t="shared" si="0"/>
        <v>2.25</v>
      </c>
      <c r="BR17" s="1"/>
      <c r="BS17" s="1"/>
      <c r="BT17" s="21"/>
    </row>
    <row r="18" spans="1:72" x14ac:dyDescent="0.3">
      <c r="A18" s="41"/>
      <c r="B18" s="20" t="s">
        <v>19</v>
      </c>
      <c r="C18" s="11"/>
      <c r="D18" s="2"/>
      <c r="E18" s="2">
        <v>5</v>
      </c>
      <c r="F18" s="10">
        <f>IF(E18=0,4,IF(E18&gt;8,1,IF(AND(E18&gt;=4,E18&lt;=8),2,IF(E18&lt;=3,3))))</f>
        <v>2</v>
      </c>
      <c r="G18" s="11"/>
      <c r="H18" s="2"/>
      <c r="I18" s="2">
        <v>4</v>
      </c>
      <c r="J18" s="10">
        <f>IF(I18=0,4,IF(I18&gt;8,1,IF(AND(I18&gt;=4,I18&lt;=8),2,IF(I18&lt;=3,3))))</f>
        <v>2</v>
      </c>
      <c r="K18" s="11"/>
      <c r="L18" s="2"/>
      <c r="M18" s="2">
        <v>6</v>
      </c>
      <c r="N18" s="10">
        <f>IF(M18=0,4,IF(M18&gt;8,1,IF(AND(M18&gt;=4,M18&lt;=8),2,IF(M18&lt;=3,3))))</f>
        <v>2</v>
      </c>
      <c r="O18" s="11"/>
      <c r="P18" s="2"/>
      <c r="Q18" s="2">
        <v>5</v>
      </c>
      <c r="R18" s="10">
        <f>IF(Q18=0,4,IF(Q18&gt;8,1,IF(AND(Q18&gt;=4,Q18&lt;=8),2,IF(Q18&lt;=3,3))))</f>
        <v>2</v>
      </c>
      <c r="S18" s="11"/>
      <c r="T18" s="2"/>
      <c r="U18" s="2">
        <v>3</v>
      </c>
      <c r="V18" s="10">
        <f>IF(U18=0,4,IF(U18&gt;8,1,IF(AND(U18&gt;=4,U18&lt;=8),2,IF(U18&lt;=3,3))))</f>
        <v>3</v>
      </c>
      <c r="W18" s="11"/>
      <c r="X18" s="2"/>
      <c r="Y18" s="2">
        <v>3</v>
      </c>
      <c r="Z18" s="10">
        <f>IF(Y18=0,4,IF(Y18&gt;8,1,IF(AND(Y18&gt;=4,Y18&lt;=8),2,IF(Y18&lt;=3,3))))</f>
        <v>3</v>
      </c>
      <c r="AA18" s="11"/>
      <c r="AB18" s="2"/>
      <c r="AC18" s="2">
        <v>0</v>
      </c>
      <c r="AD18" s="10">
        <f>IF(AC18=0,4,IF(AC18&gt;8,1,IF(AND(AC18&gt;=4,AC18&lt;=8),2,IF(AC18&lt;=3,3))))</f>
        <v>4</v>
      </c>
      <c r="AE18" s="11"/>
      <c r="AF18" s="2"/>
      <c r="AG18" s="2">
        <v>7</v>
      </c>
      <c r="AH18" s="10">
        <f>IF(AG18=0,4,IF(AG18&gt;8,1,IF(AND(AG18&gt;=4,AG18&lt;=8),2,IF(AG18&lt;=3,3))))</f>
        <v>2</v>
      </c>
      <c r="AI18" s="11"/>
      <c r="AJ18" s="2"/>
      <c r="AK18" s="2">
        <v>5</v>
      </c>
      <c r="AL18" s="17">
        <f>IF(AK18=0,4,IF(AK18&gt;8,1,IF(AND(AK18&gt;=4,AK18&lt;=8),2,IF(AK18&lt;=3,3))))</f>
        <v>2</v>
      </c>
      <c r="AM18" s="11"/>
      <c r="AN18" s="2"/>
      <c r="AO18" s="2">
        <v>4</v>
      </c>
      <c r="AP18" s="17">
        <f>IF(AO18=0,4,IF(AO18&gt;8,1,IF(AND(AO18&gt;=4,AO18&lt;=8),2,IF(AO18&lt;=3,3))))</f>
        <v>2</v>
      </c>
      <c r="AQ18" s="11"/>
      <c r="AR18" s="2"/>
      <c r="AS18" s="2">
        <v>2</v>
      </c>
      <c r="AT18" s="17">
        <f>IF(AS18=0,4,IF(AS18&gt;8,1,IF(AND(AS18&gt;=4,AS18&lt;=8),2,IF(AS18&lt;=3,3))))</f>
        <v>3</v>
      </c>
      <c r="AU18" s="11"/>
      <c r="AV18" s="2"/>
      <c r="AW18" s="2">
        <v>6</v>
      </c>
      <c r="AX18" s="17">
        <f>IF(AW18=0,4,IF(AW18&gt;8,1,IF(AND(AW18&gt;=4,AW18&lt;=8),2,IF(AW18&lt;=3,3))))</f>
        <v>2</v>
      </c>
      <c r="AY18" s="11"/>
      <c r="AZ18" s="2"/>
      <c r="BA18" s="2">
        <v>2</v>
      </c>
      <c r="BB18" s="17">
        <f>IF(BA18=0,4,IF(BA18&gt;8,1,IF(AND(BA18&gt;=4,BA18&lt;=8),2,IF(BA18&lt;=3,3))))</f>
        <v>3</v>
      </c>
      <c r="BC18" s="11"/>
      <c r="BD18" s="2"/>
      <c r="BE18" s="2">
        <v>3</v>
      </c>
      <c r="BF18" s="17">
        <f>IF(BE18=0,4,IF(BE18&gt;8,1,IF(AND(BE18&gt;=4,BE18&lt;=8),2,IF(BE18&lt;=3,3))))</f>
        <v>3</v>
      </c>
      <c r="BG18" s="11"/>
      <c r="BH18" s="2"/>
      <c r="BI18" s="2">
        <v>3</v>
      </c>
      <c r="BJ18" s="17">
        <f>IF(BI18=0,4,IF(BI18&gt;8,1,IF(AND(BI18&gt;=4,BI18&lt;=8),2,IF(BI18&lt;=3,3))))</f>
        <v>3</v>
      </c>
      <c r="BK18" s="11"/>
      <c r="BL18" s="2"/>
      <c r="BM18" s="2">
        <v>3</v>
      </c>
      <c r="BN18" s="17">
        <f>IF(BM18=0,4,IF(BM18&gt;8,1,IF(AND(BM18&gt;=4,BM18&lt;=8),2,IF(BM18&lt;=3,3))))</f>
        <v>3</v>
      </c>
      <c r="BP18" s="7" t="s">
        <v>19</v>
      </c>
      <c r="BQ18" s="19">
        <f t="shared" si="0"/>
        <v>2.5625</v>
      </c>
      <c r="BR18" s="1"/>
      <c r="BS18" s="1"/>
      <c r="BT18" s="21"/>
    </row>
    <row r="19" spans="1:72" ht="21.6" customHeight="1" x14ac:dyDescent="0.3">
      <c r="A19" s="42" t="s">
        <v>20</v>
      </c>
      <c r="B19" s="20" t="s">
        <v>21</v>
      </c>
      <c r="C19" s="11"/>
      <c r="D19" s="2"/>
      <c r="E19" s="2">
        <v>60</v>
      </c>
      <c r="F19" s="10">
        <f>IF(E19=100,4,IF(E19=0,1,IF(E19&gt;=50,3,IF(E19&lt;50,2))))</f>
        <v>3</v>
      </c>
      <c r="G19" s="11"/>
      <c r="H19" s="2"/>
      <c r="I19" s="2">
        <v>20</v>
      </c>
      <c r="J19" s="10">
        <f>IF(I19=100,4,IF(I19=0,1,IF(I19&gt;=50,3,IF(I19&lt;50,2))))</f>
        <v>2</v>
      </c>
      <c r="K19" s="11"/>
      <c r="L19" s="2"/>
      <c r="M19" s="2">
        <v>20</v>
      </c>
      <c r="N19" s="10">
        <f>IF(M19=100,4,IF(M19=0,1,IF(M19&gt;=50,3,IF(M19&lt;50,2))))</f>
        <v>2</v>
      </c>
      <c r="O19" s="11"/>
      <c r="P19" s="2"/>
      <c r="Q19" s="2">
        <v>40</v>
      </c>
      <c r="R19" s="10">
        <f>IF(Q19=100,4,IF(Q19=0,1,IF(Q19&gt;=50,3,IF(Q19&lt;50,2))))</f>
        <v>2</v>
      </c>
      <c r="S19" s="11"/>
      <c r="T19" s="2"/>
      <c r="U19" s="2">
        <v>30</v>
      </c>
      <c r="V19" s="10">
        <f>IF(U19=100,4,IF(U19=0,1,IF(U19&gt;=50,3,IF(U19&lt;50,2))))</f>
        <v>2</v>
      </c>
      <c r="W19" s="11"/>
      <c r="X19" s="2"/>
      <c r="Y19" s="2">
        <v>40</v>
      </c>
      <c r="Z19" s="10">
        <f>IF(Y19=100,4,IF(Y19=0,1,IF(Y19&gt;=50,3,IF(Y19&lt;50,2))))</f>
        <v>2</v>
      </c>
      <c r="AA19" s="11"/>
      <c r="AB19" s="2"/>
      <c r="AC19" s="2">
        <v>50</v>
      </c>
      <c r="AD19" s="10">
        <f>IF(AC19=100,4,IF(AC19=0,1,IF(AC19&gt;=50,3,IF(AC19&lt;50,2))))</f>
        <v>3</v>
      </c>
      <c r="AE19" s="11"/>
      <c r="AF19" s="2"/>
      <c r="AG19" s="2">
        <v>0</v>
      </c>
      <c r="AH19" s="10">
        <f>IF(AG19=100,4,IF(AG19=0,1,IF(AG19&gt;=50,3,IF(AG19&lt;50,2))))</f>
        <v>1</v>
      </c>
      <c r="AI19" s="11"/>
      <c r="AJ19" s="2"/>
      <c r="AK19" s="2">
        <v>60</v>
      </c>
      <c r="AL19" s="17">
        <f>IF(AK19=100,4,IF(AK19=0,1,IF(AK19&gt;=50,3,IF(AK19&lt;50,2))))</f>
        <v>3</v>
      </c>
      <c r="AM19" s="11"/>
      <c r="AN19" s="2"/>
      <c r="AO19" s="2">
        <v>50</v>
      </c>
      <c r="AP19" s="17">
        <f>IF(AO19=100,4,IF(AO19=0,1,IF(AO19&gt;=50,3,IF(AO19&lt;50,2))))</f>
        <v>3</v>
      </c>
      <c r="AQ19" s="11"/>
      <c r="AR19" s="2"/>
      <c r="AS19" s="2">
        <v>20</v>
      </c>
      <c r="AT19" s="17">
        <f>IF(AS19=100,4,IF(AS19=0,1,IF(AS19&gt;=50,3,IF(AS19&lt;50,2))))</f>
        <v>2</v>
      </c>
      <c r="AU19" s="11"/>
      <c r="AV19" s="2"/>
      <c r="AW19" s="2">
        <v>70</v>
      </c>
      <c r="AX19" s="17">
        <f>IF(AW19=100,4,IF(AW19=0,1,IF(AW19&gt;=50,3,IF(AW19&lt;50,2))))</f>
        <v>3</v>
      </c>
      <c r="AY19" s="11"/>
      <c r="AZ19" s="2"/>
      <c r="BA19" s="2">
        <v>10</v>
      </c>
      <c r="BB19" s="17">
        <f>IF(BA19=100,4,IF(BA19=0,1,IF(BA19&gt;=50,3,IF(BA19&lt;50,2))))</f>
        <v>2</v>
      </c>
      <c r="BC19" s="11"/>
      <c r="BD19" s="2"/>
      <c r="BE19" s="2">
        <v>40</v>
      </c>
      <c r="BF19" s="17">
        <f>IF(BE19=100,4,IF(BE19=0,1,IF(BE19&gt;=50,3,IF(BE19&lt;50,2))))</f>
        <v>2</v>
      </c>
      <c r="BG19" s="11"/>
      <c r="BH19" s="2"/>
      <c r="BI19" s="2">
        <v>10</v>
      </c>
      <c r="BJ19" s="17">
        <f>IF(BI19=100,4,IF(BI19=0,1,IF(BI19&gt;=50,3,IF(BI19&lt;50,2))))</f>
        <v>2</v>
      </c>
      <c r="BK19" s="11"/>
      <c r="BL19" s="2"/>
      <c r="BM19" s="2">
        <v>10</v>
      </c>
      <c r="BN19" s="17">
        <f>IF(BM19=100,4,IF(BM19=0,1,IF(BM19&gt;=50,3,IF(BM19&lt;50,2))))</f>
        <v>2</v>
      </c>
      <c r="BP19" s="7" t="s">
        <v>21</v>
      </c>
      <c r="BQ19" s="19">
        <f t="shared" si="0"/>
        <v>2.25</v>
      </c>
      <c r="BR19" s="1"/>
      <c r="BS19" s="1"/>
      <c r="BT19" s="1"/>
    </row>
    <row r="20" spans="1:72" ht="43.2" x14ac:dyDescent="0.3">
      <c r="A20" s="43"/>
      <c r="B20" s="20" t="s">
        <v>22</v>
      </c>
      <c r="C20" s="11"/>
      <c r="D20" s="2"/>
      <c r="E20" s="2" t="s">
        <v>37</v>
      </c>
      <c r="F20" s="10">
        <f>IF(E20="Hay mobiliario con dimensiones de 1.5 m x 1.2 m",1,IF(E20="No hay mobiliario",4))</f>
        <v>1</v>
      </c>
      <c r="G20" s="11"/>
      <c r="H20" s="2"/>
      <c r="I20" s="2" t="s">
        <v>37</v>
      </c>
      <c r="J20" s="10">
        <f>IF(I20="Hay mobiliario con dimensiones de 1.5 m x 1.2 m",1,IF(I20="No hay mobiliario",4))</f>
        <v>1</v>
      </c>
      <c r="K20" s="11"/>
      <c r="L20" s="2"/>
      <c r="M20" s="2" t="s">
        <v>37</v>
      </c>
      <c r="N20" s="10">
        <f>IF(M20="Hay mobiliario con dimensiones de 1.5 m x 1.2 m",1,IF(M20="No hay mobiliario",4))</f>
        <v>1</v>
      </c>
      <c r="O20" s="11"/>
      <c r="P20" s="2"/>
      <c r="Q20" s="2" t="s">
        <v>37</v>
      </c>
      <c r="R20" s="10">
        <f>IF(Q20="Hay mobiliario con dimensiones de 1.5 m x 1.2 m",1,IF(Q20="No hay mobiliario",4))</f>
        <v>1</v>
      </c>
      <c r="S20" s="11"/>
      <c r="T20" s="2"/>
      <c r="U20" s="2" t="s">
        <v>37</v>
      </c>
      <c r="V20" s="10">
        <f>IF(U20="Hay mobiliario con dimensiones de 1.5 m x 1.2 m",1,IF(U20="No hay mobiliario",4))</f>
        <v>1</v>
      </c>
      <c r="W20" s="11"/>
      <c r="X20" s="2"/>
      <c r="Y20" s="2" t="s">
        <v>37</v>
      </c>
      <c r="Z20" s="10">
        <f>IF(Y20="Hay mobiliario con dimensiones de 1.5 m x 1.2 m",1,IF(Y20="No hay mobiliario",4))</f>
        <v>1</v>
      </c>
      <c r="AA20" s="11"/>
      <c r="AB20" s="2"/>
      <c r="AC20" s="2" t="s">
        <v>76</v>
      </c>
      <c r="AD20" s="10">
        <f>IF(AC20="Hay mobiliario con dimensiones de 1.5 m x 1.2 m",1,IF(AC20="No hay mobiliario",4,IF(AC20="Hay mobiliario con dimensiones de (0.8 m-1.5 m) x (0.4 m-1.2 m)",2)))</f>
        <v>2</v>
      </c>
      <c r="AE20" s="11"/>
      <c r="AF20" s="2"/>
      <c r="AG20" s="2" t="s">
        <v>37</v>
      </c>
      <c r="AH20" s="10">
        <f>IF(AG20="Hay mobiliario con dimensiones de 1.5 m x 1.2 m",1,IF(AG20="No hay mobiliario",4))</f>
        <v>1</v>
      </c>
      <c r="AI20" s="11"/>
      <c r="AJ20" s="2"/>
      <c r="AK20" s="2" t="s">
        <v>37</v>
      </c>
      <c r="AL20" s="17">
        <f>IF(AK20="Hay mobiliario con dimensiones de 1.5 m x 1.2 m",1,IF(AK20="No hay mobiliario",4))</f>
        <v>1</v>
      </c>
      <c r="AM20" s="11"/>
      <c r="AN20" s="2"/>
      <c r="AO20" s="2" t="s">
        <v>37</v>
      </c>
      <c r="AP20" s="17">
        <f>IF(AO20="Hay mobiliario con dimensiones de 1.5 m x 1.2 m",1)</f>
        <v>1</v>
      </c>
      <c r="AQ20" s="11"/>
      <c r="AR20" s="2"/>
      <c r="AS20" s="2" t="s">
        <v>37</v>
      </c>
      <c r="AT20" s="17">
        <f>IF(AS20="Hay mobiliario con dimensiones de 1.5 m x 1.2 m",1)</f>
        <v>1</v>
      </c>
      <c r="AU20" s="11"/>
      <c r="AV20" s="2"/>
      <c r="AW20" s="2" t="s">
        <v>37</v>
      </c>
      <c r="AX20" s="17">
        <f>IF(AW20="Hay mobiliario con dimensiones de 1.5 m x 1.2 m",1)</f>
        <v>1</v>
      </c>
      <c r="AY20" s="11"/>
      <c r="AZ20" s="2"/>
      <c r="BA20" s="2" t="s">
        <v>37</v>
      </c>
      <c r="BB20" s="17">
        <f>IF(BA20="Hay mobiliario con dimensiones de 1.5 m x 1.2 m",1)</f>
        <v>1</v>
      </c>
      <c r="BC20" s="11"/>
      <c r="BD20" s="2"/>
      <c r="BE20" s="2" t="s">
        <v>37</v>
      </c>
      <c r="BF20" s="17">
        <f>IF(BE20="Hay mobiliario con dimensiones de 1.5 m x 1.2 m",1)</f>
        <v>1</v>
      </c>
      <c r="BG20" s="11"/>
      <c r="BH20" s="2"/>
      <c r="BI20" s="2" t="s">
        <v>37</v>
      </c>
      <c r="BJ20" s="17">
        <f>IF(BI20="Hay mobiliario con dimensiones de 1.5 m x 1.2 m",1)</f>
        <v>1</v>
      </c>
      <c r="BK20" s="11"/>
      <c r="BL20" s="2"/>
      <c r="BM20" s="2" t="s">
        <v>37</v>
      </c>
      <c r="BN20" s="17">
        <f>IF(BM20="Hay mobiliario con dimensiones de 1.5 m x 1.2 m",1)</f>
        <v>1</v>
      </c>
      <c r="BP20" s="7" t="s">
        <v>22</v>
      </c>
      <c r="BQ20" s="19">
        <f t="shared" si="0"/>
        <v>1.0625</v>
      </c>
      <c r="BR20" s="1"/>
      <c r="BS20" s="1"/>
      <c r="BT20" s="21"/>
    </row>
    <row r="21" spans="1:72" x14ac:dyDescent="0.3">
      <c r="A21" s="43"/>
      <c r="B21" s="20" t="s">
        <v>23</v>
      </c>
      <c r="C21" s="11"/>
      <c r="D21" s="2">
        <v>0</v>
      </c>
      <c r="E21" s="32">
        <v>0</v>
      </c>
      <c r="F21" s="10">
        <f>IF(D21&gt;1,4,IF(AND(D21=0,E21&gt;=1),2,IF(AND(D21=1,E21=0),3,IF(AND(D21=0,E21=0),1,IF(AND(D21=1,E21&gt;=1),4)))))</f>
        <v>1</v>
      </c>
      <c r="G21" s="11"/>
      <c r="H21" s="2">
        <v>0</v>
      </c>
      <c r="I21" s="32">
        <v>0</v>
      </c>
      <c r="J21" s="10">
        <f>IF(H21&gt;1,4,IF(AND(H21=0,I21&gt;=1),2,IF(AND(H21=1,I21=0),3,IF(AND(H21=0,I21=0),1,IF(AND(H21=1,I21&gt;=1),4)))))</f>
        <v>1</v>
      </c>
      <c r="K21" s="11"/>
      <c r="L21" s="2">
        <v>0</v>
      </c>
      <c r="M21" s="32">
        <v>0</v>
      </c>
      <c r="N21" s="10">
        <f>IF(L21&gt;1,4,IF(AND(L21=0,M21&gt;=1),2,IF(AND(L21=1,M21=0),3,IF(AND(L21=0,M21=0),1,IF(AND(L21=1,M21&gt;=1),4)))))</f>
        <v>1</v>
      </c>
      <c r="O21" s="11"/>
      <c r="P21" s="2">
        <v>0</v>
      </c>
      <c r="Q21" s="32">
        <v>1</v>
      </c>
      <c r="R21" s="10">
        <f>IF(P21&gt;1,4,IF(AND(P21=0,Q21&gt;=1),2,IF(AND(P21=1,Q21=0),3,IF(AND(P21=0,Q21=0),1,IF(AND(P21=1,Q21&gt;=1),4)))))</f>
        <v>2</v>
      </c>
      <c r="S21" s="11"/>
      <c r="T21" s="2">
        <v>0</v>
      </c>
      <c r="U21" s="32">
        <v>0</v>
      </c>
      <c r="V21" s="10">
        <f>IF(T21&gt;1,4,IF(AND(T21=0,U21&gt;=1),2,IF(AND(T21=1,U21=0),3,IF(AND(T21=0,U21=0),1,IF(AND(T21=1,U21&gt;=1),4)))))</f>
        <v>1</v>
      </c>
      <c r="W21" s="11"/>
      <c r="X21" s="2">
        <v>0</v>
      </c>
      <c r="Y21" s="32">
        <v>1</v>
      </c>
      <c r="Z21" s="10">
        <f>IF(X21&gt;1,4,IF(AND(X21=0,Y21&gt;=1),2,IF(AND(X21=1,Y21=0),3,IF(AND(X21=0,Y21=0),1,IF(AND(X21=1,Y21&gt;=1),4)))))</f>
        <v>2</v>
      </c>
      <c r="AA21" s="11"/>
      <c r="AB21" s="2">
        <v>0</v>
      </c>
      <c r="AC21" s="32">
        <v>0</v>
      </c>
      <c r="AD21" s="10">
        <f>IF(AB21&gt;1,4,IF(AND(AB21=0,AC21&gt;=1),2,IF(AND(AB21=1,AC21=0),3,IF(AND(AB21=0,AC21=0),1,IF(AND(AB21=1,AC21&gt;=1),4)))))</f>
        <v>1</v>
      </c>
      <c r="AE21" s="11"/>
      <c r="AF21" s="2">
        <v>0</v>
      </c>
      <c r="AG21" s="32">
        <v>2</v>
      </c>
      <c r="AH21" s="10">
        <f>IF(AF21&gt;1,4,IF(AND(AF21=0,AG21&gt;=1),2,IF(AND(AF21=1,AG21=0),3,IF(AND(AF21=0,AG21=0),1,IF(AND(AF21=1,AG21&gt;=1),4)))))</f>
        <v>2</v>
      </c>
      <c r="AI21" s="11"/>
      <c r="AJ21" s="2">
        <v>0</v>
      </c>
      <c r="AK21" s="32">
        <v>2</v>
      </c>
      <c r="AL21" s="17">
        <f>IF(AJ21&gt;1,4,IF(AND(AJ21=0,AK21&gt;=1),2,IF(AND(AJ21=1,AK21=0),3,IF(AND(AJ21=0,AK21=0),1,IF(AND(AJ21=1,AK21&gt;=1),4)))))</f>
        <v>2</v>
      </c>
      <c r="AM21" s="11"/>
      <c r="AN21" s="2">
        <v>0</v>
      </c>
      <c r="AO21" s="2">
        <v>2</v>
      </c>
      <c r="AP21" s="17">
        <f>IF(AN21&gt;1,4,IF(AND(AN21=0,AO21&gt;=1),2,IF(AND(AN21=1,AO21=0),3,IF(AND(AN21=0,AO21=0),1))))</f>
        <v>2</v>
      </c>
      <c r="AQ21" s="11"/>
      <c r="AR21" s="2">
        <v>0</v>
      </c>
      <c r="AS21" s="2">
        <v>1</v>
      </c>
      <c r="AT21" s="17">
        <f>IF(AR21&gt;1,4,IF(AND(AR21=0,AS21&gt;=1),2,IF(AND(AR21=1,AS21=0),3,IF(AND(AR21=0,AS21=0),1))))</f>
        <v>2</v>
      </c>
      <c r="AU21" s="11"/>
      <c r="AV21" s="2">
        <v>0</v>
      </c>
      <c r="AW21" s="2">
        <v>4</v>
      </c>
      <c r="AX21" s="17">
        <f>IF(AV21&gt;1,4,IF(AND(AV21=0,AW21&gt;=1),2,IF(AND(AV21=1,AW21=0),3,IF(AND(AV21=0,AW21=0),1))))</f>
        <v>2</v>
      </c>
      <c r="AY21" s="11"/>
      <c r="AZ21" s="2">
        <v>0</v>
      </c>
      <c r="BA21" s="2">
        <v>3</v>
      </c>
      <c r="BB21" s="17">
        <f>IF(AZ21&gt;1,4,IF(AND(AZ21=0,BA21&gt;=1),2,IF(AND(AZ21=1,BA21=0),3,IF(AND(AZ21=0,BA21=0),1))))</f>
        <v>2</v>
      </c>
      <c r="BC21" s="11"/>
      <c r="BD21" s="2">
        <v>0</v>
      </c>
      <c r="BE21" s="2">
        <v>2</v>
      </c>
      <c r="BF21" s="17">
        <f>IF(BD21&gt;1,4,IF(AND(BD21=0,BE21&gt;=1),2,IF(AND(BD21=1,BE21=0),3,IF(AND(BD21=0,BE21=0),1))))</f>
        <v>2</v>
      </c>
      <c r="BG21" s="11"/>
      <c r="BH21" s="2">
        <v>0</v>
      </c>
      <c r="BI21" s="2">
        <v>1</v>
      </c>
      <c r="BJ21" s="17">
        <f>IF(BH21&gt;1,4,IF(AND(BH21=0,BI21&gt;=1),2,IF(AND(BH21=1,BI21=0),3,IF(AND(BH21=0,BI21=0),1))))</f>
        <v>2</v>
      </c>
      <c r="BK21" s="11"/>
      <c r="BL21" s="2">
        <v>0</v>
      </c>
      <c r="BM21" s="2">
        <v>1</v>
      </c>
      <c r="BN21" s="17">
        <f>IF(BL21&gt;1,4,IF(AND(BL21=0,BM21&gt;=1),2,IF(AND(BL21=1,BM21=0),3,IF(AND(BL21=0,BM21=0),1))))</f>
        <v>2</v>
      </c>
      <c r="BP21" s="7" t="s">
        <v>23</v>
      </c>
      <c r="BQ21" s="19">
        <f t="shared" si="0"/>
        <v>1.6875</v>
      </c>
      <c r="BR21" s="1"/>
      <c r="BS21" s="1"/>
      <c r="BT21" s="21"/>
    </row>
    <row r="22" spans="1:72" ht="28.8" x14ac:dyDescent="0.3">
      <c r="A22" s="44"/>
      <c r="B22" s="20" t="s">
        <v>24</v>
      </c>
      <c r="C22" s="11"/>
      <c r="D22" s="2"/>
      <c r="E22" s="2" t="s">
        <v>38</v>
      </c>
      <c r="F22" s="10">
        <f>IF(E22="Hay alumbrado público dirigido solo a la vía",2,IF(E22="No hay alumbrado público",1,IF(E22="Hay alumbrado público dirigido a acera y cruces en la totalidad del tramo",4,IF(E22="Hay alumbrado público dirigido a acera y cruces en parte del tramo",3))))</f>
        <v>2</v>
      </c>
      <c r="G22" s="11"/>
      <c r="H22" s="2"/>
      <c r="I22" s="2" t="s">
        <v>38</v>
      </c>
      <c r="J22" s="10">
        <f>IF(I22="Hay alumbrado público dirigido solo a la vía",2,IF(I22="No hay alumbrado público",1,IF(I22="Hay alumbrado público dirigido a acera y cruces en la totalidad del tramo",4,IF(I22="Hay alumbrado público dirigido a acera y cruces en parte del tramo",3))))</f>
        <v>2</v>
      </c>
      <c r="K22" s="11"/>
      <c r="L22" s="2"/>
      <c r="M22" s="2" t="s">
        <v>38</v>
      </c>
      <c r="N22" s="10">
        <f>IF(M22="Hay alumbrado público dirigido solo a la vía",2,IF(M22="No hay alumbrado público",1,IF(M22="Hay alumbrado público dirigido a acera y cruces en la totalidad del tramo",4,IF(M22="Hay alumbrado público dirigido a acera y cruces en parte del tramo",3))))</f>
        <v>2</v>
      </c>
      <c r="O22" s="11"/>
      <c r="P22" s="2"/>
      <c r="Q22" s="2" t="s">
        <v>38</v>
      </c>
      <c r="R22" s="10">
        <f>IF(Q22="Hay alumbrado público dirigido solo a la vía",2,IF(Q22="No hay alumbrado público",1,IF(Q22="Hay alumbrado público dirigido a acera y cruces en la totalidad del tramo",4,IF(Q22="Hay alumbrado público dirigido a acera y cruces en parte del tramo",3))))</f>
        <v>2</v>
      </c>
      <c r="S22" s="11"/>
      <c r="T22" s="2"/>
      <c r="U22" s="2" t="s">
        <v>38</v>
      </c>
      <c r="V22" s="10">
        <f>IF(U22="Hay alumbrado público dirigido solo a la vía",2,IF(U22="No hay alumbrado público",1,IF(U22="Hay alumbrado público dirigido a acera y cruces en la totalidad del tramo",4,IF(U22="Hay alumbrado público dirigido a acera y cruces en parte del tramo",3))))</f>
        <v>2</v>
      </c>
      <c r="W22" s="11"/>
      <c r="X22" s="2"/>
      <c r="Y22" s="2" t="s">
        <v>38</v>
      </c>
      <c r="Z22" s="10">
        <f>IF(Y22="Hay alumbrado público dirigido solo a la vía",2,IF(Y22="No hay alumbrado público",1,IF(Y22="Hay alumbrado público dirigido a acera y cruces en la totalidad del tramo",4,IF(Y22="Hay alumbrado público dirigido a acera y cruces en parte del tramo",3))))</f>
        <v>2</v>
      </c>
      <c r="AA22" s="11"/>
      <c r="AB22" s="2"/>
      <c r="AC22" s="2" t="s">
        <v>38</v>
      </c>
      <c r="AD22" s="10">
        <f>IF(AC22="Hay alumbrado público dirigido solo a la vía",2,IF(AC22="No hay alumbrado público",1,IF(AC22="Hay alumbrado público dirigido a acera y cruces en la totalidad del tramo",4,IF(AC22="Hay alumbrado público dirigido a acera y cruces en parte del tramo",3))))</f>
        <v>2</v>
      </c>
      <c r="AE22" s="11"/>
      <c r="AF22" s="2"/>
      <c r="AG22" s="2" t="s">
        <v>38</v>
      </c>
      <c r="AH22" s="10">
        <f>IF(AG22="Hay alumbrado público dirigido solo a la vía",2,IF(AG22="No hay alumbrado público",1,IF(AG22="Hay alumbrado público dirigido a acera y cruces en la totalidad del tramo",4,IF(AG22="Hay alumbrado público dirigido a acera y cruces en parte del tramo",3))))</f>
        <v>2</v>
      </c>
      <c r="AI22" s="11"/>
      <c r="AJ22" s="2"/>
      <c r="AK22" s="2" t="s">
        <v>38</v>
      </c>
      <c r="AL22" s="17">
        <f>IF(AK22="Hay alumbrado público dirigido solo a la vía",2,IF(AK22="No hay alumbrado público",1,IF(AK22="Hay alumbrado público dirigido a acera y cruces en la totalidad del tramo",4,IF(AK22="Hay alumbrado público dirigido a acera y cruces en parte del tramo",3))))</f>
        <v>2</v>
      </c>
      <c r="AM22" s="11"/>
      <c r="AN22" s="2"/>
      <c r="AO22" s="2" t="s">
        <v>38</v>
      </c>
      <c r="AP22" s="17">
        <f>IF(AO22="Hay alumbrado público dirigido solo a la vía",2)</f>
        <v>2</v>
      </c>
      <c r="AQ22" s="11"/>
      <c r="AR22" s="2"/>
      <c r="AS22" s="2" t="s">
        <v>38</v>
      </c>
      <c r="AT22" s="17">
        <f>IF(AS22="Hay alumbrado público dirigido solo a la vía",2)</f>
        <v>2</v>
      </c>
      <c r="AU22" s="11"/>
      <c r="AV22" s="2"/>
      <c r="AW22" s="2" t="s">
        <v>62</v>
      </c>
      <c r="AX22" s="17">
        <f>IF(AW22="Hay alumbrado público dirigido solo a la vía",2,IF(AW22="No hay alumbrado público",1))</f>
        <v>1</v>
      </c>
      <c r="AY22" s="11"/>
      <c r="AZ22" s="2"/>
      <c r="BA22" s="2" t="s">
        <v>38</v>
      </c>
      <c r="BB22" s="17">
        <f>IF(BA22="Hay alumbrado público dirigido solo a la vía",2,IF(BA22="No hay alumbrado público",1))</f>
        <v>2</v>
      </c>
      <c r="BC22" s="11"/>
      <c r="BD22" s="2"/>
      <c r="BE22" s="2" t="s">
        <v>38</v>
      </c>
      <c r="BF22" s="17">
        <f>IF(BE22="Hay alumbrado público dirigido solo a la vía",2,IF(BE22="No hay alumbrado público",1))</f>
        <v>2</v>
      </c>
      <c r="BG22" s="11"/>
      <c r="BH22" s="2"/>
      <c r="BI22" s="2" t="s">
        <v>62</v>
      </c>
      <c r="BJ22" s="17">
        <f>IF(BI22="Hay alumbrado público dirigido solo a la vía",2,IF(BI22="No hay alumbrado público",1))</f>
        <v>1</v>
      </c>
      <c r="BK22" s="11"/>
      <c r="BL22" s="2"/>
      <c r="BM22" s="2" t="s">
        <v>62</v>
      </c>
      <c r="BN22" s="17">
        <f>IF(BM22="Hay alumbrado público dirigido solo a la vía",2,IF(BM22="No hay alumbrado público",1))</f>
        <v>1</v>
      </c>
      <c r="BP22" s="7" t="s">
        <v>24</v>
      </c>
      <c r="BQ22" s="19">
        <f t="shared" si="0"/>
        <v>1.8125</v>
      </c>
      <c r="BR22" s="1"/>
      <c r="BS22" s="1"/>
      <c r="BT22" s="21"/>
    </row>
    <row r="23" spans="1:72" ht="43.2" x14ac:dyDescent="0.3">
      <c r="A23" s="41" t="s">
        <v>25</v>
      </c>
      <c r="B23" s="20" t="s">
        <v>26</v>
      </c>
      <c r="C23" s="11"/>
      <c r="D23" s="2"/>
      <c r="E23" s="2" t="s">
        <v>52</v>
      </c>
      <c r="F23" s="10">
        <f>IF(E23="Solo hay señalización del nombre de las calles e indicación de cruces",2,IF(E23="No hay señalización",1,IF(E23="Hay señalizaciones en las paradas de autobús",3)))</f>
        <v>1</v>
      </c>
      <c r="G23" s="11"/>
      <c r="H23" s="2"/>
      <c r="I23" s="2" t="s">
        <v>52</v>
      </c>
      <c r="J23" s="10">
        <f>IF(I23="Solo hay señalización del nombre de las calles e indicación de cruces",2,IF(I23="No hay señalización",1,IF(I23="Hay señalizaciones en las paradas de autobús",3)))</f>
        <v>1</v>
      </c>
      <c r="K23" s="11"/>
      <c r="L23" s="2"/>
      <c r="M23" s="2" t="s">
        <v>52</v>
      </c>
      <c r="N23" s="10">
        <f>IF(M23="Solo hay señalización del nombre de las calles e indicación de cruces",2,IF(M23="No hay señalización",1,IF(M23="Hay señalizaciones en las paradas de autobús",3)))</f>
        <v>1</v>
      </c>
      <c r="O23" s="11"/>
      <c r="P23" s="2"/>
      <c r="Q23" s="2" t="s">
        <v>52</v>
      </c>
      <c r="R23" s="10">
        <f>IF(Q23="Solo hay señalización del nombre de las calles e indicación de cruces",2,IF(Q23="No hay señalización",1,IF(Q23="Hay señalizaciones en las paradas de autobús",3)))</f>
        <v>1</v>
      </c>
      <c r="S23" s="11"/>
      <c r="T23" s="2"/>
      <c r="U23" s="2" t="s">
        <v>39</v>
      </c>
      <c r="V23" s="10">
        <f>IF(U23="Solo hay señalización del nombre de las calles e indicación de cruces",2,IF(U23="No hay señalización",1,IF(U23="Hay señalizaciones en las paradas de autobús",3)))</f>
        <v>2</v>
      </c>
      <c r="W23" s="11"/>
      <c r="X23" s="2"/>
      <c r="Y23" s="2" t="s">
        <v>52</v>
      </c>
      <c r="Z23" s="10">
        <f>IF(Y23="Solo hay señalización del nombre de las calles e indicación de cruces",2,IF(Y23="No hay señalización",1,IF(Y23="Hay señalizaciones en las paradas de autobús",3)))</f>
        <v>1</v>
      </c>
      <c r="AA23" s="11"/>
      <c r="AB23" s="2"/>
      <c r="AC23" s="2" t="s">
        <v>39</v>
      </c>
      <c r="AD23" s="10">
        <f>IF(AC23="Solo hay señalización del nombre de las calles e indicación de cruces",2,IF(AC23="No hay señalización",1,IF(AC23="Hay señalizaciones en las paradas de autobús",3)))</f>
        <v>2</v>
      </c>
      <c r="AE23" s="11"/>
      <c r="AF23" s="2"/>
      <c r="AG23" s="2" t="s">
        <v>52</v>
      </c>
      <c r="AH23" s="10">
        <f>IF(AG23="Solo hay señalización del nombre de las calles e indicación de cruces",2,IF(AG23="No hay señalización",1,IF(AG23="Hay señalizaciones en las paradas de autobús",3)))</f>
        <v>1</v>
      </c>
      <c r="AI23" s="11"/>
      <c r="AJ23" s="2"/>
      <c r="AK23" s="2" t="s">
        <v>52</v>
      </c>
      <c r="AL23" s="17">
        <f>IF(AK23="Solo hay señalización del nombre de las calles e indicación de cruces",2,IF(AK23="No hay señalización",1,IF(AK23="Hay señalizaciones en las paradas de autobús",3)))</f>
        <v>1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52</v>
      </c>
      <c r="AT23" s="17">
        <f>IF(AS23="Solo hay señalización del nombre de las calles e indicación de cruces",2,IF(AS23="No hay señalización",1,IF(AS23="Hay señalizaciones en las paradas de autobús",3)))</f>
        <v>1</v>
      </c>
      <c r="AU23" s="11"/>
      <c r="AV23" s="2"/>
      <c r="AW23" s="2" t="s">
        <v>52</v>
      </c>
      <c r="AX23" s="17">
        <f>IF(AW23="Solo hay señalización del nombre de las calles e indicación de cruces",2,IF(AW23="No hay señalización",1,IF(AW23="Hay señalizaciones en las paradas de autobús",3)))</f>
        <v>1</v>
      </c>
      <c r="AY23" s="11"/>
      <c r="AZ23" s="2"/>
      <c r="BA23" s="2" t="s">
        <v>52</v>
      </c>
      <c r="BB23" s="17">
        <f>IF(BA23="Solo hay señalización del nombre de las calles e indicación de cruces",2,IF(BA23="No hay señalización",1,IF(BA23="Hay señalizaciones en las paradas de autobús",3)))</f>
        <v>1</v>
      </c>
      <c r="BC23" s="11"/>
      <c r="BD23" s="2"/>
      <c r="BE23" s="2" t="s">
        <v>52</v>
      </c>
      <c r="BF23" s="17">
        <f>IF(BE23="Solo hay señalización del nombre de las calles e indicación de cruces",2,IF(BE23="No hay señalización",1,IF(BE23="Hay señalizaciones en las paradas de autobús",3)))</f>
        <v>1</v>
      </c>
      <c r="BG23" s="11"/>
      <c r="BH23" s="2"/>
      <c r="BI23" s="2" t="s">
        <v>52</v>
      </c>
      <c r="BJ23" s="17">
        <f>IF(BI23="Solo hay señalización del nombre de las calles e indicación de cruces",2,IF(BI23="No hay señalización",1,IF(BI23="Hay señalizaciones en las paradas de autobús",3)))</f>
        <v>1</v>
      </c>
      <c r="BK23" s="11"/>
      <c r="BL23" s="2"/>
      <c r="BM23" s="2" t="s">
        <v>52</v>
      </c>
      <c r="BN23" s="17">
        <f>IF(BM23="Solo hay señalización del nombre de las calles e indicación de cruces",2,IF(BM23="No hay señalización",1,IF(BM23="Hay señalizaciones en las paradas de autobús",3)))</f>
        <v>1</v>
      </c>
      <c r="BP23" s="7" t="s">
        <v>26</v>
      </c>
      <c r="BQ23" s="19">
        <f t="shared" si="0"/>
        <v>1.125</v>
      </c>
      <c r="BR23" s="1"/>
      <c r="BS23" s="1"/>
      <c r="BT23" s="1"/>
    </row>
    <row r="24" spans="1:72" ht="28.8" x14ac:dyDescent="0.3">
      <c r="A24" s="41"/>
      <c r="B24" s="20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R24" s="1"/>
      <c r="BS24" s="1"/>
      <c r="BT24" s="21"/>
    </row>
    <row r="25" spans="1:72" ht="43.8" thickBot="1" x14ac:dyDescent="0.35">
      <c r="A25" s="41"/>
      <c r="B25" s="20" t="s">
        <v>28</v>
      </c>
      <c r="C25" s="14"/>
      <c r="D25" s="15"/>
      <c r="E25" s="15" t="s">
        <v>41</v>
      </c>
      <c r="F25" s="16">
        <f>IF(E25="No hay señalización dirigida a vehículos sobre presencia de peatones",2,IF(E25="Hay señalización dirigida a motorizados sobre presencia de peatones",3))</f>
        <v>2</v>
      </c>
      <c r="G25" s="14"/>
      <c r="H25" s="15"/>
      <c r="I25" s="15" t="s">
        <v>41</v>
      </c>
      <c r="J25" s="16">
        <f>IF(I25="No hay señalización dirigida a vehículos sobre presencia de peatones",2,IF(I25="Hay señalización dirigida a motorizados sobre presencia de peatones",3))</f>
        <v>2</v>
      </c>
      <c r="K25" s="14"/>
      <c r="L25" s="15"/>
      <c r="M25" s="15" t="s">
        <v>41</v>
      </c>
      <c r="N25" s="16">
        <f>IF(M25="No hay señalización dirigida a vehículos sobre presencia de peatones",2,IF(M25="Hay señalización dirigida a motorizados sobre presencia de peatones",3))</f>
        <v>2</v>
      </c>
      <c r="O25" s="14"/>
      <c r="P25" s="15"/>
      <c r="Q25" s="15" t="s">
        <v>41</v>
      </c>
      <c r="R25" s="16">
        <f>IF(Q25="No hay señalización dirigida a vehículos sobre presencia de peatones",2,IF(Q25="Hay señalización dirigida a motorizados sobre presencia de peatones",3))</f>
        <v>2</v>
      </c>
      <c r="S25" s="14"/>
      <c r="T25" s="15"/>
      <c r="U25" s="15" t="s">
        <v>41</v>
      </c>
      <c r="V25" s="16">
        <f>IF(U25="No hay señalización dirigida a vehículos sobre presencia de peatones",2,IF(U25="Hay señalización dirigida a motorizados sobre presencia de peatones",3))</f>
        <v>2</v>
      </c>
      <c r="W25" s="14"/>
      <c r="X25" s="15"/>
      <c r="Y25" s="15" t="s">
        <v>41</v>
      </c>
      <c r="Z25" s="16">
        <f>IF(Y25="No hay señalización dirigida a vehículos sobre presencia de peatones",2,IF(Y25="Hay señalización dirigida a motorizados sobre presencia de peatones",3))</f>
        <v>2</v>
      </c>
      <c r="AA25" s="14"/>
      <c r="AB25" s="15"/>
      <c r="AC25" s="15" t="s">
        <v>41</v>
      </c>
      <c r="AD25" s="16">
        <f>IF(AC25="No hay señalización dirigida a vehículos sobre presencia de peatones",2,IF(AC25="Hay señalización dirigida a motorizados sobre presencia de peatones",3))</f>
        <v>2</v>
      </c>
      <c r="AE25" s="14"/>
      <c r="AF25" s="15"/>
      <c r="AG25" s="15" t="s">
        <v>41</v>
      </c>
      <c r="AH25" s="16">
        <f>IF(AG25="No hay señalización dirigida a vehículos sobre presencia de peatones",2,IF(AG25="Hay señalización dirigida a motorizados sobre presencia de peatones",3))</f>
        <v>2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41</v>
      </c>
      <c r="AX25" s="18">
        <f>IF(AW25="No hay señalización dirigida a vehículos sobre presencia de peatones",2,IF(AW25="Hay señalización dirigida a motorizados sobre presencia de peatones",3))</f>
        <v>2</v>
      </c>
      <c r="AY25" s="14"/>
      <c r="AZ25" s="15"/>
      <c r="BA25" s="15" t="s">
        <v>41</v>
      </c>
      <c r="BB25" s="18">
        <f>IF(BA25="No hay señalización dirigida a vehículos sobre presencia de peatones",2,IF(BA25="Hay señalización dirigida a motorizados sobre presencia de peatones",3))</f>
        <v>2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41</v>
      </c>
      <c r="BN25" s="18">
        <f>IF(BM25="No hay señalización dirigida a vehículos sobre presencia de peatones",2,IF(BM25="Hay señalización dirigida a motorizados sobre presencia de peatones",3))</f>
        <v>2</v>
      </c>
      <c r="BP25" s="7" t="s">
        <v>28</v>
      </c>
      <c r="BQ25" s="19">
        <f t="shared" si="0"/>
        <v>2</v>
      </c>
      <c r="BR25" s="1"/>
      <c r="BS25" s="1"/>
      <c r="BT25" s="21"/>
    </row>
    <row r="26" spans="1:72" ht="54" customHeight="1" x14ac:dyDescent="0.3"/>
  </sheetData>
  <mergeCells count="39">
    <mergeCell ref="AE1:AH1"/>
    <mergeCell ref="AE2:AG2"/>
    <mergeCell ref="S2:U2"/>
    <mergeCell ref="W1:Z1"/>
    <mergeCell ref="W2:Y2"/>
    <mergeCell ref="AA1:AD1"/>
    <mergeCell ref="AA2:AC2"/>
    <mergeCell ref="AQ2:AS2"/>
    <mergeCell ref="AU1:AX1"/>
    <mergeCell ref="AU2:AW2"/>
    <mergeCell ref="A23:A25"/>
    <mergeCell ref="A3:A6"/>
    <mergeCell ref="A7:A10"/>
    <mergeCell ref="A11:A14"/>
    <mergeCell ref="A15:A18"/>
    <mergeCell ref="A19:A22"/>
    <mergeCell ref="G1:J1"/>
    <mergeCell ref="G2:I2"/>
    <mergeCell ref="K1:N1"/>
    <mergeCell ref="K2:M2"/>
    <mergeCell ref="O1:R1"/>
    <mergeCell ref="O2:Q2"/>
    <mergeCell ref="S1:V1"/>
    <mergeCell ref="C1:F1"/>
    <mergeCell ref="C2:E2"/>
    <mergeCell ref="AI1:AL1"/>
    <mergeCell ref="AI2:AK2"/>
    <mergeCell ref="BS2:BT2"/>
    <mergeCell ref="BG1:BJ1"/>
    <mergeCell ref="BG2:BI2"/>
    <mergeCell ref="BK1:BN1"/>
    <mergeCell ref="BK2:BM2"/>
    <mergeCell ref="AY1:BB1"/>
    <mergeCell ref="AY2:BA2"/>
    <mergeCell ref="BC1:BF1"/>
    <mergeCell ref="BC2:BE2"/>
    <mergeCell ref="AM1:AP1"/>
    <mergeCell ref="AM2:AO2"/>
    <mergeCell ref="AQ1:A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C6C-DDA3-4178-9E03-C1258E8F67D3}">
  <sheetPr>
    <tabColor rgb="FFFF0000"/>
  </sheetPr>
  <dimension ref="A1:BT25"/>
  <sheetViews>
    <sheetView showGridLines="0" zoomScale="70" zoomScaleNormal="70" workbookViewId="0">
      <pane xSplit="2" topLeftCell="BO1" activePane="topRight" state="frozen"/>
      <selection pane="topRight" activeCell="BP32" sqref="BP32"/>
    </sheetView>
  </sheetViews>
  <sheetFormatPr baseColWidth="10" defaultRowHeight="14.4" x14ac:dyDescent="0.3"/>
  <cols>
    <col min="2" max="34" width="28.5546875" customWidth="1"/>
    <col min="35" max="35" width="20.77734375" customWidth="1"/>
    <col min="36" max="36" width="24.44140625" customWidth="1"/>
    <col min="37" max="37" width="25.44140625" customWidth="1"/>
    <col min="38" max="38" width="17.109375" customWidth="1"/>
    <col min="39" max="39" width="20.77734375" customWidth="1"/>
    <col min="40" max="40" width="24.44140625" customWidth="1"/>
    <col min="41" max="41" width="25.44140625" customWidth="1"/>
    <col min="42" max="42" width="17.109375" customWidth="1"/>
    <col min="43" max="43" width="20.77734375" customWidth="1"/>
    <col min="44" max="44" width="24.44140625" customWidth="1"/>
    <col min="45" max="45" width="25.44140625" customWidth="1"/>
    <col min="46" max="46" width="17.109375" customWidth="1"/>
    <col min="47" max="47" width="20.77734375" customWidth="1"/>
    <col min="48" max="48" width="24.44140625" customWidth="1"/>
    <col min="49" max="49" width="25.44140625" customWidth="1"/>
    <col min="50" max="50" width="17.109375" customWidth="1"/>
    <col min="51" max="51" width="20.77734375" customWidth="1"/>
    <col min="52" max="52" width="24.44140625" customWidth="1"/>
    <col min="53" max="53" width="25.44140625" customWidth="1"/>
    <col min="54" max="54" width="17.109375" customWidth="1"/>
    <col min="55" max="55" width="20.77734375" customWidth="1"/>
    <col min="56" max="56" width="24.44140625" customWidth="1"/>
    <col min="57" max="57" width="25.44140625" customWidth="1"/>
    <col min="58" max="58" width="17.109375" customWidth="1"/>
    <col min="59" max="59" width="20.77734375" customWidth="1"/>
    <col min="60" max="60" width="24.44140625" customWidth="1"/>
    <col min="61" max="61" width="25.44140625" customWidth="1"/>
    <col min="62" max="62" width="17.109375" customWidth="1"/>
    <col min="63" max="63" width="20.77734375" customWidth="1"/>
    <col min="64" max="64" width="24.44140625" customWidth="1"/>
    <col min="65" max="65" width="25.44140625" customWidth="1"/>
    <col min="66" max="66" width="17.109375" customWidth="1"/>
    <col min="68" max="68" width="32.44140625" customWidth="1"/>
    <col min="71" max="71" width="26.109375" customWidth="1"/>
  </cols>
  <sheetData>
    <row r="1" spans="1:72" ht="14.4" customHeight="1" x14ac:dyDescent="0.3">
      <c r="C1" s="45" t="s">
        <v>84</v>
      </c>
      <c r="D1" s="46"/>
      <c r="E1" s="46"/>
      <c r="F1" s="47"/>
      <c r="G1" s="45" t="s">
        <v>86</v>
      </c>
      <c r="H1" s="46"/>
      <c r="I1" s="46"/>
      <c r="J1" s="47"/>
      <c r="K1" s="45" t="s">
        <v>87</v>
      </c>
      <c r="L1" s="46"/>
      <c r="M1" s="46"/>
      <c r="N1" s="47"/>
      <c r="O1" s="45" t="s">
        <v>88</v>
      </c>
      <c r="P1" s="46"/>
      <c r="Q1" s="46"/>
      <c r="R1" s="47"/>
      <c r="S1" s="45" t="s">
        <v>89</v>
      </c>
      <c r="T1" s="46"/>
      <c r="U1" s="46"/>
      <c r="V1" s="47"/>
      <c r="W1" s="45" t="s">
        <v>90</v>
      </c>
      <c r="X1" s="46"/>
      <c r="Y1" s="46"/>
      <c r="Z1" s="47"/>
      <c r="AA1" s="45" t="s">
        <v>91</v>
      </c>
      <c r="AB1" s="46"/>
      <c r="AC1" s="46"/>
      <c r="AD1" s="47"/>
      <c r="AE1" s="45" t="s">
        <v>92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ht="14.4" customHeight="1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P2" s="1"/>
      <c r="BQ2" s="5" t="s">
        <v>60</v>
      </c>
      <c r="BR2" s="1"/>
      <c r="BS2" s="39" t="s">
        <v>61</v>
      </c>
      <c r="BT2" s="40"/>
    </row>
    <row r="3" spans="1:72" x14ac:dyDescent="0.3">
      <c r="A3" s="41" t="s">
        <v>0</v>
      </c>
      <c r="B3" s="7" t="s">
        <v>1</v>
      </c>
      <c r="C3" s="9"/>
      <c r="D3" s="2"/>
      <c r="E3" s="6">
        <v>0.8</v>
      </c>
      <c r="F3" s="10">
        <f>IF(E3&lt;1.2,1,IF(AND(E3&gt;=1.2,E3&lt;1.5),2,IF(AND(E3&gt;=1.5,E3&lt;1.8),3,IF(E3&gt;=1.8,4))))</f>
        <v>1</v>
      </c>
      <c r="G3" s="9"/>
      <c r="H3" s="2"/>
      <c r="I3" s="6">
        <v>0.86</v>
      </c>
      <c r="J3" s="10">
        <f>IF(I3&lt;1.2,1,IF(AND(I3&gt;=1.2,I3&lt;1.5),2,IF(AND(I3&gt;=1.5,I3&lt;1.8),3,IF(I3&gt;=1.8,4))))</f>
        <v>1</v>
      </c>
      <c r="K3" s="9"/>
      <c r="L3" s="2"/>
      <c r="M3" s="6">
        <v>1.1000000000000001</v>
      </c>
      <c r="N3" s="10">
        <f>IF(M3&lt;1.2,1,IF(AND(M3&gt;=1.2,M3&lt;1.5),2,IF(AND(M3&gt;=1.5,M3&lt;1.8),3,IF(M3&gt;=1.8,4))))</f>
        <v>1</v>
      </c>
      <c r="O3" s="9"/>
      <c r="P3" s="2"/>
      <c r="Q3" s="6">
        <v>0.85</v>
      </c>
      <c r="R3" s="10">
        <f>IF(Q3&lt;1.2,1,IF(AND(Q3&gt;=1.2,Q3&lt;1.5),2,IF(AND(Q3&gt;=1.5,Q3&lt;1.8),3,IF(Q3&gt;=1.8,4))))</f>
        <v>1</v>
      </c>
      <c r="S3" s="9"/>
      <c r="T3" s="2"/>
      <c r="U3" s="6">
        <v>0.97</v>
      </c>
      <c r="V3" s="10">
        <f>IF(U3&lt;1.2,1,IF(AND(U3&gt;=1.2,U3&lt;1.5),2,IF(AND(U3&gt;=1.5,U3&lt;1.8),3,IF(U3&gt;=1.8,4))))</f>
        <v>1</v>
      </c>
      <c r="W3" s="9"/>
      <c r="X3" s="2"/>
      <c r="Y3" s="6">
        <v>1.04</v>
      </c>
      <c r="Z3" s="10">
        <f>IF(Y3&lt;1.2,1,IF(AND(Y3&gt;=1.2,Y3&lt;1.5),2,IF(AND(Y3&gt;=1.5,Y3&lt;1.8),3,IF(Y3&gt;=1.8,4))))</f>
        <v>1</v>
      </c>
      <c r="AA3" s="9"/>
      <c r="AB3" s="2"/>
      <c r="AC3" s="6">
        <v>1.24</v>
      </c>
      <c r="AD3" s="10">
        <f>IF(AC3&lt;1.2,1,IF(AND(AC3&gt;=1.2,AC3&lt;1.5),2,IF(AND(AC3&gt;=1.5,AC3&lt;1.8),3,IF(AC3&gt;=1.8,4))))</f>
        <v>2</v>
      </c>
      <c r="AE3" s="9"/>
      <c r="AF3" s="2"/>
      <c r="AG3" s="6">
        <v>0.97</v>
      </c>
      <c r="AH3" s="10">
        <f>IF(AG3&lt;1.2,1,IF(AND(AG3&gt;=1.2,AG3&lt;1.5),2,IF(AND(AG3&gt;=1.5,AG3&lt;1.8),3,IF(AG3&gt;=1.8,4))))</f>
        <v>1</v>
      </c>
      <c r="AI3" s="9"/>
      <c r="AJ3" s="2"/>
      <c r="AK3" s="6">
        <v>1.2</v>
      </c>
      <c r="AL3" s="17">
        <f>IF(AK3&lt;1.2,1,IF(AND(AK3&gt;=1.2,AK3&lt;1.5),2,IF(AND(AK3&gt;=1.5,AK3&lt;1.8),3,IF(AK3&gt;=1.8,4))))</f>
        <v>2</v>
      </c>
      <c r="AM3" s="9"/>
      <c r="AN3" s="2"/>
      <c r="AO3" s="6">
        <v>0.9</v>
      </c>
      <c r="AP3" s="17">
        <f>IF(AO3&lt;1.2,1,IF(AND(AO3&gt;=1.2,AO3&lt;1.5),2,IF(AND(AO3&gt;=1.5,AO3&lt;1.8),3,IF(AO3&gt;=1.8,4))))</f>
        <v>1</v>
      </c>
      <c r="AQ3" s="9"/>
      <c r="AR3" s="2"/>
      <c r="AS3" s="6">
        <v>1.2</v>
      </c>
      <c r="AT3" s="17">
        <f>IF(AS3&lt;1.2,1,IF(AND(AS3&gt;=1.2,AS3&lt;1.5),2,IF(AND(AS3&gt;=1.5,AS3&lt;1.8),3,IF(AS3&gt;=1.8,4))))</f>
        <v>2</v>
      </c>
      <c r="AU3" s="9"/>
      <c r="AV3" s="2"/>
      <c r="AW3" s="6">
        <v>0.98</v>
      </c>
      <c r="AX3" s="17">
        <f>IF(AW3&lt;1.2,1,IF(AND(AW3&gt;=1.2,AW3&lt;1.5),2,IF(AND(AW3&gt;=1.5,AW3&lt;1.8),3,IF(AW3&gt;=1.8,4))))</f>
        <v>1</v>
      </c>
      <c r="AY3" s="9"/>
      <c r="AZ3" s="2"/>
      <c r="BA3" s="6">
        <v>0.9</v>
      </c>
      <c r="BB3" s="17">
        <f>IF(BA3&lt;1.2,1,IF(AND(BA3&gt;=1.2,BA3&lt;1.5),2,IF(AND(BA3&gt;=1.5,BA3&lt;1.8),3,IF(BA3&gt;=1.8,4))))</f>
        <v>1</v>
      </c>
      <c r="BC3" s="9"/>
      <c r="BD3" s="2"/>
      <c r="BE3" s="6">
        <v>0.95</v>
      </c>
      <c r="BF3" s="17">
        <f>IF(BE3&lt;1.2,1,IF(AND(BE3&gt;=1.2,BE3&lt;1.5),2,IF(AND(BE3&gt;=1.5,BE3&lt;1.8),3,IF(BE3&gt;=1.8,4))))</f>
        <v>1</v>
      </c>
      <c r="BG3" s="9"/>
      <c r="BH3" s="2"/>
      <c r="BI3" s="6">
        <v>0.9</v>
      </c>
      <c r="BJ3" s="17">
        <f>IF(BI3&lt;1.2,1,IF(AND(BI3&gt;=1.2,BI3&lt;1.5),2,IF(AND(BI3&gt;=1.5,BI3&lt;1.8),3,IF(BI3&gt;=1.8,4))))</f>
        <v>1</v>
      </c>
      <c r="BK3" s="9"/>
      <c r="BL3" s="2"/>
      <c r="BM3" s="6">
        <v>1</v>
      </c>
      <c r="BN3" s="17">
        <f>IF(BM3&lt;1.2,1,IF(AND(BM3&gt;=1.2,BM3&lt;1.5),2,IF(AND(BM3&gt;=1.5,BM3&lt;1.8),3,IF(BM3&gt;=1.8,4))))</f>
        <v>1</v>
      </c>
      <c r="BP3" s="7" t="s">
        <v>1</v>
      </c>
      <c r="BQ3" s="19">
        <f>SUM(F3,J3,N3,R3,V3,Z3,AD3,AH3,AL3,AP3,AT3,AX3,BB3,BF3,BJ3,BN3)/(2*8)</f>
        <v>1.1875</v>
      </c>
      <c r="BR3" s="1"/>
      <c r="BS3" s="5" t="s">
        <v>0</v>
      </c>
      <c r="BT3" s="19">
        <f>AVERAGE(BQ3:BQ6)</f>
        <v>3.21875</v>
      </c>
    </row>
    <row r="4" spans="1:72" x14ac:dyDescent="0.3">
      <c r="A4" s="41"/>
      <c r="B4" s="7" t="s">
        <v>2</v>
      </c>
      <c r="C4" s="11"/>
      <c r="D4" s="2" t="s">
        <v>67</v>
      </c>
      <c r="E4" s="3">
        <v>100</v>
      </c>
      <c r="F4" s="10">
        <f>IF(E4=100,4,IF(E4&gt;=75,3,IF(E4&lt;75,2)))</f>
        <v>4</v>
      </c>
      <c r="G4" s="11"/>
      <c r="H4" s="2" t="s">
        <v>67</v>
      </c>
      <c r="I4" s="3">
        <v>100</v>
      </c>
      <c r="J4" s="10">
        <f>IF(I4=100,4,IF(I4&gt;=75,3,IF(I4&lt;75,2)))</f>
        <v>4</v>
      </c>
      <c r="K4" s="11"/>
      <c r="L4" s="2" t="s">
        <v>67</v>
      </c>
      <c r="M4" s="3">
        <v>100</v>
      </c>
      <c r="N4" s="10">
        <f>IF(M4=100,4,IF(M4&gt;=75,3,IF(M4&lt;75,2)))</f>
        <v>4</v>
      </c>
      <c r="O4" s="11"/>
      <c r="P4" s="2" t="s">
        <v>67</v>
      </c>
      <c r="Q4" s="3">
        <v>100</v>
      </c>
      <c r="R4" s="10">
        <f>IF(Q4=100,4,IF(Q4&gt;=75,3,IF(Q4&lt;75,2)))</f>
        <v>4</v>
      </c>
      <c r="S4" s="11"/>
      <c r="T4" s="2" t="s">
        <v>67</v>
      </c>
      <c r="U4" s="3">
        <v>100</v>
      </c>
      <c r="V4" s="10">
        <f>IF(U4=100,4,IF(U4&gt;=75,3,IF(U4&lt;75,2)))</f>
        <v>4</v>
      </c>
      <c r="W4" s="11"/>
      <c r="X4" s="2" t="s">
        <v>67</v>
      </c>
      <c r="Y4" s="3">
        <v>100</v>
      </c>
      <c r="Z4" s="10">
        <f>IF(Y4=100,4,IF(Y4&gt;=75,3,IF(Y4&lt;75,2)))</f>
        <v>4</v>
      </c>
      <c r="AA4" s="11"/>
      <c r="AB4" s="2" t="s">
        <v>67</v>
      </c>
      <c r="AC4" s="3">
        <v>100</v>
      </c>
      <c r="AD4" s="10">
        <f>IF(AC4=100,4,IF(AC4&gt;=75,3,IF(AC4&lt;75,2)))</f>
        <v>4</v>
      </c>
      <c r="AE4" s="11"/>
      <c r="AF4" s="2" t="s">
        <v>67</v>
      </c>
      <c r="AG4" s="3">
        <v>100</v>
      </c>
      <c r="AH4" s="10">
        <f>IF(AG4=100,4,IF(AG4&gt;=75,3,IF(AG4&lt;75,2)))</f>
        <v>4</v>
      </c>
      <c r="AI4" s="11"/>
      <c r="AJ4" s="2" t="s">
        <v>67</v>
      </c>
      <c r="AK4" s="3">
        <v>100</v>
      </c>
      <c r="AL4" s="17">
        <f>IF(AK4=100,4,IF(AK4&gt;=75,3,IF(AK4&lt;75,2)))</f>
        <v>4</v>
      </c>
      <c r="AM4" s="11"/>
      <c r="AN4" s="2" t="s">
        <v>67</v>
      </c>
      <c r="AO4" s="3">
        <v>100</v>
      </c>
      <c r="AP4" s="17">
        <f>IF(AO4=100,4,IF(AO4&gt;=75,3,IF(AO4&lt;75,2)))</f>
        <v>4</v>
      </c>
      <c r="AQ4" s="11"/>
      <c r="AR4" s="2" t="s">
        <v>67</v>
      </c>
      <c r="AS4" s="3">
        <v>100</v>
      </c>
      <c r="AT4" s="17">
        <f>IF(AS4=100,4,IF(AS4&gt;=75,3,IF(AS4&lt;75,2)))</f>
        <v>4</v>
      </c>
      <c r="AU4" s="11"/>
      <c r="AV4" s="2" t="s">
        <v>67</v>
      </c>
      <c r="AW4" s="3">
        <v>100</v>
      </c>
      <c r="AX4" s="17">
        <f>IF(AW4=100,4,IF(AW4&gt;=75,3,IF(AW4&lt;75,2)))</f>
        <v>4</v>
      </c>
      <c r="AY4" s="11"/>
      <c r="AZ4" s="2" t="s">
        <v>67</v>
      </c>
      <c r="BA4" s="3">
        <v>100</v>
      </c>
      <c r="BB4" s="17">
        <f>IF(BA4=100,4,IF(BA4&gt;=75,3,IF(BA4&lt;75,2)))</f>
        <v>4</v>
      </c>
      <c r="BC4" s="11"/>
      <c r="BD4" s="2" t="s">
        <v>67</v>
      </c>
      <c r="BE4" s="3">
        <v>100</v>
      </c>
      <c r="BF4" s="17">
        <f>IF(BE4=100,4,IF(BE4&gt;=75,3,IF(BE4&lt;75,2)))</f>
        <v>4</v>
      </c>
      <c r="BG4" s="11"/>
      <c r="BH4" s="2" t="s">
        <v>67</v>
      </c>
      <c r="BI4" s="3">
        <v>100</v>
      </c>
      <c r="BJ4" s="17">
        <f>IF(BI4=100,4,IF(BI4&gt;=75,3,IF(BI4&lt;75,2)))</f>
        <v>4</v>
      </c>
      <c r="BK4" s="11"/>
      <c r="BL4" s="2" t="s">
        <v>67</v>
      </c>
      <c r="BM4" s="3">
        <v>100</v>
      </c>
      <c r="BN4" s="17">
        <f>IF(BM4=100,4,IF(BM4&gt;=75,3,IF(BM4&lt;75,2)))</f>
        <v>4</v>
      </c>
      <c r="BP4" s="7" t="s">
        <v>2</v>
      </c>
      <c r="BQ4" s="19">
        <f t="shared" ref="BQ4:BQ25" si="0">SUM(F4,J4,N4,R4,V4,Z4,AD4,AH4,AL4,AP4,AT4,AX4,BB4,BF4,BJ4,BN4)/(2*8)</f>
        <v>4</v>
      </c>
      <c r="BR4" s="1"/>
      <c r="BS4" s="5" t="s">
        <v>5</v>
      </c>
      <c r="BT4" s="19">
        <f>AVERAGE(BQ7:BQ10)</f>
        <v>1.75</v>
      </c>
    </row>
    <row r="5" spans="1:72" x14ac:dyDescent="0.3">
      <c r="A5" s="41"/>
      <c r="B5" s="7" t="s">
        <v>3</v>
      </c>
      <c r="C5" s="12"/>
      <c r="D5" s="2"/>
      <c r="E5" s="4">
        <v>1</v>
      </c>
      <c r="F5" s="10">
        <f>IF(E5&gt;10,1,IF(AND(E5&lt;=10,E5&gt;=6),2,IF(AND(E5&lt;=5,E5&gt;=1),3,IF(E5=0,4))))</f>
        <v>3</v>
      </c>
      <c r="G5" s="12"/>
      <c r="H5" s="2"/>
      <c r="I5" s="4">
        <v>0</v>
      </c>
      <c r="J5" s="10">
        <f>IF(I5&gt;10,1,IF(AND(I5&lt;=10,I5&gt;=6),2,IF(AND(I5&lt;=5,I5&gt;=1),3,IF(I5=0,4))))</f>
        <v>4</v>
      </c>
      <c r="K5" s="12"/>
      <c r="L5" s="2"/>
      <c r="M5" s="4">
        <v>0</v>
      </c>
      <c r="N5" s="10">
        <f>IF(M5&gt;10,1,IF(AND(M5&lt;=10,M5&gt;=6),2,IF(AND(M5&lt;=5,M5&gt;=1),3,IF(M5=0,4))))</f>
        <v>4</v>
      </c>
      <c r="O5" s="12"/>
      <c r="P5" s="2"/>
      <c r="Q5" s="4">
        <v>1</v>
      </c>
      <c r="R5" s="10">
        <f>IF(Q5&gt;10,1,IF(AND(Q5&lt;=10,Q5&gt;=6),2,IF(AND(Q5&lt;=5,Q5&gt;=1),3,IF(Q5=0,4))))</f>
        <v>3</v>
      </c>
      <c r="S5" s="12"/>
      <c r="T5" s="2"/>
      <c r="U5" s="4">
        <v>2</v>
      </c>
      <c r="V5" s="10">
        <f>IF(U5&gt;10,1,IF(AND(U5&lt;=10,U5&gt;=6),2,IF(AND(U5&lt;=5,U5&gt;=1),3,IF(U5=0,4))))</f>
        <v>3</v>
      </c>
      <c r="W5" s="12"/>
      <c r="X5" s="2"/>
      <c r="Y5" s="4">
        <v>2</v>
      </c>
      <c r="Z5" s="10">
        <f>IF(Y5&gt;10,1,IF(AND(Y5&lt;=10,Y5&gt;=6),2,IF(AND(Y5&lt;=5,Y5&gt;=1),3,IF(Y5=0,4))))</f>
        <v>3</v>
      </c>
      <c r="AA5" s="12"/>
      <c r="AB5" s="2"/>
      <c r="AC5" s="4">
        <v>1</v>
      </c>
      <c r="AD5" s="10">
        <f>IF(AC5&gt;10,1,IF(AND(AC5&lt;=10,AC5&gt;=6),2,IF(AND(AC5&lt;=5,AC5&gt;=1),3,IF(AC5=0,4))))</f>
        <v>3</v>
      </c>
      <c r="AE5" s="12"/>
      <c r="AF5" s="2"/>
      <c r="AG5" s="4">
        <v>0</v>
      </c>
      <c r="AH5" s="10">
        <f>IF(AG5&gt;10,1,IF(AND(AG5&lt;=10,AG5&gt;=6),2,IF(AND(AG5&lt;=5,AG5&gt;=1),3,IF(AG5=0,4))))</f>
        <v>4</v>
      </c>
      <c r="AI5" s="12"/>
      <c r="AJ5" s="2"/>
      <c r="AK5" s="4">
        <v>0</v>
      </c>
      <c r="AL5" s="17">
        <f>IF(AK5&gt;10,1,IF(AND(AK5&lt;=10,AK5&gt;=6),2,IF(AND(AK5&lt;=5,AK5&gt;=1),3,IF(AK5=0,4))))</f>
        <v>4</v>
      </c>
      <c r="AM5" s="12"/>
      <c r="AN5" s="2"/>
      <c r="AO5" s="4">
        <v>0</v>
      </c>
      <c r="AP5" s="17">
        <f>IF(AO5&gt;10,1,IF(AND(AO5&lt;=10,AO5&gt;=6),2,IF(AND(AO5&lt;=5,AO5&gt;=1),3,IF(AO5=0,4))))</f>
        <v>4</v>
      </c>
      <c r="AQ5" s="12"/>
      <c r="AR5" s="2"/>
      <c r="AS5" s="4">
        <v>0</v>
      </c>
      <c r="AT5" s="17">
        <f>IF(AS5&gt;10,1,IF(AND(AS5&lt;=10,AS5&gt;=6),2,IF(AND(AS5&lt;=5,AS5&gt;=1),3,IF(AS5=0,4))))</f>
        <v>4</v>
      </c>
      <c r="AU5" s="12"/>
      <c r="AV5" s="2"/>
      <c r="AW5" s="4">
        <v>0</v>
      </c>
      <c r="AX5" s="17">
        <f>IF(AW5&gt;10,1,IF(AND(AW5&lt;=10,AW5&gt;=6),2,IF(AND(AW5&lt;=5,AW5&gt;=1),3,IF(AW5=0,4))))</f>
        <v>4</v>
      </c>
      <c r="AY5" s="12"/>
      <c r="AZ5" s="2"/>
      <c r="BA5" s="4">
        <v>0</v>
      </c>
      <c r="BB5" s="17">
        <f>IF(BA5&gt;10,1,IF(AND(BA5&lt;=10,BA5&gt;=6),2,IF(AND(BA5&lt;=5,BA5&gt;=1),3,IF(BA5=0,4))))</f>
        <v>4</v>
      </c>
      <c r="BC5" s="12"/>
      <c r="BD5" s="2"/>
      <c r="BE5" s="4">
        <v>0</v>
      </c>
      <c r="BF5" s="17">
        <f>IF(BE5&gt;10,1,IF(AND(BE5&lt;=10,BE5&gt;=6),2,IF(AND(BE5&lt;=5,BE5&gt;=1),3,IF(BE5=0,4))))</f>
        <v>4</v>
      </c>
      <c r="BG5" s="12"/>
      <c r="BH5" s="2"/>
      <c r="BI5" s="4">
        <v>0</v>
      </c>
      <c r="BJ5" s="17">
        <f>IF(BI5&gt;10,1,IF(AND(BI5&lt;=10,BI5&gt;=6),2,IF(AND(BI5&lt;=5,BI5&gt;=1),3,IF(BI5=0,4))))</f>
        <v>4</v>
      </c>
      <c r="BK5" s="12"/>
      <c r="BL5" s="2"/>
      <c r="BM5" s="4">
        <v>0</v>
      </c>
      <c r="BN5" s="17">
        <f>IF(BM5&gt;10,1,IF(AND(BM5&lt;=10,BM5&gt;=6),2,IF(AND(BM5&lt;=5,BM5&gt;=1),3,IF(BM5=0,4))))</f>
        <v>4</v>
      </c>
      <c r="BP5" s="7" t="s">
        <v>3</v>
      </c>
      <c r="BQ5" s="19">
        <f t="shared" si="0"/>
        <v>3.6875</v>
      </c>
      <c r="BR5" s="1"/>
      <c r="BS5" s="5" t="s">
        <v>10</v>
      </c>
      <c r="BT5" s="19">
        <f>AVERAGE(BQ11:BQ14)</f>
        <v>2.078125</v>
      </c>
    </row>
    <row r="6" spans="1:72" x14ac:dyDescent="0.3">
      <c r="A6" s="41"/>
      <c r="B6" s="7" t="s">
        <v>4</v>
      </c>
      <c r="C6" s="11"/>
      <c r="D6" s="2">
        <v>0</v>
      </c>
      <c r="E6" s="2">
        <v>0</v>
      </c>
      <c r="F6" s="10">
        <f>IF(AND(D6=0,E6=0),4,IF(AND(D6=0,E6&gt;33,E6&lt;50),2,IF(AND(D6=0,E6&lt;33,),3,1)))</f>
        <v>4</v>
      </c>
      <c r="G6" s="11"/>
      <c r="H6" s="2">
        <v>0</v>
      </c>
      <c r="I6" s="2">
        <v>0</v>
      </c>
      <c r="J6" s="10">
        <f>IF(AND(H6=0,I6=0),4,IF(AND(H6=0,I6&gt;33,I6&lt;50),2,IF(AND(H6=0,I6&lt;33,),3,1)))</f>
        <v>4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0</v>
      </c>
      <c r="R6" s="10">
        <f>IF(AND(P6=0,Q6=0),4,IF(AND(P6=0,Q6&gt;33,Q6&lt;50),2,IF(AND(P6=0,Q6&lt;33,),3,1)))</f>
        <v>4</v>
      </c>
      <c r="S6" s="11"/>
      <c r="T6" s="2">
        <v>0</v>
      </c>
      <c r="U6" s="2">
        <v>0</v>
      </c>
      <c r="V6" s="10">
        <f>IF(AND(T6=0,U6=0),4,IF(AND(T6=0,U6&gt;33,U6&lt;50),2,IF(AND(T6=0,U6&lt;33,),3,1)))</f>
        <v>4</v>
      </c>
      <c r="W6" s="11"/>
      <c r="X6" s="2">
        <v>0</v>
      </c>
      <c r="Y6" s="2">
        <v>0</v>
      </c>
      <c r="Z6" s="10">
        <f>IF(AND(X6=0,Y6=0),4,IF(AND(X6=0,Y6&gt;33,Y6&lt;50),2,IF(AND(X6=0,Y6&lt;33,),3,1)))</f>
        <v>4</v>
      </c>
      <c r="AA6" s="11"/>
      <c r="AB6" s="2">
        <v>0</v>
      </c>
      <c r="AC6" s="2">
        <v>0</v>
      </c>
      <c r="AD6" s="10">
        <f>IF(AND(AB6=0,AC6=0),4,IF(AND(AB6=0,AC6&gt;33,AC6&lt;50),2,IF(AND(AB6=0,AC6&lt;33,),3,1)))</f>
        <v>4</v>
      </c>
      <c r="AE6" s="11"/>
      <c r="AF6" s="2">
        <v>0</v>
      </c>
      <c r="AG6" s="2">
        <v>0</v>
      </c>
      <c r="AH6" s="10">
        <f>IF(AND(AF6=0,AG6=0),4,IF(AND(AF6=0,AG6&gt;33,AG6&lt;50),2,IF(AND(AF6=0,AG6&lt;33,),3,1)))</f>
        <v>4</v>
      </c>
      <c r="AI6" s="11"/>
      <c r="AJ6" s="2">
        <v>0</v>
      </c>
      <c r="AK6" s="2">
        <v>0</v>
      </c>
      <c r="AL6" s="17">
        <f>IF(AND(AJ6=0,AK6=0),4,IF(AND(AJ6=0,AK6&gt;33,AK6&lt;50),2,IF(AND(AJ6=0,AK6&lt;33,),3,1)))</f>
        <v>4</v>
      </c>
      <c r="AM6" s="11"/>
      <c r="AN6" s="2">
        <v>0</v>
      </c>
      <c r="AO6" s="2">
        <v>0</v>
      </c>
      <c r="AP6" s="17">
        <f>IF(AND(AN6=0,AO6=0),4,IF(AND(AN6=0,AO6&gt;33,AO6&lt;50),2,IF(AND(AN6=0,AO6&lt;33,),3,1)))</f>
        <v>4</v>
      </c>
      <c r="AQ6" s="11"/>
      <c r="AR6" s="2">
        <v>0</v>
      </c>
      <c r="AS6" s="2">
        <v>0</v>
      </c>
      <c r="AT6" s="17">
        <f>IF(AND(AR6=0,AS6=0),4,IF(AND(AR6=0,AS6&gt;33,AS6&lt;50),2,IF(AND(AR6=0,AS6&lt;33,),3,1)))</f>
        <v>4</v>
      </c>
      <c r="AU6" s="11"/>
      <c r="AV6" s="2">
        <v>0</v>
      </c>
      <c r="AW6" s="2">
        <v>0</v>
      </c>
      <c r="AX6" s="17">
        <f>IF(AND(AV6=0,AW6=0),4,IF(AND(AV6=0,AW6&gt;33,AW6&lt;50),2,IF(AND(AV6=0,AW6&lt;33,),3,1)))</f>
        <v>4</v>
      </c>
      <c r="AY6" s="11"/>
      <c r="AZ6" s="2">
        <v>0</v>
      </c>
      <c r="BA6" s="2">
        <v>0</v>
      </c>
      <c r="BB6" s="17">
        <f>IF(AND(AZ6=0,BA6=0),4,IF(AND(AZ6=0,BA6&gt;33,BA6&lt;50),2,IF(AND(AZ6=0,BA6&lt;33,),3,1)))</f>
        <v>4</v>
      </c>
      <c r="BC6" s="11"/>
      <c r="BD6" s="2">
        <v>0</v>
      </c>
      <c r="BE6" s="2">
        <v>0</v>
      </c>
      <c r="BF6" s="17">
        <f>IF(AND(BD6=0,BE6=0),4,IF(AND(BD6=0,BE6&gt;33,BE6&lt;50),2,IF(AND(BD6=0,BE6&lt;33,),3,1)))</f>
        <v>4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4</v>
      </c>
      <c r="BR6" s="1"/>
      <c r="BS6" s="5" t="s">
        <v>63</v>
      </c>
      <c r="BT6" s="19">
        <f>AVERAGE(BQ15:BQ18)</f>
        <v>1.90625</v>
      </c>
    </row>
    <row r="7" spans="1:72" x14ac:dyDescent="0.3">
      <c r="A7" s="41" t="s">
        <v>5</v>
      </c>
      <c r="B7" s="7" t="s">
        <v>6</v>
      </c>
      <c r="C7" s="11"/>
      <c r="D7" s="2" t="s">
        <v>30</v>
      </c>
      <c r="E7" s="2" t="s">
        <v>30</v>
      </c>
      <c r="F7" s="10">
        <f>IF(AND(D7="No",E7="Si"),3,IF(AND(D7="No",E7="No"),4))</f>
        <v>4</v>
      </c>
      <c r="G7" s="11"/>
      <c r="H7" s="2" t="s">
        <v>30</v>
      </c>
      <c r="I7" s="2" t="s">
        <v>30</v>
      </c>
      <c r="J7" s="10">
        <f>IF(AND(H7="No",I7="Si"),3,IF(AND(H7="No",I7="No"),4))</f>
        <v>4</v>
      </c>
      <c r="K7" s="11"/>
      <c r="L7" s="2" t="s">
        <v>30</v>
      </c>
      <c r="M7" s="2" t="s">
        <v>30</v>
      </c>
      <c r="N7" s="10">
        <f>IF(AND(L7="No",M7="Si"),3,IF(AND(L7="No",M7="No"),4))</f>
        <v>4</v>
      </c>
      <c r="O7" s="11"/>
      <c r="P7" s="2" t="s">
        <v>30</v>
      </c>
      <c r="Q7" s="2" t="s">
        <v>30</v>
      </c>
      <c r="R7" s="10">
        <f>IF(AND(P7="No",Q7="Si"),3,IF(AND(P7="No",Q7="No"),4))</f>
        <v>4</v>
      </c>
      <c r="S7" s="11"/>
      <c r="T7" s="2" t="s">
        <v>30</v>
      </c>
      <c r="U7" s="2" t="s">
        <v>30</v>
      </c>
      <c r="V7" s="10">
        <f>IF(AND(T7="No",U7="Si"),3,IF(AND(T7="No",U7="No"),4))</f>
        <v>4</v>
      </c>
      <c r="W7" s="11"/>
      <c r="X7" s="2" t="s">
        <v>30</v>
      </c>
      <c r="Y7" s="2" t="s">
        <v>30</v>
      </c>
      <c r="Z7" s="10">
        <f>IF(AND(X7="No",Y7="Si"),3,IF(AND(X7="No",Y7="No"),4))</f>
        <v>4</v>
      </c>
      <c r="AA7" s="11"/>
      <c r="AB7" s="2" t="s">
        <v>30</v>
      </c>
      <c r="AC7" s="2" t="s">
        <v>30</v>
      </c>
      <c r="AD7" s="10">
        <f>IF(AND(AB7="No",AC7="Si"),3,IF(AND(AB7="No",AC7="No"),4))</f>
        <v>4</v>
      </c>
      <c r="AE7" s="11"/>
      <c r="AF7" s="2" t="s">
        <v>30</v>
      </c>
      <c r="AG7" s="2" t="s">
        <v>30</v>
      </c>
      <c r="AH7" s="10">
        <f>IF(AND(AF7="No",AG7="Si"),3,IF(AND(AF7="No",AG7="No"),4))</f>
        <v>4</v>
      </c>
      <c r="AI7" s="11"/>
      <c r="AJ7" s="2" t="s">
        <v>30</v>
      </c>
      <c r="AK7" s="2" t="s">
        <v>30</v>
      </c>
      <c r="AL7" s="17">
        <f>IF(AND(AJ7="No",AK7="Si"),3,IF(AND(AJ7="No",AK7="No"),4))</f>
        <v>4</v>
      </c>
      <c r="AM7" s="11"/>
      <c r="AN7" s="2" t="s">
        <v>30</v>
      </c>
      <c r="AO7" s="2" t="s">
        <v>30</v>
      </c>
      <c r="AP7" s="17">
        <f>IF(AND(AN7="No",AO7="Si"),3,IF(AND(AN7="No",AO7="No"),4))</f>
        <v>4</v>
      </c>
      <c r="AQ7" s="11"/>
      <c r="AR7" s="2" t="s">
        <v>30</v>
      </c>
      <c r="AS7" s="2" t="s">
        <v>30</v>
      </c>
      <c r="AT7" s="17">
        <f>IF(AND(AR7="No",AS7="Si"),3,IF(AND(AR7="No",AS7="No"),4))</f>
        <v>4</v>
      </c>
      <c r="AU7" s="11"/>
      <c r="AV7" s="2" t="s">
        <v>30</v>
      </c>
      <c r="AW7" s="2" t="s">
        <v>30</v>
      </c>
      <c r="AX7" s="17">
        <f>IF(AND(AV7="No",AW7="Si"),3,IF(AND(AV7="No",AW7="No"),4))</f>
        <v>4</v>
      </c>
      <c r="AY7" s="11"/>
      <c r="AZ7" s="2" t="s">
        <v>30</v>
      </c>
      <c r="BA7" s="2" t="s">
        <v>30</v>
      </c>
      <c r="BB7" s="17">
        <f>IF(AND(AZ7="No",BA7="Si"),3,IF(AND(AZ7="No",BA7="No"),4))</f>
        <v>4</v>
      </c>
      <c r="BC7" s="11"/>
      <c r="BD7" s="2" t="s">
        <v>30</v>
      </c>
      <c r="BE7" s="2" t="s">
        <v>30</v>
      </c>
      <c r="BF7" s="17">
        <f>IF(AND(BD7="No",BE7="Si"),3,IF(AND(BD7="No",BE7="No"),4))</f>
        <v>4</v>
      </c>
      <c r="BG7" s="11"/>
      <c r="BH7" s="2" t="s">
        <v>30</v>
      </c>
      <c r="BI7" s="2" t="s">
        <v>30</v>
      </c>
      <c r="BJ7" s="17">
        <f>IF(AND(BH7="No",BI7="Si"),3,IF(AND(BH7="No",BI7="No"),4))</f>
        <v>4</v>
      </c>
      <c r="BK7" s="11"/>
      <c r="BL7" s="2" t="s">
        <v>30</v>
      </c>
      <c r="BM7" s="2" t="s">
        <v>30</v>
      </c>
      <c r="BN7" s="17">
        <f>IF(AND(BL7="No",BM7="Si"),3,IF(AND(BL7="No",BM7="No"),4))</f>
        <v>4</v>
      </c>
      <c r="BP7" s="7" t="s">
        <v>6</v>
      </c>
      <c r="BQ7" s="19">
        <f t="shared" si="0"/>
        <v>4</v>
      </c>
      <c r="BR7" s="1"/>
      <c r="BS7" s="5" t="s">
        <v>20</v>
      </c>
      <c r="BT7" s="19">
        <f>AVERAGE(BQ19:BQ22)</f>
        <v>2.0625</v>
      </c>
    </row>
    <row r="8" spans="1:72" x14ac:dyDescent="0.3">
      <c r="A8" s="41"/>
      <c r="B8" s="7" t="s">
        <v>7</v>
      </c>
      <c r="C8" s="11"/>
      <c r="D8" s="2"/>
      <c r="E8" s="2">
        <v>1500</v>
      </c>
      <c r="F8" s="10">
        <f>IF(E8&lt;=200,4,IF(AND(E8&lt;=300,E8&gt;200),3,IF(AND(E8&lt;=500,E8&gt;300),2,IF(E8&gt;500,1))))</f>
        <v>1</v>
      </c>
      <c r="G8" s="11"/>
      <c r="H8" s="2"/>
      <c r="I8" s="2">
        <v>1500</v>
      </c>
      <c r="J8" s="10">
        <f>IF(I8&lt;=200,4,IF(AND(I8&lt;=300,I8&gt;200),3,IF(AND(I8&lt;=500,I8&gt;300),2,IF(I8&gt;500,1))))</f>
        <v>1</v>
      </c>
      <c r="K8" s="11"/>
      <c r="L8" s="2"/>
      <c r="M8" s="2">
        <v>1500</v>
      </c>
      <c r="N8" s="10">
        <f>IF(M8&lt;=200,4,IF(AND(M8&lt;=300,M8&gt;200),3,IF(AND(M8&lt;=500,M8&gt;300),2,IF(M8&gt;500,1))))</f>
        <v>1</v>
      </c>
      <c r="O8" s="11"/>
      <c r="P8" s="2"/>
      <c r="Q8" s="2">
        <v>1500</v>
      </c>
      <c r="R8" s="10">
        <f>IF(Q8&lt;=200,4,IF(AND(Q8&lt;=300,Q8&gt;200),3,IF(AND(Q8&lt;=500,Q8&gt;300),2,IF(Q8&gt;500,1))))</f>
        <v>1</v>
      </c>
      <c r="S8" s="11"/>
      <c r="T8" s="2"/>
      <c r="U8" s="2">
        <v>1500</v>
      </c>
      <c r="V8" s="10">
        <f>IF(U8&lt;=200,4,IF(AND(U8&lt;=300,U8&gt;200),3,IF(AND(U8&lt;=500,U8&gt;300),2,IF(U8&gt;500,1))))</f>
        <v>1</v>
      </c>
      <c r="W8" s="11"/>
      <c r="X8" s="2"/>
      <c r="Y8" s="2">
        <v>1500</v>
      </c>
      <c r="Z8" s="10">
        <f>IF(Y8&lt;=200,4,IF(AND(Y8&lt;=300,Y8&gt;200),3,IF(AND(Y8&lt;=500,Y8&gt;300),2,IF(Y8&gt;500,1))))</f>
        <v>1</v>
      </c>
      <c r="AA8" s="11"/>
      <c r="AB8" s="2"/>
      <c r="AC8" s="2">
        <v>1500</v>
      </c>
      <c r="AD8" s="10">
        <f>IF(AC8&lt;=200,4,IF(AND(AC8&lt;=300,AC8&gt;200),3,IF(AND(AC8&lt;=500,AC8&gt;300),2,IF(AC8&gt;500,1))))</f>
        <v>1</v>
      </c>
      <c r="AE8" s="11"/>
      <c r="AF8" s="2"/>
      <c r="AG8" s="2">
        <v>1500</v>
      </c>
      <c r="AH8" s="10">
        <f>IF(AG8&lt;=200,4,IF(AND(AG8&lt;=300,AG8&gt;200),3,IF(AND(AG8&lt;=500,AG8&gt;300),2,IF(AG8&gt;500,1))))</f>
        <v>1</v>
      </c>
      <c r="AI8" s="11"/>
      <c r="AJ8" s="2"/>
      <c r="AK8" s="2">
        <v>1500</v>
      </c>
      <c r="AL8" s="17">
        <f>IF(AK8&lt;=200,4,IF(AND(AK8&lt;=300,AK8&gt;200),3,IF(AND(AK8&lt;=500,AK8&gt;300),2,IF(AK8&gt;500,1))))</f>
        <v>1</v>
      </c>
      <c r="AM8" s="11"/>
      <c r="AN8" s="2"/>
      <c r="AO8" s="2">
        <v>1500</v>
      </c>
      <c r="AP8" s="17">
        <f>IF(AO8&lt;=200,4,IF(AND(AO8&lt;=300,AO8&gt;200),3,IF(AND(AO8&lt;=500,AO8&gt;300),2,IF(AO8&gt;500,1))))</f>
        <v>1</v>
      </c>
      <c r="AQ8" s="11"/>
      <c r="AR8" s="2"/>
      <c r="AS8" s="2">
        <v>1500</v>
      </c>
      <c r="AT8" s="17">
        <f>IF(AS8&lt;=200,4,IF(AND(AS8&lt;=300,AS8&gt;200),3,IF(AND(AS8&lt;=500,AS8&gt;300),2,IF(AS8&gt;500,1))))</f>
        <v>1</v>
      </c>
      <c r="AU8" s="11"/>
      <c r="AV8" s="2"/>
      <c r="AW8" s="2">
        <v>1500</v>
      </c>
      <c r="AX8" s="17">
        <f>IF(AW8&lt;=200,4,IF(AND(AW8&lt;=300,AW8&gt;200),3,IF(AND(AW8&lt;=500,AW8&gt;300),2,IF(AW8&gt;500,1))))</f>
        <v>1</v>
      </c>
      <c r="AY8" s="11"/>
      <c r="AZ8" s="2"/>
      <c r="BA8" s="2">
        <v>1500</v>
      </c>
      <c r="BB8" s="17">
        <f>IF(BA8&lt;=200,4,IF(AND(BA8&lt;=300,BA8&gt;200),3,IF(AND(BA8&lt;=500,BA8&gt;300),2,IF(BA8&gt;500,1))))</f>
        <v>1</v>
      </c>
      <c r="BC8" s="11"/>
      <c r="BD8" s="2"/>
      <c r="BE8" s="2">
        <v>1500</v>
      </c>
      <c r="BF8" s="17">
        <f>IF(BE8&lt;=200,4,IF(AND(BE8&lt;=300,BE8&gt;200),3,IF(AND(BE8&lt;=500,BE8&gt;300),2,IF(BE8&gt;500,1))))</f>
        <v>1</v>
      </c>
      <c r="BG8" s="11"/>
      <c r="BH8" s="2"/>
      <c r="BI8" s="2">
        <v>1500</v>
      </c>
      <c r="BJ8" s="17">
        <f>IF(BI8&lt;=200,4,IF(AND(BI8&lt;=300,BI8&gt;200),3,IF(AND(BI8&lt;=500,BI8&gt;300),2,IF(BI8&gt;500,1))))</f>
        <v>1</v>
      </c>
      <c r="BK8" s="11"/>
      <c r="BL8" s="2"/>
      <c r="BM8" s="2">
        <v>1500</v>
      </c>
      <c r="BN8" s="17">
        <f>IF(BM8&lt;=200,4,IF(AND(BM8&lt;=300,BM8&gt;200),3,IF(AND(BM8&lt;=500,BM8&gt;300),2,IF(BM8&gt;500,1))))</f>
        <v>1</v>
      </c>
      <c r="BP8" s="7" t="s">
        <v>7</v>
      </c>
      <c r="BQ8" s="19">
        <f t="shared" si="0"/>
        <v>1</v>
      </c>
      <c r="BR8" s="1"/>
      <c r="BS8" s="5" t="s">
        <v>25</v>
      </c>
      <c r="BT8" s="19">
        <f>AVERAGE(BQ23:BQ25)</f>
        <v>1.375</v>
      </c>
    </row>
    <row r="9" spans="1:72" x14ac:dyDescent="0.3">
      <c r="A9" s="41"/>
      <c r="B9" s="7" t="s">
        <v>8</v>
      </c>
      <c r="C9" s="11"/>
      <c r="D9" s="2"/>
      <c r="E9" s="2" t="s">
        <v>30</v>
      </c>
      <c r="F9" s="10">
        <f>IF(E9="No",1,IF(E9="Si",3))</f>
        <v>1</v>
      </c>
      <c r="G9" s="11"/>
      <c r="H9" s="2"/>
      <c r="I9" s="2" t="s">
        <v>30</v>
      </c>
      <c r="J9" s="10">
        <f>IF(I9="No",1,IF(I9="Si",3))</f>
        <v>1</v>
      </c>
      <c r="K9" s="11"/>
      <c r="L9" s="2"/>
      <c r="M9" s="2" t="s">
        <v>30</v>
      </c>
      <c r="N9" s="10">
        <f>IF(M9="No",1,IF(M9="Si",3))</f>
        <v>1</v>
      </c>
      <c r="O9" s="11"/>
      <c r="P9" s="2"/>
      <c r="Q9" s="2" t="s">
        <v>30</v>
      </c>
      <c r="R9" s="10">
        <f>IF(Q9="No",1,IF(Q9="Si",3))</f>
        <v>1</v>
      </c>
      <c r="S9" s="11"/>
      <c r="T9" s="2"/>
      <c r="U9" s="2" t="s">
        <v>30</v>
      </c>
      <c r="V9" s="10">
        <f>IF(U9="No",1,IF(U9="Si",3))</f>
        <v>1</v>
      </c>
      <c r="W9" s="11"/>
      <c r="X9" s="2"/>
      <c r="Y9" s="2" t="s">
        <v>30</v>
      </c>
      <c r="Z9" s="10">
        <f>IF(Y9="No",1,IF(Y9="Si",3))</f>
        <v>1</v>
      </c>
      <c r="AA9" s="11"/>
      <c r="AB9" s="2"/>
      <c r="AC9" s="2" t="s">
        <v>30</v>
      </c>
      <c r="AD9" s="10">
        <f>IF(AC9="No",1,IF(AC9="Si",3))</f>
        <v>1</v>
      </c>
      <c r="AE9" s="11"/>
      <c r="AF9" s="2"/>
      <c r="AG9" s="2" t="s">
        <v>30</v>
      </c>
      <c r="AH9" s="10">
        <f>IF(AG9="No",1,IF(AG9="Si",3))</f>
        <v>1</v>
      </c>
      <c r="AI9" s="11"/>
      <c r="AJ9" s="2"/>
      <c r="AK9" s="2" t="s">
        <v>30</v>
      </c>
      <c r="AL9" s="17">
        <f>IF(AK9="No",1,IF(AK9="Si",3))</f>
        <v>1</v>
      </c>
      <c r="AM9" s="11"/>
      <c r="AN9" s="2"/>
      <c r="AO9" s="2" t="s">
        <v>30</v>
      </c>
      <c r="AP9" s="17">
        <f>IF(AO9="No",1,IF(AO9="Si",3))</f>
        <v>1</v>
      </c>
      <c r="AQ9" s="11"/>
      <c r="AR9" s="2"/>
      <c r="AS9" s="2" t="s">
        <v>30</v>
      </c>
      <c r="AT9" s="17">
        <f>IF(AS9="No",1,IF(AS9="Si",3))</f>
        <v>1</v>
      </c>
      <c r="AU9" s="11"/>
      <c r="AV9" s="2"/>
      <c r="AW9" s="2" t="s">
        <v>30</v>
      </c>
      <c r="AX9" s="17">
        <f>IF(AW9="No",1,IF(AW9="Si",3))</f>
        <v>1</v>
      </c>
      <c r="AY9" s="11"/>
      <c r="AZ9" s="2"/>
      <c r="BA9" s="2" t="s">
        <v>30</v>
      </c>
      <c r="BB9" s="17">
        <f>IF(BA9="No",1,IF(BA9="Si",3))</f>
        <v>1</v>
      </c>
      <c r="BC9" s="11"/>
      <c r="BD9" s="2"/>
      <c r="BE9" s="2" t="s">
        <v>30</v>
      </c>
      <c r="BF9" s="17">
        <f>IF(BE9="No",1,IF(BE9="Si",3))</f>
        <v>1</v>
      </c>
      <c r="BG9" s="11"/>
      <c r="BH9" s="2"/>
      <c r="BI9" s="2" t="s">
        <v>30</v>
      </c>
      <c r="BJ9" s="17">
        <f>IF(BI9="No",1,IF(BI9="Si",3))</f>
        <v>1</v>
      </c>
      <c r="BK9" s="11"/>
      <c r="BL9" s="2"/>
      <c r="BM9" s="2" t="s">
        <v>30</v>
      </c>
      <c r="BN9" s="17">
        <f>IF(BM9="No",1,IF(BM9="Si",3))</f>
        <v>1</v>
      </c>
      <c r="BP9" s="7" t="s">
        <v>8</v>
      </c>
      <c r="BQ9" s="19">
        <f t="shared" si="0"/>
        <v>1</v>
      </c>
      <c r="BR9" s="1"/>
      <c r="BS9" s="1"/>
      <c r="BT9" s="21"/>
    </row>
    <row r="10" spans="1:72" x14ac:dyDescent="0.3">
      <c r="A10" s="41"/>
      <c r="B10" s="7" t="s">
        <v>9</v>
      </c>
      <c r="C10" s="22" t="s">
        <v>30</v>
      </c>
      <c r="D10" s="23" t="s">
        <v>30</v>
      </c>
      <c r="E10" s="23" t="s">
        <v>30</v>
      </c>
      <c r="F10" s="10">
        <f>IF(AND(C10="No",D10="No",E10="No"),1,IF(E10="Si",4))</f>
        <v>1</v>
      </c>
      <c r="G10" s="22" t="s">
        <v>30</v>
      </c>
      <c r="H10" s="23" t="s">
        <v>30</v>
      </c>
      <c r="I10" s="23" t="s">
        <v>30</v>
      </c>
      <c r="J10" s="10">
        <f>IF(AND(G10="No",H10="No",I10="No"),1,IF(I10="Si",4))</f>
        <v>1</v>
      </c>
      <c r="K10" s="22" t="s">
        <v>30</v>
      </c>
      <c r="L10" s="23" t="s">
        <v>30</v>
      </c>
      <c r="M10" s="23" t="s">
        <v>30</v>
      </c>
      <c r="N10" s="10">
        <f>IF(AND(K10="No",L10="No",M10="No"),1,IF(M10="Si",4))</f>
        <v>1</v>
      </c>
      <c r="O10" s="22" t="s">
        <v>30</v>
      </c>
      <c r="P10" s="23" t="s">
        <v>30</v>
      </c>
      <c r="Q10" s="23" t="s">
        <v>30</v>
      </c>
      <c r="R10" s="10">
        <f>IF(AND(O10="No",P10="No",Q10="No"),1,IF(Q10="Si",4))</f>
        <v>1</v>
      </c>
      <c r="S10" s="22" t="s">
        <v>30</v>
      </c>
      <c r="T10" s="23" t="s">
        <v>30</v>
      </c>
      <c r="U10" s="23" t="s">
        <v>30</v>
      </c>
      <c r="V10" s="10">
        <f>IF(AND(S10="No",T10="No",U10="No"),1,IF(U10="Si",4))</f>
        <v>1</v>
      </c>
      <c r="W10" s="22" t="s">
        <v>30</v>
      </c>
      <c r="X10" s="23" t="s">
        <v>30</v>
      </c>
      <c r="Y10" s="23" t="s">
        <v>30</v>
      </c>
      <c r="Z10" s="10">
        <f>IF(AND(W10="No",X10="No",Y10="No"),1,IF(Y10="Si",4))</f>
        <v>1</v>
      </c>
      <c r="AA10" s="22" t="s">
        <v>30</v>
      </c>
      <c r="AB10" s="23" t="s">
        <v>30</v>
      </c>
      <c r="AC10" s="23" t="s">
        <v>30</v>
      </c>
      <c r="AD10" s="10">
        <f>IF(AND(AA10="No",AB10="No",AC10="No"),1,IF(AC10="Si",4))</f>
        <v>1</v>
      </c>
      <c r="AE10" s="22" t="s">
        <v>30</v>
      </c>
      <c r="AF10" s="23" t="s">
        <v>30</v>
      </c>
      <c r="AG10" s="23" t="s">
        <v>30</v>
      </c>
      <c r="AH10" s="10">
        <f>IF(AND(AE10="No",AF10="No",AG10="No"),1,IF(AG10="Si",4))</f>
        <v>1</v>
      </c>
      <c r="AI10" s="22" t="s">
        <v>30</v>
      </c>
      <c r="AJ10" s="23" t="s">
        <v>30</v>
      </c>
      <c r="AK10" s="23" t="s">
        <v>30</v>
      </c>
      <c r="AL10" s="17">
        <f>IF(AND(AI10="No",AJ10="No",AK10="No"),1,IF(AK10="Si",4))</f>
        <v>1</v>
      </c>
      <c r="AM10" s="22" t="s">
        <v>30</v>
      </c>
      <c r="AN10" s="23" t="s">
        <v>30</v>
      </c>
      <c r="AO10" s="23" t="s">
        <v>30</v>
      </c>
      <c r="AP10" s="17">
        <f>IF(AND(AM10="No",AN10="No",AO10="No"),1,IF(AO10="Si",4))</f>
        <v>1</v>
      </c>
      <c r="AQ10" s="22" t="s">
        <v>30</v>
      </c>
      <c r="AR10" s="23" t="s">
        <v>30</v>
      </c>
      <c r="AS10" s="23" t="s">
        <v>30</v>
      </c>
      <c r="AT10" s="17">
        <f>IF(AND(AQ10="No",AR10="No",AS10="No"),1,IF(AS10="Si",4))</f>
        <v>1</v>
      </c>
      <c r="AU10" s="22" t="s">
        <v>30</v>
      </c>
      <c r="AV10" s="23" t="s">
        <v>30</v>
      </c>
      <c r="AW10" s="23" t="s">
        <v>30</v>
      </c>
      <c r="AX10" s="17">
        <f>IF(AND(AU10="No",AV10="No",AW10="No"),1,IF(AW10="Si",4))</f>
        <v>1</v>
      </c>
      <c r="AY10" s="22" t="s">
        <v>30</v>
      </c>
      <c r="AZ10" s="23" t="s">
        <v>30</v>
      </c>
      <c r="BA10" s="23" t="s">
        <v>30</v>
      </c>
      <c r="BB10" s="17">
        <f>IF(AND(AY10="No",AZ10="No",BA10="No"),1,IF(BA10="Si",4))</f>
        <v>1</v>
      </c>
      <c r="BC10" s="22" t="s">
        <v>30</v>
      </c>
      <c r="BD10" s="23" t="s">
        <v>30</v>
      </c>
      <c r="BE10" s="23" t="s">
        <v>30</v>
      </c>
      <c r="BF10" s="17">
        <f>IF(AND(BC10="No",BD10="No",BE10="No"),1,IF(BE10="Si",4))</f>
        <v>1</v>
      </c>
      <c r="BG10" s="22" t="s">
        <v>30</v>
      </c>
      <c r="BH10" s="23" t="s">
        <v>30</v>
      </c>
      <c r="BI10" s="23" t="s">
        <v>30</v>
      </c>
      <c r="BJ10" s="17">
        <f>IF(AND(BG10="No",BH10="No",BI10="No"),1,IF(BI10="Si",4))</f>
        <v>1</v>
      </c>
      <c r="BK10" s="22" t="s">
        <v>30</v>
      </c>
      <c r="BL10" s="23" t="s">
        <v>30</v>
      </c>
      <c r="BM10" s="23" t="s">
        <v>30</v>
      </c>
      <c r="BN10" s="17">
        <f>IF(AND(BK10="No",BL10="No",BM10="No"),1,IF(BM10="Si",4))</f>
        <v>1</v>
      </c>
      <c r="BP10" s="7" t="s">
        <v>9</v>
      </c>
      <c r="BQ10" s="19">
        <f t="shared" si="0"/>
        <v>1</v>
      </c>
      <c r="BR10" s="1"/>
      <c r="BS10" s="1"/>
      <c r="BT10" s="21"/>
    </row>
    <row r="11" spans="1:72" x14ac:dyDescent="0.3">
      <c r="A11" s="41" t="s">
        <v>10</v>
      </c>
      <c r="B11" s="7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  <c r="BR11" s="1"/>
      <c r="BS11" s="1"/>
      <c r="BT11" s="1"/>
    </row>
    <row r="12" spans="1:72" ht="28.8" x14ac:dyDescent="0.3">
      <c r="A12" s="41"/>
      <c r="B12" s="7" t="s">
        <v>12</v>
      </c>
      <c r="C12" s="11"/>
      <c r="D12" s="2"/>
      <c r="E12" s="1" t="s">
        <v>36</v>
      </c>
      <c r="F12" s="10">
        <f>IF(E12="Espacio vial más ancho que la acera",1,IF(E12="Espacio vial más ancho que la acera con estacionamiento en la vía",2))</f>
        <v>1</v>
      </c>
      <c r="G12" s="11"/>
      <c r="H12" s="2"/>
      <c r="I12" s="1" t="s">
        <v>36</v>
      </c>
      <c r="J12" s="10">
        <f>IF(I12="Espacio vial más ancho que la acera",1,IF(I12="Espacio vial más ancho que la acera con estacionamiento en la vía",2))</f>
        <v>1</v>
      </c>
      <c r="K12" s="11"/>
      <c r="L12" s="2"/>
      <c r="M12" s="1" t="s">
        <v>36</v>
      </c>
      <c r="N12" s="10">
        <f>IF(M12="Espacio vial más ancho que la acera",1,IF(M12="Espacio vial más ancho que la acera con estacionamiento en la vía",2))</f>
        <v>1</v>
      </c>
      <c r="O12" s="11"/>
      <c r="P12" s="2"/>
      <c r="Q12" s="1" t="s">
        <v>36</v>
      </c>
      <c r="R12" s="10">
        <f>IF(Q12="Espacio vial más ancho que la acera",1,IF(Q12="Espacio vial más ancho que la acera con estacionamiento en la vía",2))</f>
        <v>1</v>
      </c>
      <c r="S12" s="11"/>
      <c r="T12" s="2"/>
      <c r="U12" s="1" t="s">
        <v>36</v>
      </c>
      <c r="V12" s="10">
        <f>IF(U12="Espacio vial más ancho que la acera",1,IF(U12="Espacio vial más ancho que la acera con estacionamiento en la vía",2))</f>
        <v>1</v>
      </c>
      <c r="W12" s="11"/>
      <c r="X12" s="2"/>
      <c r="Y12" s="1" t="s">
        <v>36</v>
      </c>
      <c r="Z12" s="10">
        <f>IF(Y12="Espacio vial más ancho que la acera",1,IF(Y12="Espacio vial más ancho que la acera con estacionamiento en la vía",2))</f>
        <v>1</v>
      </c>
      <c r="AA12" s="11"/>
      <c r="AB12" s="2"/>
      <c r="AC12" s="1" t="s">
        <v>36</v>
      </c>
      <c r="AD12" s="10">
        <f>IF(AC12="Espacio vial más ancho que la acera",1,IF(AC12="Espacio vial más ancho que la acera con estacionamiento en la vía",2))</f>
        <v>1</v>
      </c>
      <c r="AE12" s="11"/>
      <c r="AF12" s="2"/>
      <c r="AG12" s="1" t="s">
        <v>36</v>
      </c>
      <c r="AH12" s="10">
        <f>IF(AG12="Espacio vial más ancho que la acera",1,IF(AG12="Espacio vial más ancho que la acera con estacionamiento en la vía",2))</f>
        <v>1</v>
      </c>
      <c r="AI12" s="11"/>
      <c r="AJ12" s="2"/>
      <c r="AK12" s="1" t="s">
        <v>36</v>
      </c>
      <c r="AL12" s="17">
        <f>IF(AK12="Espacio vial más ancho que la acera",1,IF(AK12="Espacio vial más ancho que la acera con estacionamiento en la vía",2))</f>
        <v>1</v>
      </c>
      <c r="AM12" s="11"/>
      <c r="AN12" s="2"/>
      <c r="AO12" s="1" t="s">
        <v>36</v>
      </c>
      <c r="AP12" s="17">
        <f>IF(AO12="Espacio vial más ancho que la acera",1,IF(AO12="Espacio vial más ancho que la acera con estacionamiento en la vía",2))</f>
        <v>1</v>
      </c>
      <c r="AQ12" s="11"/>
      <c r="AR12" s="2"/>
      <c r="AS12" s="1" t="s">
        <v>36</v>
      </c>
      <c r="AT12" s="17">
        <f>IF(AS12="Espacio vial más ancho que la acera",1,IF(AS12="Espacio vial más ancho que la acera con estacionamiento en la vía",2))</f>
        <v>1</v>
      </c>
      <c r="AU12" s="11"/>
      <c r="AV12" s="2"/>
      <c r="AW12" s="1" t="s">
        <v>36</v>
      </c>
      <c r="AX12" s="17">
        <f>IF(AW12="Espacio vial más ancho que la acera",1,IF(AW12="Espacio vial más ancho que la acera con estacionamiento en la vía",2))</f>
        <v>1</v>
      </c>
      <c r="AY12" s="11"/>
      <c r="AZ12" s="2"/>
      <c r="BA12" s="1" t="s">
        <v>36</v>
      </c>
      <c r="BB12" s="17">
        <f>IF(BA12="Espacio vial más ancho que la acera",1,IF(BA12="Espacio vial más ancho que la acera con estacionamiento en la vía",2))</f>
        <v>1</v>
      </c>
      <c r="BC12" s="11"/>
      <c r="BD12" s="2"/>
      <c r="BE12" s="1" t="s">
        <v>36</v>
      </c>
      <c r="BF12" s="17">
        <f>IF(BE12="Espacio vial más ancho que la acera",1,IF(BE12="Espacio vial más ancho que la acera con estacionamiento en la vía",2))</f>
        <v>1</v>
      </c>
      <c r="BG12" s="11"/>
      <c r="BH12" s="2"/>
      <c r="BI12" s="1" t="s">
        <v>36</v>
      </c>
      <c r="BJ12" s="17">
        <f>IF(BI12="Espacio vial más ancho que la acera",1,IF(BI12="Espacio vial más ancho que la acera con estacionamiento en la vía",2))</f>
        <v>1</v>
      </c>
      <c r="BK12" s="11"/>
      <c r="BL12" s="2"/>
      <c r="BM12" s="1" t="s">
        <v>36</v>
      </c>
      <c r="BN12" s="17">
        <f>IF(BM12="Espacio vial más ancho que la acera",1,IF(BM12="Espacio vial más ancho que la acera con estacionamiento en la vía",2))</f>
        <v>1</v>
      </c>
      <c r="BP12" s="7" t="s">
        <v>12</v>
      </c>
      <c r="BQ12" s="19">
        <f t="shared" si="0"/>
        <v>1</v>
      </c>
      <c r="BR12" s="1"/>
      <c r="BS12" s="1"/>
      <c r="BT12" s="21"/>
    </row>
    <row r="13" spans="1:72" x14ac:dyDescent="0.3">
      <c r="A13" s="41"/>
      <c r="B13" s="7" t="s">
        <v>13</v>
      </c>
      <c r="C13" s="11"/>
      <c r="D13" s="2">
        <v>1</v>
      </c>
      <c r="E13" s="2">
        <v>0</v>
      </c>
      <c r="F13" s="10">
        <f>IF(AND(D13=0,E13=0),1,IF(AND(D13&gt;=2,E13&gt;=1),3,2))</f>
        <v>2</v>
      </c>
      <c r="G13" s="11"/>
      <c r="H13" s="2">
        <v>0</v>
      </c>
      <c r="I13" s="2">
        <v>0</v>
      </c>
      <c r="J13" s="10">
        <f>IF(AND(H13=0,I13=0),1,IF(AND(H13&gt;=2,I13&gt;=1),3,2))</f>
        <v>1</v>
      </c>
      <c r="K13" s="11"/>
      <c r="L13" s="2">
        <v>1</v>
      </c>
      <c r="M13" s="2">
        <v>0</v>
      </c>
      <c r="N13" s="10">
        <f>IF(AND(L13=0,M13=0),1,IF(AND(L13&gt;=2,M13&gt;=1),3,2))</f>
        <v>2</v>
      </c>
      <c r="O13" s="11"/>
      <c r="P13" s="2">
        <v>0</v>
      </c>
      <c r="Q13" s="2">
        <v>0</v>
      </c>
      <c r="R13" s="10">
        <f>IF(AND(P13=0,Q13=0),1,IF(AND(P13&gt;=2,Q13&gt;=1),3,2))</f>
        <v>1</v>
      </c>
      <c r="S13" s="11"/>
      <c r="T13" s="2">
        <v>0</v>
      </c>
      <c r="U13" s="2">
        <v>0</v>
      </c>
      <c r="V13" s="10">
        <f>IF(AND(T13=0,U13=0),1,IF(AND(T13&gt;=2,U13&gt;=1),3,2))</f>
        <v>1</v>
      </c>
      <c r="W13" s="11"/>
      <c r="X13" s="2">
        <v>0</v>
      </c>
      <c r="Y13" s="2">
        <v>0</v>
      </c>
      <c r="Z13" s="10">
        <f>IF(AND(X13=0,Y13=0),1,IF(AND(X13&gt;=2,Y13&gt;=1),3,2))</f>
        <v>1</v>
      </c>
      <c r="AA13" s="11"/>
      <c r="AB13" s="2">
        <v>0</v>
      </c>
      <c r="AC13" s="2">
        <v>0</v>
      </c>
      <c r="AD13" s="10">
        <f>IF(AND(AB13=0,AC13=0),1,IF(AND(AB13&gt;=2,AC13&gt;=1),3,2))</f>
        <v>1</v>
      </c>
      <c r="AE13" s="11"/>
      <c r="AF13" s="2">
        <v>0</v>
      </c>
      <c r="AG13" s="2">
        <v>0</v>
      </c>
      <c r="AH13" s="10">
        <f>IF(AND(AF13=0,AG13=0),1,IF(AND(AF13&gt;=2,AG13&gt;=1),3,2))</f>
        <v>1</v>
      </c>
      <c r="AI13" s="11"/>
      <c r="AJ13" s="2">
        <v>0</v>
      </c>
      <c r="AK13" s="2">
        <v>0</v>
      </c>
      <c r="AL13" s="17">
        <f>IF(AND(AJ13=0,AK13=0),1,IF(AND(AJ13&gt;=2,AK13&gt;=1),3,2))</f>
        <v>1</v>
      </c>
      <c r="AM13" s="11"/>
      <c r="AN13" s="2">
        <v>0</v>
      </c>
      <c r="AO13" s="2">
        <v>0</v>
      </c>
      <c r="AP13" s="17">
        <f>IF(AND(AN13=0,AO13=0),1,IF(AND(AN13&gt;=2,AO13&gt;=1),3,2))</f>
        <v>1</v>
      </c>
      <c r="AQ13" s="11"/>
      <c r="AR13" s="2">
        <v>0</v>
      </c>
      <c r="AS13" s="2">
        <v>0</v>
      </c>
      <c r="AT13" s="17">
        <f>IF(AND(AR13=0,AS13=0),1,IF(AND(AR13&gt;=2,AS13&gt;=1),3,2))</f>
        <v>1</v>
      </c>
      <c r="AU13" s="11"/>
      <c r="AV13" s="2">
        <v>1</v>
      </c>
      <c r="AW13" s="2">
        <v>0</v>
      </c>
      <c r="AX13" s="17">
        <f>IF(AND(AV13=0,AW13=0),1,IF(AND(AV13&gt;=2,AW13&gt;=1),3,2))</f>
        <v>2</v>
      </c>
      <c r="AY13" s="11"/>
      <c r="AZ13" s="2">
        <v>0</v>
      </c>
      <c r="BA13" s="2">
        <v>0</v>
      </c>
      <c r="BB13" s="17">
        <f>IF(AND(AZ13=0,BA13=0),1,IF(AND(AZ13&gt;=2,BA13&gt;=1),3,2))</f>
        <v>1</v>
      </c>
      <c r="BC13" s="11"/>
      <c r="BD13" s="2">
        <v>0</v>
      </c>
      <c r="BE13" s="2">
        <v>0</v>
      </c>
      <c r="BF13" s="17">
        <f>IF(AND(BD13=0,BE13=0),1,IF(AND(BD13&gt;=2,BE13&gt;=1),3,2))</f>
        <v>1</v>
      </c>
      <c r="BG13" s="11"/>
      <c r="BH13" s="2">
        <v>0</v>
      </c>
      <c r="BI13" s="2">
        <v>0</v>
      </c>
      <c r="BJ13" s="17">
        <f>IF(AND(BH13=0,BI13=0),1,IF(AND(BH13&gt;=2,BI13&gt;=1),3,2))</f>
        <v>1</v>
      </c>
      <c r="BK13" s="11"/>
      <c r="BL13" s="2">
        <v>0</v>
      </c>
      <c r="BM13" s="2">
        <v>0</v>
      </c>
      <c r="BN13" s="17">
        <f>IF(AND(BL13=0,BM13=0),1,IF(AND(BL13&gt;=2,BM13&gt;=1),3,2))</f>
        <v>1</v>
      </c>
      <c r="BP13" s="7" t="s">
        <v>13</v>
      </c>
      <c r="BQ13" s="19">
        <f t="shared" si="0"/>
        <v>1.1875</v>
      </c>
      <c r="BR13" s="1"/>
      <c r="BS13" s="1"/>
      <c r="BT13" s="21"/>
    </row>
    <row r="14" spans="1:72" x14ac:dyDescent="0.3">
      <c r="A14" s="41"/>
      <c r="B14" s="7" t="s">
        <v>14</v>
      </c>
      <c r="C14" s="11"/>
      <c r="D14" s="2">
        <v>90</v>
      </c>
      <c r="E14" s="2">
        <v>1</v>
      </c>
      <c r="F14" s="10">
        <f>IF(AND(D14=0,E14=0),1,IF(AND(D14&gt;=50,E14&gt;=2),3,IF(AND(D14&lt;50,E14&lt;2),2,IF(AND(D14=100,E14=0),3,IF(AND(D14=100,E14=1),3,IF(AND(D14&lt;=50,E14&gt;=1),2,IF(AND(D14&gt;50,E14&gt;0),3)))))))</f>
        <v>3</v>
      </c>
      <c r="G14" s="11"/>
      <c r="H14" s="2">
        <v>0</v>
      </c>
      <c r="I14" s="2">
        <v>0</v>
      </c>
      <c r="J14" s="10">
        <f>IF(AND(H14=0,I14=0),1,IF(AND(H14&gt;=50,I14&gt;=2),3,IF(AND(H14&lt;50,I14&lt;2),2,IF(AND(H14=100,I14=0),3,IF(AND(H14=100,I14=1),3,IF(AND(H14&lt;=50,I14&gt;=1),2,IF(AND(H14&gt;50,I14&gt;0),3)))))))</f>
        <v>1</v>
      </c>
      <c r="K14" s="11"/>
      <c r="L14" s="2">
        <v>30</v>
      </c>
      <c r="M14" s="2">
        <v>0</v>
      </c>
      <c r="N14" s="10">
        <f>IF(AND(L14=0,M14=0),1,IF(AND(L14&gt;=50,M14&gt;=2),3,IF(AND(L14&lt;50,M14&lt;2),2,IF(AND(L14=100,M14=0),3,IF(AND(L14=100,M14=1),3,IF(AND(L14&lt;=50,M14&gt;=1),2,IF(AND(L14&gt;50,M14&gt;0),3)))))))</f>
        <v>2</v>
      </c>
      <c r="O14" s="11"/>
      <c r="P14" s="2">
        <v>20</v>
      </c>
      <c r="Q14" s="2">
        <v>0</v>
      </c>
      <c r="R14" s="10">
        <f>IF(AND(P14=0,Q14=0),1,IF(AND(P14&gt;=50,Q14&gt;=2),3,IF(AND(P14&lt;50,Q14&lt;2),2,IF(AND(P14=100,Q14=0),3,IF(AND(P14=100,Q14=1),3,IF(AND(P14&lt;=50,Q14&gt;=1),2,IF(AND(P14&gt;50,Q14&gt;0),3)))))))</f>
        <v>2</v>
      </c>
      <c r="S14" s="11"/>
      <c r="T14" s="2">
        <v>20</v>
      </c>
      <c r="U14" s="2">
        <v>0</v>
      </c>
      <c r="V14" s="10">
        <f>IF(AND(T14=0,U14=0),1,IF(AND(T14&gt;=50,U14&gt;=2),3,IF(AND(T14&lt;50,U14&lt;2),2,IF(AND(T14=100,U14=0),3,IF(AND(T14=100,U14=1),3,IF(AND(T14&lt;=50,U14&gt;=1),2,IF(AND(T14&gt;50,U14&gt;0),3)))))))</f>
        <v>2</v>
      </c>
      <c r="W14" s="11"/>
      <c r="X14" s="2">
        <v>0</v>
      </c>
      <c r="Y14" s="2">
        <v>0</v>
      </c>
      <c r="Z14" s="10">
        <f>IF(AND(X14=0,Y14=0),1,IF(AND(X14&gt;=50,Y14&gt;=2),3,IF(AND(X14&lt;50,Y14&lt;2),2,IF(AND(X14=100,Y14=0),3,IF(AND(X14=100,Y14=1),3,IF(AND(X14&lt;=50,Y14&gt;=1),2,IF(AND(X14&gt;50,Y14&gt;0),3)))))))</f>
        <v>1</v>
      </c>
      <c r="AA14" s="11"/>
      <c r="AB14" s="2">
        <v>0</v>
      </c>
      <c r="AC14" s="2">
        <v>0</v>
      </c>
      <c r="AD14" s="10">
        <f>IF(AND(AB14=0,AC14=0),1,IF(AND(AB14&gt;=50,AC14&gt;=2),3,IF(AND(AB14&lt;50,AC14&lt;2),2,IF(AND(AB14=100,AC14=0),3,IF(AND(AB14=100,AC14=1),3,IF(AND(AB14&lt;=50,AC14&gt;=1),2,IF(AND(AB14&gt;50,AC14&gt;0),3)))))))</f>
        <v>1</v>
      </c>
      <c r="AE14" s="11"/>
      <c r="AF14" s="2">
        <v>0</v>
      </c>
      <c r="AG14" s="2">
        <v>0</v>
      </c>
      <c r="AH14" s="10">
        <f>IF(AND(AF14=0,AG14=0),1,IF(AND(AF14&gt;=50,AG14&gt;=2),3,IF(AND(AF14&lt;50,AG14&lt;2),2,IF(AND(AF14=100,AG14=0),3,IF(AND(AF14=100,AG14=1),3,IF(AND(AF14&lt;=50,AG14&gt;=1),2,IF(AND(AF14&gt;50,AG14&gt;0),3)))))))</f>
        <v>1</v>
      </c>
      <c r="AI14" s="11"/>
      <c r="AJ14" s="2">
        <v>100</v>
      </c>
      <c r="AK14" s="2">
        <v>0</v>
      </c>
      <c r="AL14" s="17">
        <f>IF(AND(AJ14=0,AK14=0),1,IF(AND(AJ14&gt;=50,AK14&gt;=2),3,IF(AND(AJ14&lt;50,AK14&lt;2),2,IF(AND(AJ14=100,AK14=0),3,IF(AND(AJ14=100,AK14=1),3,IF(AND(AJ14&lt;=50,AK14&gt;=1),2,IF(AND(AJ14&gt;50,AK14=0),3)))))))</f>
        <v>3</v>
      </c>
      <c r="AM14" s="11"/>
      <c r="AN14" s="2">
        <v>100</v>
      </c>
      <c r="AO14" s="2">
        <v>0</v>
      </c>
      <c r="AP14" s="17">
        <f>IF(AND(AN14=0,AO14=0),1,IF(AND(AN14&gt;=50,AO14&gt;=2),3,IF(AND(AN14&lt;50,AO14&lt;2),2,IF(AND(AN14=100,AO14=0),3,IF(AND(AN14=100,AO14=1),3,IF(AND(AN14&lt;=50,AO14&gt;=1),2,IF(AND(AN14&gt;50,AO14=0),3)))))))</f>
        <v>3</v>
      </c>
      <c r="AQ14" s="11"/>
      <c r="AR14" s="2">
        <v>100</v>
      </c>
      <c r="AS14" s="2">
        <v>0</v>
      </c>
      <c r="AT14" s="17">
        <f>IF(AND(AR14=0,AS14=0),1,IF(AND(AR14&gt;=50,AS14&gt;=2),3,IF(AND(AR14&lt;50,AS14&lt;2),2,IF(AND(AR14=100,AS14=0),3,IF(AND(AR14=100,AS14=1),3,IF(AND(AR14&lt;=50,AS14&gt;=1),2,IF(AND(AR14&gt;50,AS14=0),3)))))))</f>
        <v>3</v>
      </c>
      <c r="AU14" s="11"/>
      <c r="AV14" s="2">
        <v>100</v>
      </c>
      <c r="AW14" s="2">
        <v>0</v>
      </c>
      <c r="AX14" s="17">
        <f>IF(AND(AV14=0,AW14=0),1,IF(AND(AV14&gt;=50,AW14&gt;=2),3,IF(AND(AV14&lt;50,AW14&lt;2),2,IF(AND(AV14=100,AW14=0),3,IF(AND(AV14=100,AW14=1),3,IF(AND(AV14&lt;=50,AW14&gt;=1),2,IF(AND(AV14&gt;50,AW14=0),3)))))))</f>
        <v>3</v>
      </c>
      <c r="AY14" s="11"/>
      <c r="AZ14" s="2">
        <v>100</v>
      </c>
      <c r="BA14" s="2">
        <v>0</v>
      </c>
      <c r="BB14" s="17">
        <f>IF(AND(AZ14=0,BA14=0),1,IF(AND(AZ14&gt;=50,BA14&gt;=2),3,IF(AND(AZ14&lt;50,BA14&lt;2),2,IF(AND(AZ14=100,BA14=0),3,IF(AND(AZ14=100,BA14=1),3,IF(AND(AZ14&lt;=50,BA14&gt;=1),2,IF(AND(AZ14&gt;50,BA14=0),3)))))))</f>
        <v>3</v>
      </c>
      <c r="BC14" s="11"/>
      <c r="BD14" s="2">
        <v>100</v>
      </c>
      <c r="BE14" s="2">
        <v>0</v>
      </c>
      <c r="BF14" s="17">
        <f>IF(AND(BD14=0,BE14=0),1,IF(AND(BD14&gt;=50,BE14&gt;=2),3,IF(AND(BD14&lt;50,BE14&lt;2),2,IF(AND(BD14=100,BE14=0),3,IF(AND(BD14=100,BE14=1),3,IF(AND(BD14&lt;=50,BE14&gt;=1),2,IF(AND(BD14&gt;50,BE14=0),3)))))))</f>
        <v>3</v>
      </c>
      <c r="BG14" s="11"/>
      <c r="BH14" s="2">
        <v>30</v>
      </c>
      <c r="BI14" s="2">
        <v>0</v>
      </c>
      <c r="BJ14" s="17">
        <f>IF(AND(BH14=0,BI14=0),1,IF(AND(BH14&gt;=50,BI14&gt;=2),3,IF(AND(BH14&lt;50,BI14&lt;2),2,IF(AND(BH14=100,BI14=0),3,IF(AND(BH14=100,BI14=1),3,IF(AND(BH14&lt;=50,BI14&gt;=1),2,IF(AND(BH14&gt;50,BI14=0),3)))))))</f>
        <v>2</v>
      </c>
      <c r="BK14" s="11"/>
      <c r="BL14" s="2">
        <v>0</v>
      </c>
      <c r="BM14" s="2">
        <v>0</v>
      </c>
      <c r="BN14" s="17">
        <f>IF(AND(BL14=0,BM14=0),1,IF(AND(BL14&gt;=50,BM14&gt;=2),3,IF(AND(BL14&lt;50,BM14&lt;2),2,IF(AND(BL14=100,BM14=0),3,IF(AND(BL14=100,BM14=1),3,IF(AND(BL14&lt;=50,BM14&gt;=1),2,IF(AND(BL14&gt;50,BM14=0),3)))))))</f>
        <v>1</v>
      </c>
      <c r="BP14" s="7" t="s">
        <v>14</v>
      </c>
      <c r="BQ14" s="19">
        <f t="shared" si="0"/>
        <v>2.125</v>
      </c>
      <c r="BR14" s="1"/>
      <c r="BS14" s="1"/>
      <c r="BT14" s="21"/>
    </row>
    <row r="15" spans="1:72" x14ac:dyDescent="0.3">
      <c r="A15" s="41" t="s">
        <v>15</v>
      </c>
      <c r="B15" s="7" t="s">
        <v>16</v>
      </c>
      <c r="C15" s="11"/>
      <c r="D15" s="2"/>
      <c r="E15" s="2">
        <v>20</v>
      </c>
      <c r="F15" s="10">
        <f>IF(E15=0,4,IF(E15&gt;=50,1,IF(AND(E15&lt;50,E15&gt;30),2,IF(E15&lt;=30,3))))</f>
        <v>3</v>
      </c>
      <c r="G15" s="11"/>
      <c r="H15" s="2"/>
      <c r="I15" s="2">
        <v>20</v>
      </c>
      <c r="J15" s="10">
        <f>IF(I15=0,4,IF(I15&gt;=50,1,IF(AND(I15&lt;50,I15&gt;30),2,IF(I15&lt;=30,3))))</f>
        <v>3</v>
      </c>
      <c r="K15" s="11"/>
      <c r="L15" s="2"/>
      <c r="M15" s="2">
        <v>40</v>
      </c>
      <c r="N15" s="10">
        <f>IF(M15=0,4,IF(M15&gt;=50,1,IF(AND(M15&lt;50,M15&gt;30),2,IF(M15&lt;=30,3))))</f>
        <v>2</v>
      </c>
      <c r="O15" s="11"/>
      <c r="P15" s="2"/>
      <c r="Q15" s="2">
        <v>30</v>
      </c>
      <c r="R15" s="10">
        <f>IF(Q15=0,4,IF(Q15&gt;=50,1,IF(AND(Q15&lt;50,Q15&gt;30),2,IF(Q15&lt;=30,3))))</f>
        <v>3</v>
      </c>
      <c r="S15" s="11"/>
      <c r="T15" s="2"/>
      <c r="U15" s="2">
        <v>20</v>
      </c>
      <c r="V15" s="10">
        <f>IF(U15=0,4,IF(U15&gt;=50,1,IF(AND(U15&lt;50,U15&gt;30),2,IF(U15&lt;=30,3))))</f>
        <v>3</v>
      </c>
      <c r="W15" s="11"/>
      <c r="X15" s="2"/>
      <c r="Y15" s="2">
        <v>10</v>
      </c>
      <c r="Z15" s="10">
        <f>IF(Y15=0,4,IF(Y15&gt;=50,1,IF(AND(Y15&lt;50,Y15&gt;30),2,IF(Y15&lt;=30,3))))</f>
        <v>3</v>
      </c>
      <c r="AA15" s="11"/>
      <c r="AB15" s="2"/>
      <c r="AC15" s="2">
        <v>90</v>
      </c>
      <c r="AD15" s="10">
        <f>IF(AC15=0,4,IF(AC15&gt;=50,1,IF(AND(AC15&lt;50,AC15&gt;30),2,IF(AC15&lt;=30,3))))</f>
        <v>1</v>
      </c>
      <c r="AE15" s="11"/>
      <c r="AF15" s="2"/>
      <c r="AG15" s="2">
        <v>90</v>
      </c>
      <c r="AH15" s="10">
        <f>IF(AG15=0,4,IF(AG15&gt;=50,1,IF(AND(AG15&lt;50,AG15&gt;30),2,IF(AG15&lt;=30,3))))</f>
        <v>1</v>
      </c>
      <c r="AI15" s="11"/>
      <c r="AJ15" s="2"/>
      <c r="AK15" s="2">
        <v>0</v>
      </c>
      <c r="AL15" s="17">
        <f>IF(AK15=0,4,IF(AK15&gt;=50,1,IF(AND(AK15&lt;50,AK15&gt;30),2,IF(AK15&lt;=30,3))))</f>
        <v>4</v>
      </c>
      <c r="AM15" s="11"/>
      <c r="AN15" s="2"/>
      <c r="AO15" s="2">
        <v>0</v>
      </c>
      <c r="AP15" s="17">
        <f>IF(AO15=0,4,IF(AO15&gt;=50,1,IF(AND(AO15&lt;50,AO15&gt;30),2,IF(AO15&lt;=30,3))))</f>
        <v>4</v>
      </c>
      <c r="AQ15" s="11"/>
      <c r="AR15" s="2"/>
      <c r="AS15" s="2">
        <v>0</v>
      </c>
      <c r="AT15" s="17">
        <f>IF(AS15=0,4,IF(AS15&gt;=50,1,IF(AND(AS15&lt;50,AS15&gt;30),2,IF(AS15&lt;=30,3))))</f>
        <v>4</v>
      </c>
      <c r="AU15" s="11"/>
      <c r="AV15" s="2"/>
      <c r="AW15" s="2">
        <v>0</v>
      </c>
      <c r="AX15" s="17">
        <f>IF(AW15=0,4,IF(AW15&gt;=50,1,IF(AND(AW15&lt;50,AW15&gt;30),2,IF(AW15&lt;=30,3))))</f>
        <v>4</v>
      </c>
      <c r="AY15" s="11"/>
      <c r="AZ15" s="2"/>
      <c r="BA15" s="2">
        <v>0</v>
      </c>
      <c r="BB15" s="17">
        <f>IF(BA15=0,4,IF(BA15&gt;=50,1,IF(AND(BA15&lt;50,BA15&gt;30),2,IF(BA15&lt;=30,3))))</f>
        <v>4</v>
      </c>
      <c r="BC15" s="11"/>
      <c r="BD15" s="2"/>
      <c r="BE15" s="2">
        <v>0</v>
      </c>
      <c r="BF15" s="17">
        <f>IF(BE15=0,4,IF(BE15&gt;=50,1,IF(AND(BE15&lt;50,BE15&gt;30),2,IF(BE15&lt;=30,3))))</f>
        <v>4</v>
      </c>
      <c r="BG15" s="11"/>
      <c r="BH15" s="2"/>
      <c r="BI15" s="2">
        <v>50</v>
      </c>
      <c r="BJ15" s="17">
        <f>IF(BI15=0,4,IF(BI15&gt;=50,1,IF(AND(BI15&lt;50,BI15&gt;30),2,IF(BI15&lt;=30,3))))</f>
        <v>1</v>
      </c>
      <c r="BK15" s="11"/>
      <c r="BL15" s="2"/>
      <c r="BM15" s="2">
        <v>0</v>
      </c>
      <c r="BN15" s="17">
        <f>IF(BM15=0,4,IF(BM15&gt;=50,1,IF(AND(BM15&lt;50,BM15&gt;30),2,IF(BM15&lt;=30,3))))</f>
        <v>4</v>
      </c>
      <c r="BP15" s="7" t="s">
        <v>16</v>
      </c>
      <c r="BQ15" s="19">
        <f t="shared" si="0"/>
        <v>3</v>
      </c>
      <c r="BR15" s="1"/>
      <c r="BS15" s="1"/>
      <c r="BT15" s="1"/>
    </row>
    <row r="16" spans="1:72" x14ac:dyDescent="0.3">
      <c r="A16" s="41"/>
      <c r="B16" s="7" t="s">
        <v>17</v>
      </c>
      <c r="C16" s="11"/>
      <c r="D16" s="2"/>
      <c r="E16" s="2">
        <v>0</v>
      </c>
      <c r="F16" s="10">
        <f>IF(E16&lt;3,1,IF(AND(E16&lt;=4,E16&gt;=3),2,IF(AND(E16&lt;=8,E16&gt;=5),3,IF(E16&gt;8,4))))</f>
        <v>1</v>
      </c>
      <c r="G16" s="11"/>
      <c r="H16" s="2"/>
      <c r="I16" s="2">
        <v>0</v>
      </c>
      <c r="J16" s="10">
        <f>IF(I16&lt;3,1,IF(AND(I16&lt;=4,I16&gt;=3),2,IF(AND(I16&lt;=8,I16&gt;=5),3,IF(I16&gt;8,4))))</f>
        <v>1</v>
      </c>
      <c r="K16" s="11"/>
      <c r="L16" s="2"/>
      <c r="M16" s="2">
        <v>2</v>
      </c>
      <c r="N16" s="10">
        <f>IF(M16&lt;3,1,IF(AND(M16&lt;=4,M16&gt;=3),2,IF(AND(M16&lt;=8,M16&gt;=5),3,IF(M16&gt;8,4))))</f>
        <v>1</v>
      </c>
      <c r="O16" s="11"/>
      <c r="P16" s="2"/>
      <c r="Q16" s="2">
        <v>0</v>
      </c>
      <c r="R16" s="10">
        <f>IF(Q16&lt;3,1,IF(AND(Q16&lt;=4,Q16&gt;=3),2,IF(AND(Q16&lt;=8,Q16&gt;=5),3,IF(Q16&gt;8,4))))</f>
        <v>1</v>
      </c>
      <c r="S16" s="11"/>
      <c r="T16" s="2"/>
      <c r="U16" s="2">
        <v>0</v>
      </c>
      <c r="V16" s="10">
        <f>IF(U16&lt;3,1,IF(AND(U16&lt;=4,U16&gt;=3),2,IF(AND(U16&lt;=8,U16&gt;=5),3,IF(U16&gt;8,4))))</f>
        <v>1</v>
      </c>
      <c r="W16" s="11"/>
      <c r="X16" s="2"/>
      <c r="Y16" s="2">
        <v>0</v>
      </c>
      <c r="Z16" s="10">
        <f>IF(Y16&lt;3,1,IF(AND(Y16&lt;=4,Y16&gt;=3),2,IF(AND(Y16&lt;=8,Y16&gt;=5),3,IF(Y16&gt;8,4))))</f>
        <v>1</v>
      </c>
      <c r="AA16" s="11"/>
      <c r="AB16" s="2"/>
      <c r="AC16" s="2">
        <v>0</v>
      </c>
      <c r="AD16" s="10">
        <f>IF(AC16&lt;3,1,IF(AND(AC16&lt;=4,AC16&gt;=3),2,IF(AND(AC16&lt;=8,AC16&gt;=5),3,IF(AC16&gt;8,4))))</f>
        <v>1</v>
      </c>
      <c r="AE16" s="11"/>
      <c r="AF16" s="2"/>
      <c r="AG16" s="2">
        <v>0</v>
      </c>
      <c r="AH16" s="10">
        <f>IF(AG16&lt;3,1,IF(AND(AG16&lt;=4,AG16&gt;=3),2,IF(AND(AG16&lt;=8,AG16&gt;=5),3,IF(AG16&gt;8,4))))</f>
        <v>1</v>
      </c>
      <c r="AI16" s="11"/>
      <c r="AJ16" s="2"/>
      <c r="AK16" s="2">
        <v>0</v>
      </c>
      <c r="AL16" s="17">
        <f>IF(AK16&lt;3,1,IF(AND(AK16&lt;=4,AK16&gt;=3),2,IF(AND(AK16&lt;=8,AK16&gt;=5),3,IF(AK16&gt;8,4))))</f>
        <v>1</v>
      </c>
      <c r="AM16" s="11"/>
      <c r="AN16" s="2"/>
      <c r="AO16" s="2">
        <v>0</v>
      </c>
      <c r="AP16" s="17">
        <f>IF(AO16&lt;3,1,IF(AND(AO16&lt;=4,AO16&gt;=3),2,IF(AND(AO16&lt;=8,AO16&gt;=5),3,IF(AO16&gt;8,4))))</f>
        <v>1</v>
      </c>
      <c r="AQ16" s="11"/>
      <c r="AR16" s="2"/>
      <c r="AS16" s="2">
        <v>0</v>
      </c>
      <c r="AT16" s="17">
        <f>IF(AS16&lt;3,1,IF(AND(AS16&lt;=4,AS16&gt;=3),2,IF(AND(AS16&lt;=8,AS16&gt;=5),3,IF(AS16&gt;8,4))))</f>
        <v>1</v>
      </c>
      <c r="AU16" s="11"/>
      <c r="AV16" s="2"/>
      <c r="AW16" s="2">
        <v>0</v>
      </c>
      <c r="AX16" s="17">
        <f>IF(AW16&lt;3,1,IF(AND(AW16&lt;=4,AW16&gt;=3),2,IF(AND(AW16&lt;=8,AW16&gt;=5),3,IF(AW16&gt;8,4))))</f>
        <v>1</v>
      </c>
      <c r="AY16" s="11"/>
      <c r="AZ16" s="2"/>
      <c r="BA16" s="2">
        <v>0</v>
      </c>
      <c r="BB16" s="17">
        <f>IF(BA16&lt;3,1,IF(AND(BA16&lt;=4,BA16&gt;=3),2,IF(AND(BA16&lt;=8,BA16&gt;=5),3,IF(BA16&gt;8,4))))</f>
        <v>1</v>
      </c>
      <c r="BC16" s="11"/>
      <c r="BD16" s="2"/>
      <c r="BE16" s="2">
        <v>0</v>
      </c>
      <c r="BF16" s="17">
        <f>IF(BE16&lt;3,1,IF(AND(BE16&lt;=4,BE16&gt;=3),2,IF(AND(BE16&lt;=8,BE16&gt;=5),3,IF(BE16&gt;8,4))))</f>
        <v>1</v>
      </c>
      <c r="BG16" s="11"/>
      <c r="BH16" s="2"/>
      <c r="BI16" s="2">
        <v>0</v>
      </c>
      <c r="BJ16" s="17">
        <f>IF(BI16&lt;3,1,IF(AND(BI16&lt;=4,BI16&gt;=3),2,IF(AND(BI16&lt;=8,BI16&gt;=5),3,IF(BI16&gt;8,4))))</f>
        <v>1</v>
      </c>
      <c r="BK16" s="11"/>
      <c r="BL16" s="2"/>
      <c r="BM16" s="2">
        <v>0</v>
      </c>
      <c r="BN16" s="17">
        <f>IF(BM16&lt;3,1,IF(AND(BM16&lt;=4,BM16&gt;=3),2,IF(AND(BM16&lt;=8,BM16&gt;=5),3,IF(BM16&gt;8,4))))</f>
        <v>1</v>
      </c>
      <c r="BP16" s="7" t="s">
        <v>17</v>
      </c>
      <c r="BQ16" s="19">
        <f t="shared" si="0"/>
        <v>1</v>
      </c>
      <c r="BR16" s="1"/>
      <c r="BS16" s="1"/>
      <c r="BT16" s="21"/>
    </row>
    <row r="17" spans="1:72" x14ac:dyDescent="0.3">
      <c r="A17" s="41"/>
      <c r="B17" s="7" t="s">
        <v>18</v>
      </c>
      <c r="C17" s="11"/>
      <c r="D17" s="2"/>
      <c r="E17" s="2">
        <v>1</v>
      </c>
      <c r="F17" s="10">
        <f>IF(E17&lt;=1,1,IF(AND(E17&lt;=3,E17&gt;=2),2,IF(AND(E17&lt;=4,E17&gt;=4),3,IF(E17&gt;5,4))))</f>
        <v>1</v>
      </c>
      <c r="G17" s="11"/>
      <c r="H17" s="2"/>
      <c r="I17" s="2">
        <v>1</v>
      </c>
      <c r="J17" s="10">
        <f>IF(I17&lt;=1,1,IF(AND(I17&lt;=3,I17&gt;=2),2,IF(AND(I17&lt;=4,I17&gt;=4),3,IF(I17&gt;5,4))))</f>
        <v>1</v>
      </c>
      <c r="K17" s="11"/>
      <c r="L17" s="2"/>
      <c r="M17" s="2">
        <v>3</v>
      </c>
      <c r="N17" s="10">
        <f>IF(M17&lt;=1,1,IF(AND(M17&lt;=3,M17&gt;=2),2,IF(AND(M17&lt;=4,M17&gt;=4),3,IF(M17&gt;5,4))))</f>
        <v>2</v>
      </c>
      <c r="O17" s="11"/>
      <c r="P17" s="2"/>
      <c r="Q17" s="2">
        <v>1</v>
      </c>
      <c r="R17" s="10">
        <f>IF(Q17&lt;=1,1,IF(AND(Q17&lt;=3,Q17&gt;=2),2,IF(AND(Q17&lt;=4,Q17&gt;=4),3,IF(Q17&gt;5,4))))</f>
        <v>1</v>
      </c>
      <c r="S17" s="11"/>
      <c r="T17" s="2"/>
      <c r="U17" s="2">
        <v>1</v>
      </c>
      <c r="V17" s="10">
        <f>IF(U17&lt;=1,1,IF(AND(U17&lt;=3,U17&gt;=2),2,IF(AND(U17&lt;=4,U17&gt;=4),3,IF(U17&gt;5,4))))</f>
        <v>1</v>
      </c>
      <c r="W17" s="11"/>
      <c r="X17" s="2"/>
      <c r="Y17" s="2">
        <v>1</v>
      </c>
      <c r="Z17" s="10">
        <f>IF(Y17&lt;=1,1,IF(AND(Y17&lt;=3,Y17&gt;=2),2,IF(AND(Y17&lt;=4,Y17&gt;=4),3,IF(Y17&gt;5,4))))</f>
        <v>1</v>
      </c>
      <c r="AA17" s="11"/>
      <c r="AB17" s="2"/>
      <c r="AC17" s="2">
        <v>2</v>
      </c>
      <c r="AD17" s="10">
        <f>IF(AC17&lt;=1,1,IF(AND(AC17&lt;=3,AC17&gt;=2),2,IF(AND(AC17&lt;=4,AC17&gt;=4),3,IF(AC17&gt;5,4))))</f>
        <v>2</v>
      </c>
      <c r="AE17" s="11"/>
      <c r="AF17" s="2"/>
      <c r="AG17" s="2">
        <v>1</v>
      </c>
      <c r="AH17" s="10">
        <f>IF(AG17&lt;=1,1,IF(AND(AG17&lt;=3,AG17&gt;=2),2,IF(AND(AG17&lt;=4,AG17&gt;=4),3,IF(AG17&gt;5,4))))</f>
        <v>1</v>
      </c>
      <c r="AI17" s="11"/>
      <c r="AJ17" s="2"/>
      <c r="AK17" s="2">
        <v>1</v>
      </c>
      <c r="AL17" s="17">
        <f>IF(AK17&lt;=1,1,IF(AND(AK17&lt;=3,AK17&gt;=2),2,IF(AND(AK17&lt;=4,AK17&gt;=4),3,IF(AK17&gt;5,4))))</f>
        <v>1</v>
      </c>
      <c r="AM17" s="11"/>
      <c r="AN17" s="2"/>
      <c r="AO17" s="2">
        <v>1</v>
      </c>
      <c r="AP17" s="17">
        <f>IF(AO17&lt;=1,1,IF(AND(AO17&lt;=3,AO17&gt;=2),2,IF(AND(AO17&lt;=4,AO17&gt;=4),3,IF(AO17&gt;5,4))))</f>
        <v>1</v>
      </c>
      <c r="AQ17" s="11"/>
      <c r="AR17" s="2"/>
      <c r="AS17" s="2">
        <v>1</v>
      </c>
      <c r="AT17" s="17">
        <f>IF(AS17&lt;=1,1,IF(AND(AS17&lt;=3,AS17&gt;=2),2,IF(AND(AS17&lt;=4,AS17&gt;=4),3,IF(AS17&gt;5,4))))</f>
        <v>1</v>
      </c>
      <c r="AU17" s="11"/>
      <c r="AV17" s="2"/>
      <c r="AW17" s="2">
        <v>1</v>
      </c>
      <c r="AX17" s="17">
        <f>IF(AW17&lt;=1,1,IF(AND(AW17&lt;=3,AW17&gt;=2),2,IF(AND(AW17&lt;=4,AW17&gt;=4),3,IF(AW17&gt;5,4))))</f>
        <v>1</v>
      </c>
      <c r="AY17" s="11"/>
      <c r="AZ17" s="2"/>
      <c r="BA17" s="2">
        <v>1</v>
      </c>
      <c r="BB17" s="17">
        <f>IF(BA17&lt;=1,1,IF(AND(BA17&lt;=3,BA17&gt;=2),2,IF(AND(BA17&lt;=4,BA17&gt;=4),3,IF(BA17&gt;5,4))))</f>
        <v>1</v>
      </c>
      <c r="BC17" s="11"/>
      <c r="BD17" s="2"/>
      <c r="BE17" s="2">
        <v>1</v>
      </c>
      <c r="BF17" s="17">
        <f>IF(BE17&lt;=1,1,IF(AND(BE17&lt;=3,BE17&gt;=2),2,IF(AND(BE17&lt;=4,BE17&gt;=4),3,IF(BE17&gt;5,4))))</f>
        <v>1</v>
      </c>
      <c r="BG17" s="11"/>
      <c r="BH17" s="2"/>
      <c r="BI17" s="2">
        <v>1</v>
      </c>
      <c r="BJ17" s="17">
        <f>IF(BI17&lt;=1,1,IF(AND(BI17&lt;=3,BI17&gt;=2),2,IF(AND(BI17&lt;=4,BI17&gt;=4),3,IF(BI17&gt;5,4))))</f>
        <v>1</v>
      </c>
      <c r="BK17" s="11"/>
      <c r="BL17" s="2"/>
      <c r="BM17" s="2">
        <v>1</v>
      </c>
      <c r="BN17" s="17">
        <f>IF(BM17&lt;=1,1,IF(AND(BM17&lt;=3,BM17&gt;=2),2,IF(AND(BM17&lt;=4,BM17&gt;=4),3,IF(BM17&gt;5,4))))</f>
        <v>1</v>
      </c>
      <c r="BP17" s="7" t="s">
        <v>18</v>
      </c>
      <c r="BQ17" s="19">
        <f t="shared" si="0"/>
        <v>1.125</v>
      </c>
      <c r="BR17" s="1"/>
      <c r="BS17" s="1"/>
      <c r="BT17" s="21"/>
    </row>
    <row r="18" spans="1:72" x14ac:dyDescent="0.3">
      <c r="A18" s="41"/>
      <c r="B18" s="7" t="s">
        <v>19</v>
      </c>
      <c r="C18" s="11"/>
      <c r="D18" s="2"/>
      <c r="E18" s="2">
        <v>7</v>
      </c>
      <c r="F18" s="10">
        <f>IF(E18=0,4,IF(E18&gt;8,1,IF(AND(E18&gt;=4,E18&lt;=8),2,IF(E18&lt;=3,3))))</f>
        <v>2</v>
      </c>
      <c r="G18" s="11"/>
      <c r="H18" s="2"/>
      <c r="I18" s="2">
        <v>10</v>
      </c>
      <c r="J18" s="10">
        <f>IF(I18=0,4,IF(I18&gt;8,1,IF(AND(I18&gt;=4,I18&lt;=8),2,IF(I18&lt;=3,3))))</f>
        <v>1</v>
      </c>
      <c r="K18" s="11"/>
      <c r="L18" s="2"/>
      <c r="M18" s="2">
        <v>0</v>
      </c>
      <c r="N18" s="10">
        <f>IF(M18=0,4,IF(M18&gt;8,1,IF(AND(M18&gt;=4,M18&lt;=8),2,IF(M18&lt;=3,3))))</f>
        <v>4</v>
      </c>
      <c r="O18" s="11"/>
      <c r="P18" s="2"/>
      <c r="Q18" s="2">
        <v>9</v>
      </c>
      <c r="R18" s="10">
        <f>IF(Q18=0,4,IF(Q18&gt;8,1,IF(AND(Q18&gt;=4,Q18&lt;=8),2,IF(Q18&lt;=3,3))))</f>
        <v>1</v>
      </c>
      <c r="S18" s="11"/>
      <c r="T18" s="2"/>
      <c r="U18" s="2">
        <v>10</v>
      </c>
      <c r="V18" s="10">
        <f>IF(U18=0,4,IF(U18&gt;8,1,IF(AND(U18&gt;=4,U18&lt;=8),2,IF(U18&lt;=3,3))))</f>
        <v>1</v>
      </c>
      <c r="W18" s="11"/>
      <c r="X18" s="2"/>
      <c r="Y18" s="2">
        <v>9</v>
      </c>
      <c r="Z18" s="10">
        <f>IF(Y18=0,4,IF(Y18&gt;8,1,IF(AND(Y18&gt;=4,Y18&lt;=8),2,IF(Y18&lt;=3,3))))</f>
        <v>1</v>
      </c>
      <c r="AA18" s="11"/>
      <c r="AB18" s="2"/>
      <c r="AC18" s="2">
        <v>0</v>
      </c>
      <c r="AD18" s="10">
        <f>IF(AC18=0,4,IF(AC18&gt;8,1,IF(AND(AC18&gt;=4,AC18&lt;=8),2,IF(AC18&lt;=3,3))))</f>
        <v>4</v>
      </c>
      <c r="AE18" s="11"/>
      <c r="AF18" s="2"/>
      <c r="AG18" s="2">
        <v>0</v>
      </c>
      <c r="AH18" s="10">
        <f>IF(AG18=0,4,IF(AG18&gt;8,1,IF(AND(AG18&gt;=4,AG18&lt;=8),2,IF(AG18&lt;=3,3))))</f>
        <v>4</v>
      </c>
      <c r="AI18" s="11"/>
      <c r="AJ18" s="2"/>
      <c r="AK18" s="2">
        <v>0</v>
      </c>
      <c r="AL18" s="17">
        <f>IF(AK18=0,4,IF(AK18&gt;8,1,IF(AND(AK18&gt;=4,AK18&lt;=8),2,IF(AK18&lt;=3,3))))</f>
        <v>4</v>
      </c>
      <c r="AM18" s="11"/>
      <c r="AN18" s="2"/>
      <c r="AO18" s="2">
        <v>0</v>
      </c>
      <c r="AP18" s="17">
        <f>IF(AO18=0,4,IF(AO18&gt;8,1,IF(AND(AO18&gt;=4,AO18&lt;=8),2,IF(AO18&lt;=3,3))))</f>
        <v>4</v>
      </c>
      <c r="AQ18" s="11"/>
      <c r="AR18" s="2"/>
      <c r="AS18" s="2">
        <v>0</v>
      </c>
      <c r="AT18" s="17">
        <f>IF(AS18=0,4,IF(AS18&gt;8,1,IF(AND(AS18&gt;=4,AS18&lt;=8),2,IF(AS18&lt;=3,3))))</f>
        <v>4</v>
      </c>
      <c r="AU18" s="11"/>
      <c r="AV18" s="2"/>
      <c r="AW18" s="2">
        <v>4</v>
      </c>
      <c r="AX18" s="17">
        <f>IF(AW18=0,4,IF(AW18&gt;8,1,IF(AND(AW18&gt;=4,AW18&lt;=8),2,IF(AW18&lt;=3,3))))</f>
        <v>2</v>
      </c>
      <c r="AY18" s="11"/>
      <c r="AZ18" s="2"/>
      <c r="BA18" s="2">
        <v>7</v>
      </c>
      <c r="BB18" s="17">
        <f>IF(BA18=0,4,IF(BA18&gt;8,1,IF(AND(BA18&gt;=4,BA18&lt;=8),2,IF(BA18&lt;=3,3))))</f>
        <v>2</v>
      </c>
      <c r="BC18" s="11"/>
      <c r="BD18" s="2"/>
      <c r="BE18" s="2">
        <v>8</v>
      </c>
      <c r="BF18" s="17">
        <f>IF(BE18=0,4,IF(BE18&gt;8,1,IF(AND(BE18&gt;=4,BE18&lt;=8),2,IF(BE18&lt;=3,3))))</f>
        <v>2</v>
      </c>
      <c r="BG18" s="11"/>
      <c r="BH18" s="2"/>
      <c r="BI18" s="2">
        <v>6</v>
      </c>
      <c r="BJ18" s="17">
        <f>IF(BI18=0,4,IF(BI18&gt;8,1,IF(AND(BI18&gt;=4,BI18&lt;=8),2,IF(BI18&lt;=3,3))))</f>
        <v>2</v>
      </c>
      <c r="BK18" s="11"/>
      <c r="BL18" s="2"/>
      <c r="BM18" s="2">
        <v>5</v>
      </c>
      <c r="BN18" s="17">
        <f>IF(BM18=0,4,IF(BM18&gt;8,1,IF(AND(BM18&gt;=4,BM18&lt;=8),2,IF(BM18&lt;=3,3))))</f>
        <v>2</v>
      </c>
      <c r="BP18" s="7" t="s">
        <v>19</v>
      </c>
      <c r="BQ18" s="19">
        <f t="shared" si="0"/>
        <v>2.5</v>
      </c>
      <c r="BR18" s="1"/>
      <c r="BS18" s="1"/>
      <c r="BT18" s="21"/>
    </row>
    <row r="19" spans="1:72" x14ac:dyDescent="0.3">
      <c r="A19" s="42" t="s">
        <v>20</v>
      </c>
      <c r="B19" s="7" t="s">
        <v>21</v>
      </c>
      <c r="C19" s="11"/>
      <c r="D19" s="2"/>
      <c r="E19" s="2">
        <v>0</v>
      </c>
      <c r="F19" s="10">
        <f>IF(E19=100,4,IF(E19=0,1,IF(E19&gt;=50,3,IF(E19&lt;50,2))))</f>
        <v>1</v>
      </c>
      <c r="G19" s="11"/>
      <c r="H19" s="2"/>
      <c r="I19" s="2">
        <v>0</v>
      </c>
      <c r="J19" s="10">
        <f>IF(I19=100,4,IF(I19=0,1,IF(I19&gt;=50,3,IF(I19&lt;50,2))))</f>
        <v>1</v>
      </c>
      <c r="K19" s="11"/>
      <c r="L19" s="2"/>
      <c r="M19" s="2">
        <v>20</v>
      </c>
      <c r="N19" s="10">
        <f>IF(M19=100,4,IF(M19=0,1,IF(M19&gt;=50,3,IF(M19&lt;50,2))))</f>
        <v>2</v>
      </c>
      <c r="O19" s="11"/>
      <c r="P19" s="2"/>
      <c r="Q19" s="2">
        <v>0</v>
      </c>
      <c r="R19" s="10">
        <f>IF(Q19=100,4,IF(Q19=0,1,IF(Q19&gt;=50,3,IF(Q19&lt;50,2))))</f>
        <v>1</v>
      </c>
      <c r="S19" s="11"/>
      <c r="T19" s="2"/>
      <c r="U19" s="2">
        <v>0</v>
      </c>
      <c r="V19" s="10">
        <f>IF(U19=100,4,IF(U19=0,1,IF(U19&gt;=50,3,IF(U19&lt;50,2))))</f>
        <v>1</v>
      </c>
      <c r="W19" s="11"/>
      <c r="X19" s="2"/>
      <c r="Y19" s="2">
        <v>0</v>
      </c>
      <c r="Z19" s="10">
        <f>IF(Y19=100,4,IF(Y19=0,1,IF(Y19&gt;=50,3,IF(Y19&lt;50,2))))</f>
        <v>1</v>
      </c>
      <c r="AA19" s="11"/>
      <c r="AB19" s="2"/>
      <c r="AC19" s="2">
        <v>0</v>
      </c>
      <c r="AD19" s="10">
        <f>IF(AC19=100,4,IF(AC19=0,1,IF(AC19&gt;=50,3,IF(AC19&lt;50,2))))</f>
        <v>1</v>
      </c>
      <c r="AE19" s="11"/>
      <c r="AF19" s="2"/>
      <c r="AG19" s="2">
        <v>0</v>
      </c>
      <c r="AH19" s="10">
        <f>IF(AG19=100,4,IF(AG19=0,1,IF(AG19&gt;=50,3,IF(AG19&lt;50,2))))</f>
        <v>1</v>
      </c>
      <c r="AI19" s="11"/>
      <c r="AJ19" s="2"/>
      <c r="AK19" s="2">
        <v>0</v>
      </c>
      <c r="AL19" s="17">
        <f>IF(AK19=100,4,IF(AK19=0,1,IF(AK19&gt;=50,3,IF(AK19&lt;50,2))))</f>
        <v>1</v>
      </c>
      <c r="AM19" s="11"/>
      <c r="AN19" s="2"/>
      <c r="AO19" s="2">
        <v>0</v>
      </c>
      <c r="AP19" s="17">
        <f>IF(AO19=100,4,IF(AO19=0,1,IF(AO19&gt;=50,3,IF(AO19&lt;50,2))))</f>
        <v>1</v>
      </c>
      <c r="AQ19" s="11"/>
      <c r="AR19" s="2"/>
      <c r="AS19" s="2">
        <v>0</v>
      </c>
      <c r="AT19" s="17">
        <f>IF(AS19=100,4,IF(AS19=0,1,IF(AS19&gt;=50,3,IF(AS19&lt;50,2))))</f>
        <v>1</v>
      </c>
      <c r="AU19" s="11"/>
      <c r="AV19" s="2"/>
      <c r="AW19" s="2">
        <v>0</v>
      </c>
      <c r="AX19" s="17">
        <f>IF(AW19=100,4,IF(AW19=0,1,IF(AW19&gt;=50,3,IF(AW19&lt;50,2))))</f>
        <v>1</v>
      </c>
      <c r="AY19" s="11"/>
      <c r="AZ19" s="2"/>
      <c r="BA19" s="2">
        <v>0</v>
      </c>
      <c r="BB19" s="17">
        <f>IF(BA19=100,4,IF(BA19=0,1,IF(BA19&gt;=50,3,IF(BA19&lt;50,2))))</f>
        <v>1</v>
      </c>
      <c r="BC19" s="11"/>
      <c r="BD19" s="2"/>
      <c r="BE19" s="2">
        <v>0</v>
      </c>
      <c r="BF19" s="17">
        <f>IF(BE19=100,4,IF(BE19=0,1,IF(BE19&gt;=50,3,IF(BE19&lt;50,2))))</f>
        <v>1</v>
      </c>
      <c r="BG19" s="11"/>
      <c r="BH19" s="2"/>
      <c r="BI19" s="2">
        <v>0</v>
      </c>
      <c r="BJ19" s="17">
        <f>IF(BI19=100,4,IF(BI19=0,1,IF(BI19&gt;=50,3,IF(BI19&lt;50,2))))</f>
        <v>1</v>
      </c>
      <c r="BK19" s="11"/>
      <c r="BL19" s="2"/>
      <c r="BM19" s="2">
        <v>0</v>
      </c>
      <c r="BN19" s="17">
        <f>IF(BM19=100,4,IF(BM19=0,1,IF(BM19&gt;=50,3,IF(BM19&lt;50,2))))</f>
        <v>1</v>
      </c>
      <c r="BP19" s="7" t="s">
        <v>21</v>
      </c>
      <c r="BQ19" s="19">
        <f t="shared" si="0"/>
        <v>1.0625</v>
      </c>
      <c r="BR19" s="1"/>
      <c r="BS19" s="1"/>
      <c r="BT19" s="1"/>
    </row>
    <row r="20" spans="1:72" ht="28.8" x14ac:dyDescent="0.3">
      <c r="A20" s="43"/>
      <c r="B20" s="7" t="s">
        <v>22</v>
      </c>
      <c r="C20" s="11"/>
      <c r="D20" s="2"/>
      <c r="E20" s="2" t="s">
        <v>85</v>
      </c>
      <c r="F20" s="10">
        <f>IF(E20="Hay mobiliario con dimensiones de 1.5 m x 1.2 m",1,IF(E20="No hay mobiliario",4,IF(E20="Hay mobiliario con dimensiones de 0.8 m x 0.4 m",3)))</f>
        <v>3</v>
      </c>
      <c r="G20" s="11"/>
      <c r="H20" s="2"/>
      <c r="I20" s="2" t="s">
        <v>69</v>
      </c>
      <c r="J20" s="10">
        <f>IF(I20="Hay mobiliario con dimensiones de 1.5 m x 1.2 m",1,IF(I20="No hay mobiliario",4,IF(I20="Hay mobiliario con dimensiones de 0.8 m x 0.4 m",3)))</f>
        <v>4</v>
      </c>
      <c r="K20" s="11"/>
      <c r="L20" s="2"/>
      <c r="M20" s="2" t="s">
        <v>76</v>
      </c>
      <c r="N20" s="10">
        <f>IF(M20="Hay mobiliario con dimensiones de 1.5 m x 1.2 m",1,IF(M20="No hay mobiliario",4,IF(M20="Hay mobiliario con dimensiones de 0.8 m x 0.4 m",3,IF(M20="Hay mobiliario con dimensiones de (0.8 m-1.5 m) x (0.4 m-1.2 m)",2))))</f>
        <v>2</v>
      </c>
      <c r="O20" s="11"/>
      <c r="P20" s="2"/>
      <c r="Q20" s="2" t="s">
        <v>69</v>
      </c>
      <c r="R20" s="10">
        <f>IF(Q20="Hay mobiliario con dimensiones de 1.5 m x 1.2 m",1,IF(Q20="No hay mobiliario",4,IF(Q20="Hay mobiliario con dimensiones de 0.8 m x 0.4 m",3,IF(Q20="Hay mobiliario con dimensiones de (0.8 m-1.5 m) x (0.4 m-1.2 m)",2))))</f>
        <v>4</v>
      </c>
      <c r="S20" s="11"/>
      <c r="T20" s="2"/>
      <c r="U20" s="2" t="s">
        <v>69</v>
      </c>
      <c r="V20" s="10">
        <f>IF(U20="Hay mobiliario con dimensiones de 1.5 m x 1.2 m",1,IF(U20="No hay mobiliario",4,IF(U20="Hay mobiliario con dimensiones de 0.8 m x 0.4 m",3,IF(U20="Hay mobiliario con dimensiones de (0.8 m-1.5 m) x (0.4 m-1.2 m)",2))))</f>
        <v>4</v>
      </c>
      <c r="W20" s="11"/>
      <c r="X20" s="2"/>
      <c r="Y20" s="2" t="s">
        <v>69</v>
      </c>
      <c r="Z20" s="10">
        <f>IF(Y20="Hay mobiliario con dimensiones de 1.5 m x 1.2 m",1,IF(Y20="No hay mobiliario",4,IF(Y20="Hay mobiliario con dimensiones de 0.8 m x 0.4 m",3,IF(Y20="Hay mobiliario con dimensiones de (0.8 m-1.5 m) x (0.4 m-1.2 m)",2))))</f>
        <v>4</v>
      </c>
      <c r="AA20" s="11"/>
      <c r="AB20" s="2"/>
      <c r="AC20" s="2" t="s">
        <v>69</v>
      </c>
      <c r="AD20" s="10">
        <f>IF(AC20="Hay mobiliario con dimensiones de 1.5 m x 1.2 m",1,IF(AC20="No hay mobiliario",4,IF(AC20="Hay mobiliario con dimensiones de 0.8 m x 0.4 m",3,IF(AC20="Hay mobiliario con dimensiones de (0.8 m-1.5 m) x (0.4 m-1.2 m)",2))))</f>
        <v>4</v>
      </c>
      <c r="AE20" s="11"/>
      <c r="AF20" s="2"/>
      <c r="AG20" s="2" t="s">
        <v>69</v>
      </c>
      <c r="AH20" s="10">
        <f>IF(AG20="Hay mobiliario con dimensiones de 1.5 m x 1.2 m",1,IF(AG20="No hay mobiliario",4,IF(AG20="Hay mobiliario con dimensiones de 0.8 m x 0.4 m",3,IF(AG20="Hay mobiliario con dimensiones de (0.8 m-1.5 m) x (0.4 m-1.2 m)",2))))</f>
        <v>4</v>
      </c>
      <c r="AI20" s="11"/>
      <c r="AJ20" s="2"/>
      <c r="AK20" s="2" t="s">
        <v>37</v>
      </c>
      <c r="AL20" s="17">
        <f>IF(AK20="Hay mobiliario con dimensiones de 1.5 m x 1.2 m",1)</f>
        <v>1</v>
      </c>
      <c r="AM20" s="11"/>
      <c r="AN20" s="2"/>
      <c r="AO20" s="2" t="s">
        <v>69</v>
      </c>
      <c r="AP20" s="17">
        <f>IF(AO20="Hay mobiliario con dimensiones de 1.5 m x 1.2 m",1,IF(AO20="No hay mobiliario",4))</f>
        <v>4</v>
      </c>
      <c r="AQ20" s="11"/>
      <c r="AR20" s="2"/>
      <c r="AS20" s="2" t="s">
        <v>69</v>
      </c>
      <c r="AT20" s="17">
        <f>IF(AS20="Hay mobiliario con dimensiones de 1.5 m x 1.2 m",1,IF(AS20="No hay mobiliario",4))</f>
        <v>4</v>
      </c>
      <c r="AU20" s="11"/>
      <c r="AV20" s="2"/>
      <c r="AW20" s="2" t="s">
        <v>69</v>
      </c>
      <c r="AX20" s="17">
        <f>IF(AW20="Hay mobiliario con dimensiones de 1.5 m x 1.2 m",1,IF(AW20="No hay mobiliario",4))</f>
        <v>4</v>
      </c>
      <c r="AY20" s="11"/>
      <c r="AZ20" s="2"/>
      <c r="BA20" s="2" t="s">
        <v>69</v>
      </c>
      <c r="BB20" s="17">
        <f>IF(BA20="Hay mobiliario con dimensiones de 1.5 m x 1.2 m",1,IF(BA20="No hay mobiliario",4))</f>
        <v>4</v>
      </c>
      <c r="BC20" s="11"/>
      <c r="BD20" s="2"/>
      <c r="BE20" s="2" t="s">
        <v>69</v>
      </c>
      <c r="BF20" s="17">
        <f>IF(BE20="Hay mobiliario con dimensiones de 1.5 m x 1.2 m",1,IF(BE20="No hay mobiliario",4))</f>
        <v>4</v>
      </c>
      <c r="BG20" s="11"/>
      <c r="BH20" s="2"/>
      <c r="BI20" s="2" t="s">
        <v>69</v>
      </c>
      <c r="BJ20" s="17">
        <f>IF(BI20="Hay mobiliario con dimensiones de 1.5 m x 1.2 m",1,IF(BI20="No hay mobiliario",4))</f>
        <v>4</v>
      </c>
      <c r="BK20" s="11"/>
      <c r="BL20" s="2"/>
      <c r="BM20" s="2" t="s">
        <v>69</v>
      </c>
      <c r="BN20" s="17">
        <f>IF(BM20="Hay mobiliario con dimensiones de 1.5 m x 1.2 m",1,IF(BM20="No hay mobiliario",4))</f>
        <v>4</v>
      </c>
      <c r="BP20" s="7" t="s">
        <v>22</v>
      </c>
      <c r="BQ20" s="19">
        <f t="shared" si="0"/>
        <v>3.625</v>
      </c>
      <c r="BR20" s="1"/>
      <c r="BS20" s="1"/>
      <c r="BT20" s="21"/>
    </row>
    <row r="21" spans="1:72" x14ac:dyDescent="0.3">
      <c r="A21" s="43"/>
      <c r="B21" s="7" t="s">
        <v>23</v>
      </c>
      <c r="C21" s="11"/>
      <c r="D21" s="2">
        <v>0</v>
      </c>
      <c r="E21" s="2">
        <v>0</v>
      </c>
      <c r="F21" s="10">
        <f>IF(D21&gt;1,4,IF(AND(D21=0,E21&gt;=1),2,IF(AND(D21=1,E21=0),3,IF(AND(D21=0,E21=0),1,IF(AND(D21=1,E21&gt;=1),4)))))</f>
        <v>1</v>
      </c>
      <c r="G21" s="11"/>
      <c r="H21" s="2">
        <v>0</v>
      </c>
      <c r="I21" s="2">
        <v>0</v>
      </c>
      <c r="J21" s="10">
        <f>IF(H21&gt;1,4,IF(AND(H21=0,I21&gt;=1),2,IF(AND(H21=1,I21=0),3,IF(AND(H21=0,I21=0),1,IF(AND(H21=1,I21&gt;=1),4)))))</f>
        <v>1</v>
      </c>
      <c r="K21" s="11"/>
      <c r="L21" s="2">
        <v>0</v>
      </c>
      <c r="M21" s="2">
        <v>0</v>
      </c>
      <c r="N21" s="10">
        <f>IF(L21&gt;1,4,IF(AND(L21=0,M21&gt;=1),2,IF(AND(L21=1,M21=0),3,IF(AND(L21=0,M21=0),1,IF(AND(L21=1,M21&gt;=1),4)))))</f>
        <v>1</v>
      </c>
      <c r="O21" s="11"/>
      <c r="P21" s="2">
        <v>0</v>
      </c>
      <c r="Q21" s="2">
        <v>0</v>
      </c>
      <c r="R21" s="10">
        <f>IF(P21&gt;1,4,IF(AND(P21=0,Q21&gt;=1),2,IF(AND(P21=1,Q21=0),3,IF(AND(P21=0,Q21=0),1,IF(AND(P21=1,Q21&gt;=1),4)))))</f>
        <v>1</v>
      </c>
      <c r="S21" s="11"/>
      <c r="T21" s="2">
        <v>0</v>
      </c>
      <c r="U21" s="2">
        <v>0</v>
      </c>
      <c r="V21" s="10">
        <f>IF(T21&gt;1,4,IF(AND(T21=0,U21&gt;=1),2,IF(AND(T21=1,U21=0),3,IF(AND(T21=0,U21=0),1,IF(AND(T21=1,U21&gt;=1),4)))))</f>
        <v>1</v>
      </c>
      <c r="W21" s="11"/>
      <c r="X21" s="2">
        <v>0</v>
      </c>
      <c r="Y21" s="2">
        <v>0</v>
      </c>
      <c r="Z21" s="10">
        <f>IF(X21&gt;1,4,IF(AND(X21=0,Y21&gt;=1),2,IF(AND(X21=1,Y21=0),3,IF(AND(X21=0,Y21=0),1,IF(AND(X21=1,Y21&gt;=1),4)))))</f>
        <v>1</v>
      </c>
      <c r="AA21" s="11"/>
      <c r="AB21" s="2">
        <v>0</v>
      </c>
      <c r="AC21" s="2">
        <v>0</v>
      </c>
      <c r="AD21" s="10">
        <f>IF(AB21&gt;1,4,IF(AND(AB21=0,AC21&gt;=1),2,IF(AND(AB21=1,AC21=0),3,IF(AND(AB21=0,AC21=0),1,IF(AND(AB21=1,AC21&gt;=1),4)))))</f>
        <v>1</v>
      </c>
      <c r="AE21" s="11"/>
      <c r="AF21" s="2">
        <v>0</v>
      </c>
      <c r="AG21" s="2">
        <v>0</v>
      </c>
      <c r="AH21" s="10">
        <f>IF(AF21&gt;1,4,IF(AND(AF21=0,AG21&gt;=1),2,IF(AND(AF21=1,AG21=0),3,IF(AND(AF21=0,AG21=0),1,IF(AND(AF21=1,AG21&gt;=1),4)))))</f>
        <v>1</v>
      </c>
      <c r="AI21" s="11"/>
      <c r="AJ21" s="2">
        <v>0</v>
      </c>
      <c r="AK21" s="2">
        <v>1</v>
      </c>
      <c r="AL21" s="17">
        <f>IF(AJ21&gt;1,4,IF(AND(AJ21=0,AK21&gt;=1),2,IF(AND(AJ21=1,AK21=0),3,IF(AND(AJ21=0,AK21=0),1,IF(AND(AJ21=1,AK21&gt;=1),4)))))</f>
        <v>2</v>
      </c>
      <c r="AM21" s="11"/>
      <c r="AN21" s="2">
        <v>0</v>
      </c>
      <c r="AO21" s="2">
        <v>1</v>
      </c>
      <c r="AP21" s="17">
        <f>IF(AN21&gt;1,4,IF(AND(AN21=0,AO21&gt;=1),2,IF(AND(AN21=1,AO21=0),3,IF(AND(AN21=0,AO21=0),1,IF(AND(AN21=1,AO21&gt;=1),4)))))</f>
        <v>2</v>
      </c>
      <c r="AQ21" s="11"/>
      <c r="AR21" s="2">
        <v>0</v>
      </c>
      <c r="AS21" s="2">
        <v>1</v>
      </c>
      <c r="AT21" s="17">
        <f>IF(AR21&gt;1,4,IF(AND(AR21=0,AS21&gt;=1),2,IF(AND(AR21=1,AS21=0),3,IF(AND(AR21=0,AS21=0),1,IF(AND(AR21=1,AS21&gt;=1),4)))))</f>
        <v>2</v>
      </c>
      <c r="AU21" s="11"/>
      <c r="AV21" s="2">
        <v>0</v>
      </c>
      <c r="AW21" s="2">
        <v>1</v>
      </c>
      <c r="AX21" s="17">
        <f>IF(AV21&gt;1,4,IF(AND(AV21=0,AW21&gt;=1),2,IF(AND(AV21=1,AW21=0),3,IF(AND(AV21=0,AW21=0),1,IF(AND(AV21=1,AW21&gt;=1),4)))))</f>
        <v>2</v>
      </c>
      <c r="AY21" s="11"/>
      <c r="AZ21" s="2">
        <v>0</v>
      </c>
      <c r="BA21" s="2">
        <v>0</v>
      </c>
      <c r="BB21" s="17">
        <f>IF(AZ21&gt;1,4,IF(AND(AZ21=0,BA21&gt;=1),2,IF(AND(AZ21=1,BA21=0),3,IF(AND(AZ21=0,BA21=0),1,IF(AND(AZ21=1,BA21&gt;=1),4)))))</f>
        <v>1</v>
      </c>
      <c r="BC21" s="11"/>
      <c r="BD21" s="2">
        <v>0</v>
      </c>
      <c r="BE21" s="2">
        <v>0</v>
      </c>
      <c r="BF21" s="17">
        <f>IF(BD21&gt;1,4,IF(AND(BD21=0,BE21&gt;=1),2,IF(AND(BD21=1,BE21=0),3,IF(AND(BD21=0,BE21=0),1,IF(AND(BD21=1,BE21&gt;=1),4)))))</f>
        <v>1</v>
      </c>
      <c r="BG21" s="11"/>
      <c r="BH21" s="2">
        <v>0</v>
      </c>
      <c r="BI21" s="2">
        <v>1</v>
      </c>
      <c r="BJ21" s="17">
        <f>IF(BH21&gt;1,4,IF(AND(BH21=0,BI21&gt;=1),2,IF(AND(BH21=1,BI21=0),3,IF(AND(BH21=0,BI21=0),1,IF(AND(BH21=1,BI21&gt;=1),4)))))</f>
        <v>2</v>
      </c>
      <c r="BK21" s="11"/>
      <c r="BL21" s="2">
        <v>0</v>
      </c>
      <c r="BM21" s="2">
        <v>2</v>
      </c>
      <c r="BN21" s="17">
        <f>IF(BL21&gt;1,4,IF(AND(BL21=0,BM21&gt;=1),2,IF(AND(BL21=1,BM21=0),3,IF(AND(BL21=0,BM21=0),1,IF(AND(BL21=1,BM21&gt;=1),4)))))</f>
        <v>2</v>
      </c>
      <c r="BP21" s="7" t="s">
        <v>23</v>
      </c>
      <c r="BQ21" s="19">
        <f t="shared" si="0"/>
        <v>1.375</v>
      </c>
      <c r="BR21" s="1"/>
      <c r="BS21" s="1"/>
      <c r="BT21" s="21"/>
    </row>
    <row r="22" spans="1:72" ht="43.2" x14ac:dyDescent="0.3">
      <c r="A22" s="44"/>
      <c r="B22" s="7" t="s">
        <v>24</v>
      </c>
      <c r="C22" s="11"/>
      <c r="D22" s="2"/>
      <c r="E22" s="2" t="s">
        <v>64</v>
      </c>
      <c r="F22" s="10">
        <f>IF(E22="Hay alumbrado público dirigido solo a la vía",2,IF(E22="No hay alumbrado público",1,IF(E22="Hay alumbrado público dirigido a acera y cruces en la totalidad del tramo",4,IF(E22="Hay alumbrado público dirigido a acera y cruces en parte del tramo",3))))</f>
        <v>4</v>
      </c>
      <c r="G22" s="11"/>
      <c r="H22" s="2"/>
      <c r="I22" s="2" t="s">
        <v>38</v>
      </c>
      <c r="J22" s="10">
        <f>IF(I22="Hay alumbrado público dirigido solo a la vía",2,IF(I22="No hay alumbrado público",1,IF(I22="Hay alumbrado público dirigido a acera y cruces en la totalidad del tramo",4,IF(I22="Hay alumbrado público dirigido a acera y cruces en parte del tramo",3))))</f>
        <v>2</v>
      </c>
      <c r="K22" s="11"/>
      <c r="L22" s="2"/>
      <c r="M22" s="2" t="s">
        <v>64</v>
      </c>
      <c r="N22" s="10">
        <f>IF(M22="Hay alumbrado público dirigido solo a la vía",2,IF(M22="No hay alumbrado público",1,IF(M22="Hay alumbrado público dirigido a acera y cruces en la totalidad del tramo",4,IF(M22="Hay alumbrado público dirigido a acera y cruces en parte del tramo",3))))</f>
        <v>4</v>
      </c>
      <c r="O22" s="11"/>
      <c r="P22" s="2"/>
      <c r="Q22" s="2" t="s">
        <v>62</v>
      </c>
      <c r="R22" s="10">
        <f>IF(Q22="Hay alumbrado público dirigido solo a la vía",2,IF(Q22="No hay alumbrado público",1,IF(Q22="Hay alumbrado público dirigido a acera y cruces en la totalidad del tramo",4,IF(Q22="Hay alumbrado público dirigido a acera y cruces en parte del tramo",3))))</f>
        <v>1</v>
      </c>
      <c r="S22" s="11"/>
      <c r="T22" s="2"/>
      <c r="U22" s="2" t="s">
        <v>62</v>
      </c>
      <c r="V22" s="10">
        <f>IF(U22="Hay alumbrado público dirigido solo a la vía",2,IF(U22="No hay alumbrado público",1,IF(U22="Hay alumbrado público dirigido a acera y cruces en la totalidad del tramo",4,IF(U22="Hay alumbrado público dirigido a acera y cruces en parte del tramo",3))))</f>
        <v>1</v>
      </c>
      <c r="W22" s="11"/>
      <c r="X22" s="2"/>
      <c r="Y22" s="2" t="s">
        <v>62</v>
      </c>
      <c r="Z22" s="10">
        <f>IF(Y22="Hay alumbrado público dirigido solo a la vía",2,IF(Y22="No hay alumbrado público",1,IF(Y22="Hay alumbrado público dirigido a acera y cruces en la totalidad del tramo",4,IF(Y22="Hay alumbrado público dirigido a acera y cruces en parte del tramo",3))))</f>
        <v>1</v>
      </c>
      <c r="AA22" s="11"/>
      <c r="AB22" s="2"/>
      <c r="AC22" s="2" t="s">
        <v>62</v>
      </c>
      <c r="AD22" s="10">
        <f>IF(AC22="Hay alumbrado público dirigido solo a la vía",2,IF(AC22="No hay alumbrado público",1,IF(AC22="Hay alumbrado público dirigido a acera y cruces en la totalidad del tramo",4,IF(AC22="Hay alumbrado público dirigido a acera y cruces en parte del tramo",3))))</f>
        <v>1</v>
      </c>
      <c r="AE22" s="11"/>
      <c r="AF22" s="2"/>
      <c r="AG22" s="2" t="s">
        <v>68</v>
      </c>
      <c r="AH22" s="10">
        <f>IF(AG22="Hay alumbrado público dirigido solo a la vía",2,IF(AG22="No hay alumbrado público",1,IF(AG22="Hay alumbrado público dirigido a acera y cruces en la totalidad del tramo",4,IF(AG22="Hay alumbrado público dirigido a acera y cruces en parte del tramo",3))))</f>
        <v>3</v>
      </c>
      <c r="AI22" s="11"/>
      <c r="AJ22" s="2"/>
      <c r="AK22" s="2" t="s">
        <v>62</v>
      </c>
      <c r="AL22" s="17">
        <f>IF(AK22="Hay alumbrado público dirigido solo a la vía",2,IF(AK22="No hay alumbrado público",1,IF(AK22="Hay alumbrado público dirigido a acera y cruces en la totalidad del tramo",4,IF(AK22="Hay alumbrado público dirigido a acera y cruces en parte del tramo",3))))</f>
        <v>1</v>
      </c>
      <c r="AM22" s="11"/>
      <c r="AN22" s="2"/>
      <c r="AO22" s="2" t="s">
        <v>62</v>
      </c>
      <c r="AP22" s="17">
        <f>IF(AO22="Hay alumbrado público dirigido solo a la vía",2,IF(AO22="No hay alumbrado público",1,IF(AO22="Hay alumbrado público dirigido a acera y cruces en la totalidad del tramo",4,IF(AO22="Hay alumbrado público dirigido a acera y cruces en parte del tramo",3))))</f>
        <v>1</v>
      </c>
      <c r="AQ22" s="11"/>
      <c r="AR22" s="2"/>
      <c r="AS22" s="2" t="s">
        <v>62</v>
      </c>
      <c r="AT22" s="17">
        <f>IF(AS22="Hay alumbrado público dirigido solo a la vía",2,IF(AS22="No hay alumbrado público",1,IF(AS22="Hay alumbrado público dirigido a acera y cruces en la totalidad del tramo",4,IF(AS22="Hay alumbrado público dirigido a acera y cruces en parte del tramo",3))))</f>
        <v>1</v>
      </c>
      <c r="AU22" s="11"/>
      <c r="AV22" s="2"/>
      <c r="AW22" s="2" t="s">
        <v>64</v>
      </c>
      <c r="AX22" s="17">
        <f>IF(AW22="Hay alumbrado público dirigido solo a la vía",2,IF(AW22="No hay alumbrado público",1,IF(AW22="Hay alumbrado público dirigido a acera y cruces en la totalidad del tramo",4,IF(AW22="Hay alumbrado público dirigido a acera y cruces en parte del tramo",3))))</f>
        <v>4</v>
      </c>
      <c r="AY22" s="11"/>
      <c r="AZ22" s="2"/>
      <c r="BA22" s="2" t="s">
        <v>64</v>
      </c>
      <c r="BB22" s="17">
        <f>IF(BA22="Hay alumbrado público dirigido solo a la vía",2,IF(BA22="No hay alumbrado público",1,IF(BA22="Hay alumbrado público dirigido a acera y cruces en la totalidad del tramo",4,IF(BA22="Hay alumbrado público dirigido a acera y cruces en parte del tramo",3))))</f>
        <v>4</v>
      </c>
      <c r="BC22" s="11"/>
      <c r="BD22" s="2"/>
      <c r="BE22" s="2" t="s">
        <v>64</v>
      </c>
      <c r="BF22" s="17">
        <f>IF(BE22="Hay alumbrado público dirigido solo a la vía",2,IF(BE22="No hay alumbrado público",1,IF(BE22="Hay alumbrado público dirigido a acera y cruces en la totalidad del tramo",4,IF(BE22="Hay alumbrado público dirigido a acera y cruces en parte del tramo",3))))</f>
        <v>4</v>
      </c>
      <c r="BG22" s="11"/>
      <c r="BH22" s="2"/>
      <c r="BI22" s="2" t="s">
        <v>38</v>
      </c>
      <c r="BJ22" s="17">
        <f>IF(BI22="Hay alumbrado público dirigido solo a la vía",2,IF(BI22="No hay alumbrado público",1,IF(BI22="Hay alumbrado público dirigido a acera y cruces en la totalidad del tramo",4,IF(BI22="Hay alumbrado público dirigido a acera y cruces en parte del tramo",3))))</f>
        <v>2</v>
      </c>
      <c r="BK22" s="11"/>
      <c r="BL22" s="2"/>
      <c r="BM22" s="2" t="s">
        <v>62</v>
      </c>
      <c r="BN22" s="17">
        <f>IF(BM22="Hay alumbrado público dirigido solo a la vía",2,IF(BM22="No hay alumbrado público",1,IF(BM22="Hay alumbrado público dirigido a acera y cruces en la totalidad del tramo",4,IF(BM22="Hay alumbrado público dirigido a acera y cruces en parte del tramo",3))))</f>
        <v>1</v>
      </c>
      <c r="BP22" s="7" t="s">
        <v>24</v>
      </c>
      <c r="BQ22" s="19">
        <f t="shared" si="0"/>
        <v>2.1875</v>
      </c>
      <c r="BR22" s="1"/>
      <c r="BS22" s="1"/>
      <c r="BT22" s="21"/>
    </row>
    <row r="23" spans="1:72" x14ac:dyDescent="0.3">
      <c r="A23" s="41" t="s">
        <v>25</v>
      </c>
      <c r="B23" s="7" t="s">
        <v>26</v>
      </c>
      <c r="C23" s="11"/>
      <c r="D23" s="2"/>
      <c r="E23" s="2" t="s">
        <v>52</v>
      </c>
      <c r="F23" s="10">
        <f>IF(E23="Solo hay señalización del nombre de las calles e indicación de cruces",2,IF(E23="No hay señalización",1,IF(E23="Hay señalizaciones en las paradas de autobús",3)))</f>
        <v>1</v>
      </c>
      <c r="G23" s="11"/>
      <c r="H23" s="2"/>
      <c r="I23" s="2" t="s">
        <v>52</v>
      </c>
      <c r="J23" s="10">
        <f>IF(I23="Solo hay señalización del nombre de las calles e indicación de cruces",2,IF(I23="No hay señalización",1,IF(I23="Hay señalizaciones en las paradas de autobús",3)))</f>
        <v>1</v>
      </c>
      <c r="K23" s="11"/>
      <c r="L23" s="2"/>
      <c r="M23" s="2" t="s">
        <v>52</v>
      </c>
      <c r="N23" s="10">
        <f>IF(M23="Solo hay señalización del nombre de las calles e indicación de cruces",2,IF(M23="No hay señalización",1,IF(M23="Hay señalizaciones en las paradas de autobús",3)))</f>
        <v>1</v>
      </c>
      <c r="O23" s="11"/>
      <c r="P23" s="2"/>
      <c r="Q23" s="2" t="s">
        <v>52</v>
      </c>
      <c r="R23" s="10">
        <f>IF(Q23="Solo hay señalización del nombre de las calles e indicación de cruces",2,IF(Q23="No hay señalización",1,IF(Q23="Hay señalizaciones en las paradas de autobús",3)))</f>
        <v>1</v>
      </c>
      <c r="S23" s="11"/>
      <c r="T23" s="2"/>
      <c r="U23" s="2" t="s">
        <v>52</v>
      </c>
      <c r="V23" s="10">
        <f>IF(U23="Solo hay señalización del nombre de las calles e indicación de cruces",2,IF(U23="No hay señalización",1,IF(U23="Hay señalizaciones en las paradas de autobús",3)))</f>
        <v>1</v>
      </c>
      <c r="W23" s="11"/>
      <c r="X23" s="2"/>
      <c r="Y23" s="2" t="s">
        <v>52</v>
      </c>
      <c r="Z23" s="10">
        <f>IF(Y23="Solo hay señalización del nombre de las calles e indicación de cruces",2,IF(Y23="No hay señalización",1,IF(Y23="Hay señalizaciones en las paradas de autobús",3)))</f>
        <v>1</v>
      </c>
      <c r="AA23" s="11"/>
      <c r="AB23" s="2"/>
      <c r="AC23" s="2" t="s">
        <v>52</v>
      </c>
      <c r="AD23" s="10">
        <f>IF(AC23="Solo hay señalización del nombre de las calles e indicación de cruces",2,IF(AC23="No hay señalización",1,IF(AC23="Hay señalizaciones en las paradas de autobús",3)))</f>
        <v>1</v>
      </c>
      <c r="AE23" s="11"/>
      <c r="AF23" s="2"/>
      <c r="AG23" s="2" t="s">
        <v>52</v>
      </c>
      <c r="AH23" s="10">
        <f>IF(AG23="Solo hay señalización del nombre de las calles e indicación de cruces",2,IF(AG23="No hay señalización",1,IF(AG23="Hay señalizaciones en las paradas de autobús",3)))</f>
        <v>1</v>
      </c>
      <c r="AI23" s="11"/>
      <c r="AJ23" s="2"/>
      <c r="AK23" s="2" t="s">
        <v>52</v>
      </c>
      <c r="AL23" s="17">
        <f>IF(AK23="Solo hay señalización del nombre de las calles e indicación de cruces",2,IF(AK23="No hay señalización",1,IF(AK23="Hay señalizaciones en las paradas de autobús",3)))</f>
        <v>1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52</v>
      </c>
      <c r="AT23" s="17">
        <f>IF(AS23="Solo hay señalización del nombre de las calles e indicación de cruces",2,IF(AS23="No hay señalización",1,IF(AS23="Hay señalizaciones en las paradas de autobús",3)))</f>
        <v>1</v>
      </c>
      <c r="AU23" s="11"/>
      <c r="AV23" s="2"/>
      <c r="AW23" s="2" t="s">
        <v>52</v>
      </c>
      <c r="AX23" s="17">
        <f>IF(AW23="Solo hay señalización del nombre de las calles e indicación de cruces",2,IF(AW23="No hay señalización",1,IF(AW23="Hay señalizaciones en las paradas de autobús",3)))</f>
        <v>1</v>
      </c>
      <c r="AY23" s="11"/>
      <c r="AZ23" s="2"/>
      <c r="BA23" s="2" t="s">
        <v>52</v>
      </c>
      <c r="BB23" s="17">
        <f>IF(BA23="Solo hay señalización del nombre de las calles e indicación de cruces",2,IF(BA23="No hay señalización",1,IF(BA23="Hay señalizaciones en las paradas de autobús",3)))</f>
        <v>1</v>
      </c>
      <c r="BC23" s="11"/>
      <c r="BD23" s="2"/>
      <c r="BE23" s="2" t="s">
        <v>52</v>
      </c>
      <c r="BF23" s="17">
        <f>IF(BE23="Solo hay señalización del nombre de las calles e indicación de cruces",2,IF(BE23="No hay señalización",1,IF(BE23="Hay señalizaciones en las paradas de autobús",3)))</f>
        <v>1</v>
      </c>
      <c r="BG23" s="11"/>
      <c r="BH23" s="2"/>
      <c r="BI23" s="2" t="s">
        <v>52</v>
      </c>
      <c r="BJ23" s="17">
        <f>IF(BI23="Solo hay señalización del nombre de las calles e indicación de cruces",2,IF(BI23="No hay señalización",1,IF(BI23="Hay señalizaciones en las paradas de autobús",3)))</f>
        <v>1</v>
      </c>
      <c r="BK23" s="11"/>
      <c r="BL23" s="2"/>
      <c r="BM23" s="2" t="s">
        <v>52</v>
      </c>
      <c r="BN23" s="17">
        <f>IF(BM23="Solo hay señalización del nombre de las calles e indicación de cruces",2,IF(BM23="No hay señalización",1,IF(BM23="Hay señalizaciones en las paradas de autobús",3)))</f>
        <v>1</v>
      </c>
      <c r="BP23" s="7" t="s">
        <v>26</v>
      </c>
      <c r="BQ23" s="19">
        <f t="shared" si="0"/>
        <v>1</v>
      </c>
      <c r="BR23" s="1"/>
      <c r="BS23" s="1"/>
      <c r="BT23" s="1"/>
    </row>
    <row r="24" spans="1:72" ht="28.8" x14ac:dyDescent="0.3">
      <c r="A24" s="41"/>
      <c r="B24" s="7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R24" s="1"/>
      <c r="BS24" s="1"/>
      <c r="BT24" s="21"/>
    </row>
    <row r="25" spans="1:72" ht="43.8" thickBot="1" x14ac:dyDescent="0.35">
      <c r="A25" s="41"/>
      <c r="B25" s="7" t="s">
        <v>28</v>
      </c>
      <c r="C25" s="14"/>
      <c r="D25" s="15"/>
      <c r="E25" s="15" t="s">
        <v>41</v>
      </c>
      <c r="F25" s="16">
        <f>IF(E25="No hay señalización dirigida a vehículos sobre presencia de peatones",2,IF(E25="Hay señalización dirigida a motorizados sobre presencia de peatones",3))</f>
        <v>2</v>
      </c>
      <c r="G25" s="14"/>
      <c r="H25" s="15"/>
      <c r="I25" s="15" t="s">
        <v>41</v>
      </c>
      <c r="J25" s="16">
        <f>IF(I25="No hay señalización dirigida a vehículos sobre presencia de peatones",2,IF(I25="Hay señalización dirigida a motorizados sobre presencia de peatones",3))</f>
        <v>2</v>
      </c>
      <c r="K25" s="14"/>
      <c r="L25" s="15"/>
      <c r="M25" s="15" t="s">
        <v>43</v>
      </c>
      <c r="N25" s="16">
        <f>IF(M25="No hay señalización dirigida a vehículos sobre presencia de peatones",2,IF(M25="Hay señalización dirigida a motorizados sobre presencia de peatones",3))</f>
        <v>3</v>
      </c>
      <c r="O25" s="14"/>
      <c r="P25" s="15"/>
      <c r="Q25" s="15" t="s">
        <v>41</v>
      </c>
      <c r="R25" s="16">
        <f>IF(Q25="No hay señalización dirigida a vehículos sobre presencia de peatones",2,IF(Q25="Hay señalización dirigida a motorizados sobre presencia de peatones",3))</f>
        <v>2</v>
      </c>
      <c r="S25" s="14"/>
      <c r="T25" s="15"/>
      <c r="U25" s="15" t="s">
        <v>41</v>
      </c>
      <c r="V25" s="16">
        <f>IF(U25="No hay señalización dirigida a vehículos sobre presencia de peatones",2,IF(U25="Hay señalización dirigida a motorizados sobre presencia de peatones",3))</f>
        <v>2</v>
      </c>
      <c r="W25" s="14"/>
      <c r="X25" s="15"/>
      <c r="Y25" s="15" t="s">
        <v>41</v>
      </c>
      <c r="Z25" s="16">
        <f>IF(Y25="No hay señalización dirigida a vehículos sobre presencia de peatones",2,IF(Y25="Hay señalización dirigida a motorizados sobre presencia de peatones",3))</f>
        <v>2</v>
      </c>
      <c r="AA25" s="14"/>
      <c r="AB25" s="15"/>
      <c r="AC25" s="15" t="s">
        <v>41</v>
      </c>
      <c r="AD25" s="16">
        <f>IF(AC25="No hay señalización dirigida a vehículos sobre presencia de peatones",2,IF(AC25="Hay señalización dirigida a motorizados sobre presencia de peatones",3))</f>
        <v>2</v>
      </c>
      <c r="AE25" s="14"/>
      <c r="AF25" s="15"/>
      <c r="AG25" s="15" t="s">
        <v>41</v>
      </c>
      <c r="AH25" s="16">
        <f>IF(AG25="No hay señalización dirigida a vehículos sobre presencia de peatones",2,IF(AG25="Hay señalización dirigida a motorizados sobre presencia de peatones",3))</f>
        <v>2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43</v>
      </c>
      <c r="AX25" s="18">
        <f>IF(AW25="No hay señalización dirigida a vehículos sobre presencia de peatones",2,IF(AW25="Hay señalización dirigida a motorizados sobre presencia de peatones",3))</f>
        <v>3</v>
      </c>
      <c r="AY25" s="14"/>
      <c r="AZ25" s="15"/>
      <c r="BA25" s="15" t="s">
        <v>41</v>
      </c>
      <c r="BB25" s="18">
        <f>IF(BA25="No hay señalización dirigida a vehículos sobre presencia de peatones",2,IF(BA25="Hay señalización dirigida a motorizados sobre presencia de peatones",3))</f>
        <v>2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41</v>
      </c>
      <c r="BN25" s="18">
        <f>IF(BM25="No hay señalización dirigida a vehículos sobre presencia de peatones",2,IF(BM25="Hay señalización dirigida a motorizados sobre presencia de peatones",3))</f>
        <v>2</v>
      </c>
      <c r="BP25" s="7" t="s">
        <v>28</v>
      </c>
      <c r="BQ25" s="19">
        <f t="shared" si="0"/>
        <v>2.125</v>
      </c>
      <c r="BR25" s="1"/>
      <c r="BS25" s="1"/>
      <c r="BT25" s="21"/>
    </row>
  </sheetData>
  <mergeCells count="39">
    <mergeCell ref="AA1:AD1"/>
    <mergeCell ref="AA2:AC2"/>
    <mergeCell ref="AE1:AH1"/>
    <mergeCell ref="AE2:AG2"/>
    <mergeCell ref="O1:R1"/>
    <mergeCell ref="O2:Q2"/>
    <mergeCell ref="W1:Z1"/>
    <mergeCell ref="W2:Y2"/>
    <mergeCell ref="S1:V1"/>
    <mergeCell ref="S2:U2"/>
    <mergeCell ref="C1:F1"/>
    <mergeCell ref="C2:E2"/>
    <mergeCell ref="G1:J1"/>
    <mergeCell ref="G2:I2"/>
    <mergeCell ref="K1:N1"/>
    <mergeCell ref="K2:M2"/>
    <mergeCell ref="A23:A25"/>
    <mergeCell ref="BS2:BT2"/>
    <mergeCell ref="A3:A6"/>
    <mergeCell ref="A7:A10"/>
    <mergeCell ref="A11:A14"/>
    <mergeCell ref="A15:A18"/>
    <mergeCell ref="A19:A22"/>
    <mergeCell ref="BG1:BJ1"/>
    <mergeCell ref="BK1:BN1"/>
    <mergeCell ref="AI2:AK2"/>
    <mergeCell ref="AM2:AO2"/>
    <mergeCell ref="AQ2:AS2"/>
    <mergeCell ref="AU2:AW2"/>
    <mergeCell ref="AY2:BA2"/>
    <mergeCell ref="BC2:BE2"/>
    <mergeCell ref="BG2:BI2"/>
    <mergeCell ref="BK2:BM2"/>
    <mergeCell ref="AI1:AL1"/>
    <mergeCell ref="AM1:AP1"/>
    <mergeCell ref="AQ1:AT1"/>
    <mergeCell ref="AU1:AX1"/>
    <mergeCell ref="AY1:BB1"/>
    <mergeCell ref="BC1:B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4AC1-D37B-4258-81D4-AB52480686FD}">
  <sheetPr>
    <tabColor rgb="FF00B0F0"/>
  </sheetPr>
  <dimension ref="A1:BT25"/>
  <sheetViews>
    <sheetView showGridLines="0" zoomScale="70" zoomScaleNormal="70" workbookViewId="0">
      <pane xSplit="2" topLeftCell="BO1" activePane="topRight" state="frozen"/>
      <selection pane="topRight" activeCell="BQ13" sqref="BQ13"/>
    </sheetView>
  </sheetViews>
  <sheetFormatPr baseColWidth="10" defaultRowHeight="14.4" x14ac:dyDescent="0.3"/>
  <cols>
    <col min="2" max="2" width="28.5546875" customWidth="1"/>
    <col min="3" max="4" width="22.6640625" customWidth="1"/>
    <col min="5" max="5" width="28.109375" customWidth="1"/>
    <col min="6" max="6" width="22.6640625" customWidth="1"/>
    <col min="7" max="17" width="28.5546875" customWidth="1"/>
    <col min="18" max="18" width="22.88671875" customWidth="1"/>
    <col min="19" max="22" width="28.5546875" customWidth="1"/>
    <col min="23" max="23" width="20.6640625" customWidth="1"/>
    <col min="24" max="30" width="28.5546875" customWidth="1"/>
    <col min="31" max="31" width="21.109375" customWidth="1"/>
    <col min="32" max="34" width="28.5546875" customWidth="1"/>
    <col min="35" max="35" width="20.77734375" customWidth="1"/>
    <col min="36" max="36" width="24.44140625" customWidth="1"/>
    <col min="37" max="37" width="25.44140625" customWidth="1"/>
    <col min="38" max="38" width="17.109375" customWidth="1"/>
    <col min="39" max="39" width="20.77734375" customWidth="1"/>
    <col min="40" max="40" width="24.44140625" customWidth="1"/>
    <col min="41" max="41" width="25.44140625" customWidth="1"/>
    <col min="42" max="42" width="17.109375" customWidth="1"/>
    <col min="43" max="43" width="20.77734375" customWidth="1"/>
    <col min="44" max="44" width="24.44140625" customWidth="1"/>
    <col min="45" max="45" width="25.44140625" customWidth="1"/>
    <col min="46" max="46" width="17.109375" customWidth="1"/>
    <col min="47" max="47" width="20.77734375" customWidth="1"/>
    <col min="48" max="48" width="24.44140625" customWidth="1"/>
    <col min="49" max="49" width="25.44140625" customWidth="1"/>
    <col min="50" max="50" width="17.109375" customWidth="1"/>
    <col min="51" max="51" width="20.77734375" customWidth="1"/>
    <col min="52" max="52" width="24.44140625" customWidth="1"/>
    <col min="53" max="53" width="25.44140625" customWidth="1"/>
    <col min="54" max="54" width="17.109375" customWidth="1"/>
    <col min="55" max="55" width="20.77734375" customWidth="1"/>
    <col min="56" max="56" width="24.44140625" customWidth="1"/>
    <col min="57" max="57" width="25.44140625" customWidth="1"/>
    <col min="58" max="58" width="17.109375" customWidth="1"/>
    <col min="59" max="59" width="20.77734375" customWidth="1"/>
    <col min="60" max="60" width="24.44140625" customWidth="1"/>
    <col min="61" max="61" width="25.44140625" customWidth="1"/>
    <col min="62" max="62" width="17.109375" customWidth="1"/>
    <col min="63" max="63" width="20.77734375" customWidth="1"/>
    <col min="64" max="64" width="24.44140625" customWidth="1"/>
    <col min="65" max="65" width="25.44140625" customWidth="1"/>
    <col min="66" max="66" width="17.109375" customWidth="1"/>
    <col min="68" max="68" width="32.44140625" customWidth="1"/>
    <col min="71" max="71" width="26.109375" customWidth="1"/>
  </cols>
  <sheetData>
    <row r="1" spans="1:72" ht="14.4" customHeight="1" x14ac:dyDescent="0.3">
      <c r="C1" s="45" t="s">
        <v>34</v>
      </c>
      <c r="D1" s="46"/>
      <c r="E1" s="46"/>
      <c r="F1" s="47"/>
      <c r="G1" s="45" t="s">
        <v>42</v>
      </c>
      <c r="H1" s="46"/>
      <c r="I1" s="46"/>
      <c r="J1" s="47"/>
      <c r="K1" s="45" t="s">
        <v>44</v>
      </c>
      <c r="L1" s="46"/>
      <c r="M1" s="46"/>
      <c r="N1" s="47"/>
      <c r="O1" s="45" t="s">
        <v>45</v>
      </c>
      <c r="P1" s="46"/>
      <c r="Q1" s="46"/>
      <c r="R1" s="47"/>
      <c r="S1" s="45" t="s">
        <v>46</v>
      </c>
      <c r="T1" s="46"/>
      <c r="U1" s="46"/>
      <c r="V1" s="47"/>
      <c r="W1" s="45" t="s">
        <v>47</v>
      </c>
      <c r="X1" s="46"/>
      <c r="Y1" s="46"/>
      <c r="Z1" s="47"/>
      <c r="AA1" s="45" t="s">
        <v>48</v>
      </c>
      <c r="AB1" s="46"/>
      <c r="AC1" s="46"/>
      <c r="AD1" s="47"/>
      <c r="AE1" s="45" t="s">
        <v>49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ht="14.4" customHeight="1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P2" s="1"/>
      <c r="BQ2" s="5" t="s">
        <v>60</v>
      </c>
      <c r="BR2" s="1"/>
      <c r="BS2" s="39" t="s">
        <v>61</v>
      </c>
      <c r="BT2" s="40"/>
    </row>
    <row r="3" spans="1:72" x14ac:dyDescent="0.3">
      <c r="A3" s="41" t="s">
        <v>0</v>
      </c>
      <c r="B3" s="20" t="s">
        <v>1</v>
      </c>
      <c r="C3" s="9"/>
      <c r="D3" s="2"/>
      <c r="E3" s="30">
        <v>1.54</v>
      </c>
      <c r="F3" s="10">
        <f>IF(E3&lt;1.2,1,IF(AND(E3&gt;=1.2,E3&lt;1.5),2,IF(AND(E3&gt;=1.5,E3&lt;1.8),3,IF(E3&gt;=1.8,4))))</f>
        <v>3</v>
      </c>
      <c r="G3" s="9"/>
      <c r="H3" s="2"/>
      <c r="I3" s="30">
        <v>1.2</v>
      </c>
      <c r="J3" s="10">
        <f>IF(I3&lt;1.2,1,IF(AND(I3&gt;=1.2,I3&lt;1.5),2,IF(AND(I3&gt;=1.5,I3&lt;1.8),3,IF(I3&gt;=1.8,4))))</f>
        <v>2</v>
      </c>
      <c r="K3" s="9"/>
      <c r="L3" s="2"/>
      <c r="M3" s="30">
        <v>0.84</v>
      </c>
      <c r="N3" s="10">
        <f>IF(M3&lt;1.2,1,IF(AND(M3&gt;=1.2,M3&lt;1.5),2,IF(AND(M3&gt;=1.5,M3&lt;1.8),3,IF(M3&gt;=1.8,4))))</f>
        <v>1</v>
      </c>
      <c r="O3" s="9"/>
      <c r="P3" s="2"/>
      <c r="Q3" s="30">
        <v>1.76</v>
      </c>
      <c r="R3" s="10">
        <f>IF(Q3&lt;1.2,1,IF(AND(Q3&gt;=1.2,Q3&lt;1.5),2,IF(AND(Q3&gt;=1.5,Q3&lt;1.8),3,IF(Q3&gt;=1.8,4))))</f>
        <v>3</v>
      </c>
      <c r="S3" s="9"/>
      <c r="T3" s="2"/>
      <c r="U3" s="30">
        <v>1.55</v>
      </c>
      <c r="V3" s="10">
        <f>IF(U3&lt;1.2,1,IF(AND(U3&gt;=1.2,U3&lt;1.5),2,IF(AND(U3&gt;=1.5,U3&lt;1.8),3,IF(U3&gt;=1.8,4))))</f>
        <v>3</v>
      </c>
      <c r="W3" s="9"/>
      <c r="X3" s="2"/>
      <c r="Y3" s="30">
        <v>0.7</v>
      </c>
      <c r="Z3" s="10">
        <f>IF(Y3&lt;1.2,1,IF(AND(Y3&gt;=1.2,Y3&lt;1.5),2,IF(AND(Y3&gt;=1.5,Y3&lt;1.8),3,IF(Y3&gt;=1.8,4))))</f>
        <v>1</v>
      </c>
      <c r="AA3" s="9"/>
      <c r="AB3" s="2"/>
      <c r="AC3" s="30">
        <v>1.9</v>
      </c>
      <c r="AD3" s="10">
        <f>IF(AC3&lt;1.2,1,IF(AND(AC3&gt;=1.2,AC3&lt;1.5),2,IF(AND(AC3&gt;=1.5,AC3&lt;1.8),3,IF(AC3&gt;=1.8,4))))</f>
        <v>4</v>
      </c>
      <c r="AE3" s="9"/>
      <c r="AF3" s="2"/>
      <c r="AG3" s="30">
        <v>2.2999999999999998</v>
      </c>
      <c r="AH3" s="10">
        <f>IF(AG3&lt;1.2,1,IF(AND(AG3&gt;=1.2,AG3&lt;1.5),2,IF(AND(AG3&gt;=1.5,AG3&lt;1.8),3,IF(AG3&gt;=1.8,4))))</f>
        <v>4</v>
      </c>
      <c r="AI3" s="9"/>
      <c r="AJ3" s="2"/>
      <c r="AK3" s="6">
        <v>1.47</v>
      </c>
      <c r="AL3" s="17">
        <f>IF(AK3&lt;1.2,1,IF(AND(AK3&gt;=1.2,AK3&lt;1.5),2,IF(AND(AK3&gt;=1.5,AK3&lt;1.8),3,IF(AK3&gt;=1.8,4))))</f>
        <v>2</v>
      </c>
      <c r="AM3" s="9"/>
      <c r="AN3" s="2"/>
      <c r="AO3" s="6">
        <v>1.45</v>
      </c>
      <c r="AP3" s="17">
        <f>IF(AO3&lt;1.2,1,IF(AND(AO3&gt;=1.2,AO3&lt;1.5),2,IF(AND(AO3&gt;=1.5,AO3&lt;1.8),3,IF(AO3&gt;=1.8,4))))</f>
        <v>2</v>
      </c>
      <c r="AQ3" s="9"/>
      <c r="AR3" s="2"/>
      <c r="AS3" s="6">
        <v>2.2999999999999998</v>
      </c>
      <c r="AT3" s="17">
        <f>IF(AS3&lt;1.2,1,IF(AND(AS3&gt;=1.2,AS3&lt;1.5),2,IF(AND(AS3&gt;=1.5,AS3&lt;1.8),3,IF(AS3&gt;=1.8,4))))</f>
        <v>4</v>
      </c>
      <c r="AU3" s="9"/>
      <c r="AV3" s="2"/>
      <c r="AW3" s="6">
        <v>1</v>
      </c>
      <c r="AX3" s="17">
        <f>IF(AW3&lt;1.2,1,IF(AND(AW3&gt;=1.2,AW3&lt;1.5),2,IF(AND(AW3&gt;=1.5,AW3&lt;1.8),3,IF(AW3&gt;=1.8,4))))</f>
        <v>1</v>
      </c>
      <c r="AY3" s="9"/>
      <c r="AZ3" s="2"/>
      <c r="BA3" s="6">
        <v>1</v>
      </c>
      <c r="BB3" s="17">
        <f>IF(BA3&lt;1.2,1,IF(AND(BA3&gt;=1.2,BA3&lt;1.5),2,IF(AND(BA3&gt;=1.5,BA3&lt;1.8),3,IF(BA3&gt;=1.8,4))))</f>
        <v>1</v>
      </c>
      <c r="BC3" s="9"/>
      <c r="BD3" s="2"/>
      <c r="BE3" s="6">
        <v>1.2</v>
      </c>
      <c r="BF3" s="17">
        <f>IF(BE3&lt;1.2,1,IF(AND(BE3&gt;=1.2,BE3&lt;1.5),2,IF(AND(BE3&gt;=1.5,BE3&lt;1.8),3,IF(BE3&gt;=1.8,4))))</f>
        <v>2</v>
      </c>
      <c r="BG3" s="9"/>
      <c r="BH3" s="2"/>
      <c r="BI3" s="6">
        <v>0.9</v>
      </c>
      <c r="BJ3" s="17">
        <f>IF(BI3&lt;1.2,1,IF(AND(BI3&gt;=1.2,BI3&lt;1.5),2,IF(AND(BI3&gt;=1.5,BI3&lt;1.8),3,IF(BI3&gt;=1.8,4))))</f>
        <v>1</v>
      </c>
      <c r="BK3" s="9"/>
      <c r="BL3" s="2"/>
      <c r="BM3" s="6">
        <v>1.3</v>
      </c>
      <c r="BN3" s="17">
        <f>IF(BM3&lt;1.2,1,IF(AND(BM3&gt;=1.2,BM3&lt;1.5),2,IF(AND(BM3&gt;=1.5,BM3&lt;1.8),3,IF(BM3&gt;=1.8,4))))</f>
        <v>2</v>
      </c>
      <c r="BP3" s="7" t="s">
        <v>1</v>
      </c>
      <c r="BQ3" s="19">
        <f>SUM(F3,J3,N3,R3,V3,Z3,AD3,AH3,AL3,AP3,AT3,AX3,BB3,BF3,BJ3,BN3)/(2*8)</f>
        <v>2.25</v>
      </c>
      <c r="BR3" s="1"/>
      <c r="BS3" s="5" t="s">
        <v>0</v>
      </c>
      <c r="BT3" s="19">
        <f>AVERAGE(BQ3:BQ6)</f>
        <v>3.25</v>
      </c>
    </row>
    <row r="4" spans="1:72" x14ac:dyDescent="0.3">
      <c r="A4" s="41"/>
      <c r="B4" s="20" t="s">
        <v>2</v>
      </c>
      <c r="C4" s="11"/>
      <c r="D4" s="2" t="s">
        <v>67</v>
      </c>
      <c r="E4" s="31">
        <v>100</v>
      </c>
      <c r="F4" s="10">
        <f>IF(E4=100,4,IF(E4&gt;=75,3,IF(E4&lt;75,2)))</f>
        <v>4</v>
      </c>
      <c r="G4" s="11"/>
      <c r="H4" s="2" t="s">
        <v>67</v>
      </c>
      <c r="I4" s="31">
        <v>70</v>
      </c>
      <c r="J4" s="10">
        <f>IF(I4=100,4,IF(I4&gt;=75,3,IF(I4&lt;75,2)))</f>
        <v>2</v>
      </c>
      <c r="K4" s="11"/>
      <c r="L4" s="2" t="s">
        <v>67</v>
      </c>
      <c r="M4" s="31">
        <v>100</v>
      </c>
      <c r="N4" s="10">
        <f>IF(M4=100,4,IF(M4&gt;=75,3,IF(M4&lt;75,2)))</f>
        <v>4</v>
      </c>
      <c r="O4" s="11"/>
      <c r="P4" s="2" t="s">
        <v>67</v>
      </c>
      <c r="Q4" s="31">
        <v>80</v>
      </c>
      <c r="R4" s="10">
        <f>IF(Q4=100,4,IF(Q4&gt;=75,3,IF(Q4&lt;75,2)))</f>
        <v>3</v>
      </c>
      <c r="S4" s="11"/>
      <c r="T4" s="2" t="s">
        <v>67</v>
      </c>
      <c r="U4" s="31">
        <v>80</v>
      </c>
      <c r="V4" s="10">
        <f>IF(U4=100,4,IF(U4&gt;=75,3,IF(U4&lt;75,2)))</f>
        <v>3</v>
      </c>
      <c r="W4" s="11"/>
      <c r="X4" s="2" t="s">
        <v>67</v>
      </c>
      <c r="Y4" s="31">
        <v>100</v>
      </c>
      <c r="Z4" s="10">
        <f>IF(Y4=100,4,IF(Y4&gt;=75,3,IF(Y4&lt;75,2)))</f>
        <v>4</v>
      </c>
      <c r="AA4" s="11"/>
      <c r="AB4" s="2" t="s">
        <v>67</v>
      </c>
      <c r="AC4" s="31">
        <v>100</v>
      </c>
      <c r="AD4" s="10">
        <f>IF(AC4=100,4,IF(AC4&gt;=75,3,IF(AC4&lt;75,2)))</f>
        <v>4</v>
      </c>
      <c r="AE4" s="11"/>
      <c r="AF4" s="2" t="s">
        <v>67</v>
      </c>
      <c r="AG4" s="31">
        <v>100</v>
      </c>
      <c r="AH4" s="10">
        <f>IF(AG4=100,4,IF(AG4&gt;=75,3,IF(AG4&lt;75,2)))</f>
        <v>4</v>
      </c>
      <c r="AI4" s="11"/>
      <c r="AJ4" s="2" t="s">
        <v>35</v>
      </c>
      <c r="AK4" s="3">
        <v>80</v>
      </c>
      <c r="AL4" s="17">
        <f>IF(AK4=100,4,IF(AK4&gt;=75,3,IF(AK4&lt;75,2)))</f>
        <v>3</v>
      </c>
      <c r="AM4" s="11"/>
      <c r="AN4" s="2" t="s">
        <v>35</v>
      </c>
      <c r="AO4" s="3">
        <v>100</v>
      </c>
      <c r="AP4" s="17">
        <f>IF(AO4=100,4,IF(AO4&gt;=75,3,IF(AO4&lt;75,2)))</f>
        <v>4</v>
      </c>
      <c r="AQ4" s="11"/>
      <c r="AR4" s="2" t="s">
        <v>35</v>
      </c>
      <c r="AS4" s="3">
        <v>100</v>
      </c>
      <c r="AT4" s="17">
        <f>IF(AS4=100,4,IF(AS4&gt;=75,3,IF(AS4&lt;75,2)))</f>
        <v>4</v>
      </c>
      <c r="AU4" s="11"/>
      <c r="AV4" s="2" t="s">
        <v>35</v>
      </c>
      <c r="AW4" s="3">
        <v>100</v>
      </c>
      <c r="AX4" s="17">
        <f>IF(AW4=100,4,IF(AW4&gt;=75,3,IF(AW4&lt;75,2)))</f>
        <v>4</v>
      </c>
      <c r="AY4" s="11"/>
      <c r="AZ4" s="2" t="s">
        <v>35</v>
      </c>
      <c r="BA4" s="3">
        <v>70</v>
      </c>
      <c r="BB4" s="17">
        <f>IF(BA4=100,4,IF(BA4&gt;=75,3,IF(BA4&lt;75,2)))</f>
        <v>2</v>
      </c>
      <c r="BC4" s="11"/>
      <c r="BD4" s="2" t="s">
        <v>35</v>
      </c>
      <c r="BE4" s="3">
        <v>100</v>
      </c>
      <c r="BF4" s="17">
        <f>IF(BE4=100,4,IF(BE4&gt;=75,3,IF(BE4&lt;75,2)))</f>
        <v>4</v>
      </c>
      <c r="BG4" s="11"/>
      <c r="BH4" s="2" t="s">
        <v>35</v>
      </c>
      <c r="BI4" s="3">
        <v>100</v>
      </c>
      <c r="BJ4" s="17">
        <f>IF(BI4=100,4,IF(BI4&gt;=75,3,IF(BI4&lt;75,2)))</f>
        <v>4</v>
      </c>
      <c r="BK4" s="11"/>
      <c r="BL4" s="2" t="s">
        <v>35</v>
      </c>
      <c r="BM4" s="3">
        <v>100</v>
      </c>
      <c r="BN4" s="17">
        <f>IF(BM4=100,4,IF(BM4&gt;=75,3,IF(BM4&lt;75,2)))</f>
        <v>4</v>
      </c>
      <c r="BP4" s="7" t="s">
        <v>2</v>
      </c>
      <c r="BQ4" s="19">
        <f t="shared" ref="BQ4:BQ25" si="0">SUM(F4,J4,N4,R4,V4,Z4,AD4,AH4,AL4,AP4,AT4,AX4,BB4,BF4,BJ4,BN4)/(2*8)</f>
        <v>3.5625</v>
      </c>
      <c r="BR4" s="1"/>
      <c r="BS4" s="5" t="s">
        <v>5</v>
      </c>
      <c r="BT4" s="19">
        <f>AVERAGE(BQ7:BQ10)</f>
        <v>2.4375</v>
      </c>
    </row>
    <row r="5" spans="1:72" x14ac:dyDescent="0.3">
      <c r="A5" s="41"/>
      <c r="B5" s="20" t="s">
        <v>3</v>
      </c>
      <c r="C5" s="12"/>
      <c r="D5" s="2"/>
      <c r="E5" s="4">
        <v>1</v>
      </c>
      <c r="F5" s="10">
        <f>IF(E5&gt;10,1,IF(AND(E5&lt;=10,E5&gt;=6),2,IF(AND(E5&lt;=5,E5&gt;=1),3,IF(E5=0,4))))</f>
        <v>3</v>
      </c>
      <c r="G5" s="12"/>
      <c r="H5" s="2"/>
      <c r="I5" s="4">
        <v>4</v>
      </c>
      <c r="J5" s="10">
        <f>IF(I5&gt;10,1,IF(AND(I5&lt;=10,I5&gt;=6),2,IF(AND(I5&lt;=5,I5&gt;=1),3,IF(I5=0,4))))</f>
        <v>3</v>
      </c>
      <c r="K5" s="12"/>
      <c r="L5" s="2"/>
      <c r="M5" s="4">
        <v>1</v>
      </c>
      <c r="N5" s="10">
        <f>IF(M5&gt;10,1,IF(AND(M5&lt;=10,M5&gt;=6),2,IF(AND(M5&lt;=5,M5&gt;=1),3,IF(M5=0,4))))</f>
        <v>3</v>
      </c>
      <c r="O5" s="12"/>
      <c r="P5" s="2"/>
      <c r="Q5" s="4">
        <v>0</v>
      </c>
      <c r="R5" s="10">
        <f>IF(Q5&gt;10,1,IF(AND(Q5&lt;=10,Q5&gt;=6),2,IF(AND(Q5&lt;=5,Q5&gt;=1),3,IF(Q5=0,4))))</f>
        <v>4</v>
      </c>
      <c r="S5" s="12"/>
      <c r="T5" s="2"/>
      <c r="U5" s="4">
        <v>0</v>
      </c>
      <c r="V5" s="10">
        <f>IF(U5&gt;10,1,IF(AND(U5&lt;=10,U5&gt;=6),2,IF(AND(U5&lt;=5,U5&gt;=1),3,IF(U5=0,4))))</f>
        <v>4</v>
      </c>
      <c r="W5" s="12"/>
      <c r="X5" s="2"/>
      <c r="Y5" s="4">
        <v>2</v>
      </c>
      <c r="Z5" s="10">
        <f>IF(Y5&gt;10,1,IF(AND(Y5&lt;=10,Y5&gt;=6),2,IF(AND(Y5&lt;=5,Y5&gt;=1),3,IF(Y5=0,4))))</f>
        <v>3</v>
      </c>
      <c r="AA5" s="12"/>
      <c r="AB5" s="2"/>
      <c r="AC5" s="4">
        <v>0</v>
      </c>
      <c r="AD5" s="10">
        <f>IF(AC5&gt;10,1,IF(AND(AC5&lt;=10,AC5&gt;=6),2,IF(AND(AC5&lt;=5,AC5&gt;=1),3,IF(AC5=0,4))))</f>
        <v>4</v>
      </c>
      <c r="AE5" s="12"/>
      <c r="AF5" s="2"/>
      <c r="AG5" s="4">
        <v>0</v>
      </c>
      <c r="AH5" s="10">
        <f>IF(AG5&gt;10,1,IF(AND(AG5&lt;=10,AG5&gt;=6),2,IF(AND(AG5&lt;=5,AG5&gt;=1),3,IF(AG5=0,4))))</f>
        <v>4</v>
      </c>
      <c r="AI5" s="12"/>
      <c r="AJ5" s="2"/>
      <c r="AK5" s="4">
        <v>0</v>
      </c>
      <c r="AL5" s="17">
        <f>IF(AK5&gt;10,1,IF(AND(AK5&lt;=10,AK5&gt;=6),2,IF(AND(AK5&lt;=5,AK5&gt;=1),3,IF(AK5=0,4))))</f>
        <v>4</v>
      </c>
      <c r="AM5" s="12"/>
      <c r="AN5" s="2"/>
      <c r="AO5" s="4">
        <v>1</v>
      </c>
      <c r="AP5" s="17">
        <f>IF(AO5&gt;10,1,IF(AND(AO5&lt;=10,AO5&gt;=6),2,IF(AND(AO5&lt;=5,AO5&gt;=1),3,IF(AO5=0,4))))</f>
        <v>3</v>
      </c>
      <c r="AQ5" s="12"/>
      <c r="AR5" s="2"/>
      <c r="AS5" s="4">
        <v>0</v>
      </c>
      <c r="AT5" s="17">
        <f>IF(AS5&gt;10,1,IF(AND(AS5&lt;=10,AS5&gt;=6),2,IF(AND(AS5&lt;=5,AS5&gt;=1),3,IF(AS5=0,4))))</f>
        <v>4</v>
      </c>
      <c r="AU5" s="12"/>
      <c r="AV5" s="2"/>
      <c r="AW5" s="4">
        <v>3</v>
      </c>
      <c r="AX5" s="17">
        <f>IF(AW5&gt;10,1,IF(AND(AW5&lt;=10,AW5&gt;=6),2,IF(AND(AW5&lt;=5,AW5&gt;=1),3,IF(AW5=0,4))))</f>
        <v>3</v>
      </c>
      <c r="AY5" s="12"/>
      <c r="AZ5" s="2"/>
      <c r="BA5" s="4">
        <v>1</v>
      </c>
      <c r="BB5" s="17">
        <f>IF(BA5&gt;10,1,IF(AND(BA5&lt;=10,BA5&gt;=6),2,IF(AND(BA5&lt;=5,BA5&gt;=1),3,IF(BA5=0,4))))</f>
        <v>3</v>
      </c>
      <c r="BC5" s="12"/>
      <c r="BD5" s="2"/>
      <c r="BE5" s="4">
        <v>0</v>
      </c>
      <c r="BF5" s="17">
        <f>IF(BE5&gt;10,1,IF(AND(BE5&lt;=10,BE5&gt;=6),2,IF(AND(BE5&lt;=5,BE5&gt;=1),3,IF(BE5=0,4))))</f>
        <v>4</v>
      </c>
      <c r="BG5" s="12"/>
      <c r="BH5" s="2"/>
      <c r="BI5" s="4">
        <v>0</v>
      </c>
      <c r="BJ5" s="17">
        <f>IF(BI5&gt;10,1,IF(AND(BI5&lt;=10,BI5&gt;=6),2,IF(AND(BI5&lt;=5,BI5&gt;=1),3,IF(BI5=0,4))))</f>
        <v>4</v>
      </c>
      <c r="BK5" s="12"/>
      <c r="BL5" s="2"/>
      <c r="BM5" s="4">
        <v>0</v>
      </c>
      <c r="BN5" s="17">
        <f>IF(BM5&gt;10,1,IF(AND(BM5&lt;=10,BM5&gt;=6),2,IF(AND(BM5&lt;=5,BM5&gt;=1),3,IF(BM5=0,4))))</f>
        <v>4</v>
      </c>
      <c r="BP5" s="7" t="s">
        <v>3</v>
      </c>
      <c r="BQ5" s="19">
        <f t="shared" si="0"/>
        <v>3.5625</v>
      </c>
      <c r="BR5" s="1"/>
      <c r="BS5" s="5" t="s">
        <v>10</v>
      </c>
      <c r="BT5" s="19">
        <f>AVERAGE(BQ11:BQ14)</f>
        <v>2.296875</v>
      </c>
    </row>
    <row r="6" spans="1:72" x14ac:dyDescent="0.3">
      <c r="A6" s="41"/>
      <c r="B6" s="20" t="s">
        <v>4</v>
      </c>
      <c r="C6" s="11"/>
      <c r="D6" s="2">
        <v>0</v>
      </c>
      <c r="E6" s="2">
        <v>30</v>
      </c>
      <c r="F6" s="10">
        <f>IF(AND(D6=0,E6=0),4,IF(AND(D6=0,E6&gt;33,E6&lt;50),2,IF(AND(D6=0,E6&lt;33,),3,1)))</f>
        <v>1</v>
      </c>
      <c r="G6" s="11"/>
      <c r="H6" s="2">
        <v>0</v>
      </c>
      <c r="I6" s="2">
        <v>30</v>
      </c>
      <c r="J6" s="10">
        <f>IF(AND(H6=0,I6=0),4,IF(AND(H6=0,I6&gt;33,I6&lt;50),2,IF(AND(H6=0,I6&lt;33,),3,1)))</f>
        <v>1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0</v>
      </c>
      <c r="R6" s="10">
        <f>IF(AND(P6=0,Q6=0),4,IF(AND(P6=0,Q6&gt;33,Q6&lt;50),2,IF(AND(P6=0,Q6&lt;33,),3,1)))</f>
        <v>4</v>
      </c>
      <c r="S6" s="11"/>
      <c r="T6" s="2">
        <v>0</v>
      </c>
      <c r="U6" s="2">
        <v>0</v>
      </c>
      <c r="V6" s="10">
        <f>IF(AND(T6=0,U6=0),4,IF(AND(T6=0,U6&gt;33,U6&lt;50),2,IF(AND(T6=0,U6&lt;33,),3,1)))</f>
        <v>4</v>
      </c>
      <c r="W6" s="11"/>
      <c r="X6" s="2">
        <v>0</v>
      </c>
      <c r="Y6" s="2">
        <v>0</v>
      </c>
      <c r="Z6" s="10">
        <f>IF(AND(X6=0,Y6=0),4,IF(AND(X6=0,Y6&gt;33,Y6&lt;50),2,IF(AND(X6=0,Y6&lt;33,),3,1)))</f>
        <v>4</v>
      </c>
      <c r="AA6" s="11"/>
      <c r="AB6" s="2">
        <v>0</v>
      </c>
      <c r="AC6" s="2">
        <v>0</v>
      </c>
      <c r="AD6" s="10">
        <f>IF(AND(AB6=0,AC6=0),4,IF(AND(AB6=0,AC6&gt;33,AC6&lt;50),2,IF(AND(AB6=0,AC6&lt;33,),3,1)))</f>
        <v>4</v>
      </c>
      <c r="AE6" s="11"/>
      <c r="AF6" s="2">
        <v>0</v>
      </c>
      <c r="AG6" s="2">
        <v>0</v>
      </c>
      <c r="AH6" s="10">
        <f>IF(AND(AF6=0,AG6=0),4,IF(AND(AF6=0,AG6&gt;33,AG6&lt;50),2,IF(AND(AF6=0,AG6&lt;33,),3,1)))</f>
        <v>4</v>
      </c>
      <c r="AI6" s="11"/>
      <c r="AJ6" s="2">
        <v>0</v>
      </c>
      <c r="AK6" s="2">
        <v>0</v>
      </c>
      <c r="AL6" s="17">
        <f>IF(AND(AJ6=0,AK6=0),4,IF(AND(AJ6=0,AK6&gt;33,AK6&lt;50),2,IF(AND(AJ6=0,AK6&lt;33,),3,1)))</f>
        <v>4</v>
      </c>
      <c r="AM6" s="11"/>
      <c r="AN6" s="2">
        <v>0</v>
      </c>
      <c r="AO6" s="2">
        <v>0</v>
      </c>
      <c r="AP6" s="17">
        <f>IF(AND(AN6=0,AO6=0),4,IF(AND(AN6=0,AO6&gt;33,AO6&lt;50),2,IF(AND(AN6=0,AO6&lt;33,),3,1)))</f>
        <v>4</v>
      </c>
      <c r="AQ6" s="11"/>
      <c r="AR6" s="2">
        <v>0</v>
      </c>
      <c r="AS6" s="2">
        <v>0</v>
      </c>
      <c r="AT6" s="17">
        <f>IF(AND(AR6=0,AS6=0),4,IF(AND(AR6=0,AS6&gt;33,AS6&lt;50),2,IF(AND(AR6=0,AS6&lt;33,),3,1)))</f>
        <v>4</v>
      </c>
      <c r="AU6" s="11"/>
      <c r="AV6" s="2">
        <v>0</v>
      </c>
      <c r="AW6" s="2">
        <v>0</v>
      </c>
      <c r="AX6" s="17">
        <f>IF(AND(AV6=0,AW6=0),4,IF(AND(AV6=0,AW6&gt;33,AW6&lt;50),2,IF(AND(AV6=0,AW6&lt;33,),3,1)))</f>
        <v>4</v>
      </c>
      <c r="AY6" s="11"/>
      <c r="AZ6" s="2">
        <v>0</v>
      </c>
      <c r="BA6" s="2">
        <v>0</v>
      </c>
      <c r="BB6" s="17">
        <f>IF(AND(AZ6=0,BA6=0),4,IF(AND(AZ6=0,BA6&gt;33,BA6&lt;50),2,IF(AND(AZ6=0,BA6&lt;33,),3,1)))</f>
        <v>4</v>
      </c>
      <c r="BC6" s="11"/>
      <c r="BD6" s="2">
        <v>0</v>
      </c>
      <c r="BE6" s="2">
        <v>0</v>
      </c>
      <c r="BF6" s="17">
        <f>IF(AND(BD6=0,BE6=0),4,IF(AND(BD6=0,BE6&gt;33,BE6&lt;50),2,IF(AND(BD6=0,BE6&lt;33,),3,1)))</f>
        <v>4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3.625</v>
      </c>
      <c r="BR6" s="1"/>
      <c r="BS6" s="5" t="s">
        <v>63</v>
      </c>
      <c r="BT6" s="19">
        <f>AVERAGE(BQ15:BQ18)</f>
        <v>2.46875</v>
      </c>
    </row>
    <row r="7" spans="1:72" x14ac:dyDescent="0.3">
      <c r="A7" s="41" t="s">
        <v>5</v>
      </c>
      <c r="B7" s="20" t="s">
        <v>6</v>
      </c>
      <c r="C7" s="11"/>
      <c r="D7" s="2" t="s">
        <v>30</v>
      </c>
      <c r="E7" s="2" t="s">
        <v>30</v>
      </c>
      <c r="F7" s="10">
        <f>IF(AND(D7="No",E7="Si"),3,IF(AND(D7="No",E7="No"),4))</f>
        <v>4</v>
      </c>
      <c r="G7" s="11"/>
      <c r="H7" s="2" t="s">
        <v>30</v>
      </c>
      <c r="I7" s="2" t="s">
        <v>30</v>
      </c>
      <c r="J7" s="10">
        <f>IF(AND(H7="No",I7="Si"),3,IF(AND(H7="No",I7="No"),4))</f>
        <v>4</v>
      </c>
      <c r="K7" s="11"/>
      <c r="L7" s="2" t="s">
        <v>30</v>
      </c>
      <c r="M7" s="2" t="s">
        <v>30</v>
      </c>
      <c r="N7" s="10">
        <f>IF(AND(L7="No",M7="Si"),3,IF(AND(L7="No",M7="No"),4))</f>
        <v>4</v>
      </c>
      <c r="O7" s="11"/>
      <c r="P7" s="2" t="s">
        <v>30</v>
      </c>
      <c r="Q7" s="2" t="s">
        <v>30</v>
      </c>
      <c r="R7" s="10">
        <f>IF(AND(P7="No",Q7="Si"),3,IF(AND(P7="No",Q7="No"),4))</f>
        <v>4</v>
      </c>
      <c r="S7" s="11"/>
      <c r="T7" s="2" t="s">
        <v>30</v>
      </c>
      <c r="U7" s="2" t="s">
        <v>30</v>
      </c>
      <c r="V7" s="10">
        <f>IF(AND(T7="No",U7="Si"),3,IF(AND(T7="No",U7="No"),4))</f>
        <v>4</v>
      </c>
      <c r="W7" s="11"/>
      <c r="X7" s="2" t="s">
        <v>30</v>
      </c>
      <c r="Y7" s="2" t="s">
        <v>31</v>
      </c>
      <c r="Z7" s="10">
        <f>IF(AND(X7="No",Y7="Si"),3,IF(AND(X7="No",Y7="No"),4))</f>
        <v>3</v>
      </c>
      <c r="AA7" s="11"/>
      <c r="AB7" s="2" t="s">
        <v>30</v>
      </c>
      <c r="AC7" s="2" t="s">
        <v>30</v>
      </c>
      <c r="AD7" s="10">
        <f>IF(AND(AB7="No",AC7="Si"),3,IF(AND(AB7="No",AC7="No"),4))</f>
        <v>4</v>
      </c>
      <c r="AE7" s="11"/>
      <c r="AF7" s="2" t="s">
        <v>30</v>
      </c>
      <c r="AG7" s="2" t="s">
        <v>30</v>
      </c>
      <c r="AH7" s="10">
        <f>IF(AND(AF7="No",AG7="Si"),3,IF(AND(AF7="No",AG7="No"),4))</f>
        <v>4</v>
      </c>
      <c r="AI7" s="11"/>
      <c r="AJ7" s="2" t="s">
        <v>30</v>
      </c>
      <c r="AK7" s="2" t="s">
        <v>31</v>
      </c>
      <c r="AL7" s="17">
        <f>IF(AND(AJ7="No",AK7="Si"),3,IF(AND(AJ7="No",AK7="No"),4))</f>
        <v>3</v>
      </c>
      <c r="AM7" s="11"/>
      <c r="AN7" s="2" t="s">
        <v>30</v>
      </c>
      <c r="AO7" s="2" t="s">
        <v>31</v>
      </c>
      <c r="AP7" s="17">
        <f>IF(AND(AN7="No",AO7="Si"),3,IF(AND(AN7="No",AO7="No"),4))</f>
        <v>3</v>
      </c>
      <c r="AQ7" s="11"/>
      <c r="AR7" s="2" t="s">
        <v>30</v>
      </c>
      <c r="AS7" s="2" t="s">
        <v>31</v>
      </c>
      <c r="AT7" s="17">
        <f>IF(AND(AR7="No",AS7="Si"),3,IF(AND(AR7="No",AS7="No"),4))</f>
        <v>3</v>
      </c>
      <c r="AU7" s="11"/>
      <c r="AV7" s="2" t="s">
        <v>30</v>
      </c>
      <c r="AW7" s="2" t="s">
        <v>31</v>
      </c>
      <c r="AX7" s="17">
        <f>IF(AND(AV7="No",AW7="Si"),3,IF(AND(AV7="No",AW7="No"),4))</f>
        <v>3</v>
      </c>
      <c r="AY7" s="11"/>
      <c r="AZ7" s="2" t="s">
        <v>30</v>
      </c>
      <c r="BA7" s="2" t="s">
        <v>30</v>
      </c>
      <c r="BB7" s="17">
        <f>IF(AND(AZ7="No",BA7="Si"),3,IF(AND(AZ7="No",BA7="No"),4))</f>
        <v>4</v>
      </c>
      <c r="BC7" s="11"/>
      <c r="BD7" s="2" t="s">
        <v>30</v>
      </c>
      <c r="BE7" s="2" t="s">
        <v>30</v>
      </c>
      <c r="BF7" s="17">
        <f>IF(AND(BD7="No",BE7="Si"),3,IF(AND(BD7="No",BE7="No"),4))</f>
        <v>4</v>
      </c>
      <c r="BG7" s="11"/>
      <c r="BH7" s="2" t="s">
        <v>30</v>
      </c>
      <c r="BI7" s="2" t="s">
        <v>31</v>
      </c>
      <c r="BJ7" s="17">
        <f>IF(AND(BH7="No",BI7="Si"),3,IF(AND(BH7="No",BI7="No"),4))</f>
        <v>3</v>
      </c>
      <c r="BK7" s="11"/>
      <c r="BL7" s="2" t="s">
        <v>30</v>
      </c>
      <c r="BM7" s="2" t="s">
        <v>31</v>
      </c>
      <c r="BN7" s="17">
        <f>IF(AND(BL7="No",BM7="Si"),3,IF(AND(BL7="No",BM7="No"),4))</f>
        <v>3</v>
      </c>
      <c r="BP7" s="7" t="s">
        <v>6</v>
      </c>
      <c r="BQ7" s="19">
        <f t="shared" si="0"/>
        <v>3.5625</v>
      </c>
      <c r="BR7" s="1"/>
      <c r="BS7" s="5" t="s">
        <v>20</v>
      </c>
      <c r="BT7" s="19">
        <f>AVERAGE(BQ19:BQ22)</f>
        <v>1.765625</v>
      </c>
    </row>
    <row r="8" spans="1:72" x14ac:dyDescent="0.3">
      <c r="A8" s="41"/>
      <c r="B8" s="20" t="s">
        <v>7</v>
      </c>
      <c r="C8" s="11"/>
      <c r="D8" s="2"/>
      <c r="E8" s="2">
        <v>0</v>
      </c>
      <c r="F8" s="10">
        <f>IF(E8&lt;=200,4,IF(AND(E8&lt;=300,E8&gt;200),3,IF(AND(E8&lt;=500,E8&gt;300),2,IF(E8&gt;500,1))))</f>
        <v>4</v>
      </c>
      <c r="G8" s="11"/>
      <c r="H8" s="2"/>
      <c r="I8" s="2">
        <v>0</v>
      </c>
      <c r="J8" s="10">
        <f>IF(I8&lt;=200,4,IF(AND(I8&lt;=300,I8&gt;200),3,IF(AND(I8&lt;=500,I8&gt;300),2,IF(I8&gt;500,1))))</f>
        <v>4</v>
      </c>
      <c r="K8" s="11"/>
      <c r="L8" s="2"/>
      <c r="M8" s="2">
        <v>0</v>
      </c>
      <c r="N8" s="10">
        <f>IF(M8&lt;=200,4,IF(AND(M8&lt;=300,M8&gt;200),3,IF(AND(M8&lt;=500,M8&gt;300),2,IF(M8&gt;500,1))))</f>
        <v>4</v>
      </c>
      <c r="O8" s="11"/>
      <c r="P8" s="2"/>
      <c r="Q8" s="2">
        <v>0</v>
      </c>
      <c r="R8" s="10">
        <f>IF(Q8&lt;=200,4,IF(AND(Q8&lt;=300,Q8&gt;200),3,IF(AND(Q8&lt;=500,Q8&gt;300),2,IF(Q8&gt;500,1))))</f>
        <v>4</v>
      </c>
      <c r="S8" s="11"/>
      <c r="T8" s="2"/>
      <c r="U8" s="2">
        <v>0</v>
      </c>
      <c r="V8" s="10">
        <f>IF(U8&lt;=200,4,IF(AND(U8&lt;=300,U8&gt;200),3,IF(AND(U8&lt;=500,U8&gt;300),2,IF(U8&gt;500,1))))</f>
        <v>4</v>
      </c>
      <c r="W8" s="11"/>
      <c r="X8" s="2"/>
      <c r="Y8" s="2">
        <v>0</v>
      </c>
      <c r="Z8" s="10">
        <f>IF(Y8&lt;=200,4,IF(AND(Y8&lt;=300,Y8&gt;200),3,IF(AND(Y8&lt;=500,Y8&gt;300),2,IF(Y8&gt;500,1))))</f>
        <v>4</v>
      </c>
      <c r="AA8" s="11"/>
      <c r="AB8" s="2"/>
      <c r="AC8" s="2">
        <v>0</v>
      </c>
      <c r="AD8" s="10">
        <f>IF(AC8&lt;=200,4,IF(AND(AC8&lt;=300,AC8&gt;200),3,IF(AND(AC8&lt;=500,AC8&gt;300),2,IF(AC8&gt;500,1))))</f>
        <v>4</v>
      </c>
      <c r="AE8" s="11"/>
      <c r="AF8" s="2"/>
      <c r="AG8" s="2">
        <v>0</v>
      </c>
      <c r="AH8" s="10">
        <f>IF(AG8&lt;=200,4,IF(AND(AG8&lt;=300,AG8&gt;200),3,IF(AND(AG8&lt;=500,AG8&gt;300),2,IF(AG8&gt;500,1))))</f>
        <v>4</v>
      </c>
      <c r="AI8" s="11"/>
      <c r="AJ8" s="2"/>
      <c r="AK8" s="2">
        <v>0</v>
      </c>
      <c r="AL8" s="17">
        <f>IF(AK8&lt;=200,4,IF(AND(AK8&lt;=300,AK8&gt;200),3,IF(AND(AK8&lt;=500,AK8&gt;300),2,IF(AK8&gt;500,1))))</f>
        <v>4</v>
      </c>
      <c r="AM8" s="11"/>
      <c r="AN8" s="2"/>
      <c r="AO8" s="2">
        <v>0</v>
      </c>
      <c r="AP8" s="17">
        <f>IF(AO8&lt;=200,4,IF(AND(AO8&lt;=300,AO8&gt;200),3,IF(AND(AO8&lt;=500,AO8&gt;300),2,IF(AO8&gt;500,1))))</f>
        <v>4</v>
      </c>
      <c r="AQ8" s="11"/>
      <c r="AR8" s="2"/>
      <c r="AS8" s="2">
        <v>0</v>
      </c>
      <c r="AT8" s="17">
        <f>IF(AS8&lt;=200,4,IF(AND(AS8&lt;=300,AS8&gt;200),3,IF(AND(AS8&lt;=500,AS8&gt;300),2,IF(AS8&gt;500,1))))</f>
        <v>4</v>
      </c>
      <c r="AU8" s="11"/>
      <c r="AV8" s="2"/>
      <c r="AW8" s="2">
        <v>0</v>
      </c>
      <c r="AX8" s="17">
        <f>IF(AW8&lt;=200,4,IF(AND(AW8&lt;=300,AW8&gt;200),3,IF(AND(AW8&lt;=500,AW8&gt;300),2,IF(AW8&gt;500,1))))</f>
        <v>4</v>
      </c>
      <c r="AY8" s="11"/>
      <c r="AZ8" s="2"/>
      <c r="BA8" s="2">
        <v>0</v>
      </c>
      <c r="BB8" s="17">
        <f>IF(BA8&lt;=200,4,IF(AND(BA8&lt;=300,BA8&gt;200),3,IF(AND(BA8&lt;=500,BA8&gt;300),2,IF(BA8&gt;500,1))))</f>
        <v>4</v>
      </c>
      <c r="BC8" s="11"/>
      <c r="BD8" s="2"/>
      <c r="BE8" s="2">
        <v>0</v>
      </c>
      <c r="BF8" s="17">
        <f>IF(BE8&lt;=200,4,IF(AND(BE8&lt;=300,BE8&gt;200),3,IF(AND(BE8&lt;=500,BE8&gt;300),2,IF(BE8&gt;500,1))))</f>
        <v>4</v>
      </c>
      <c r="BG8" s="11"/>
      <c r="BH8" s="2"/>
      <c r="BI8" s="2">
        <v>0</v>
      </c>
      <c r="BJ8" s="17">
        <f>IF(BI8&lt;=200,4,IF(AND(BI8&lt;=300,BI8&gt;200),3,IF(AND(BI8&lt;=500,BI8&gt;300),2,IF(BI8&gt;500,1))))</f>
        <v>4</v>
      </c>
      <c r="BK8" s="11"/>
      <c r="BL8" s="2"/>
      <c r="BM8" s="2">
        <v>0</v>
      </c>
      <c r="BN8" s="17">
        <f>IF(BM8&lt;=200,4,IF(AND(BM8&lt;=300,BM8&gt;200),3,IF(AND(BM8&lt;=500,BM8&gt;300),2,IF(BM8&gt;500,1))))</f>
        <v>4</v>
      </c>
      <c r="BP8" s="7" t="s">
        <v>7</v>
      </c>
      <c r="BQ8" s="19">
        <f t="shared" si="0"/>
        <v>4</v>
      </c>
      <c r="BR8" s="1"/>
      <c r="BS8" s="5" t="s">
        <v>25</v>
      </c>
      <c r="BT8" s="19">
        <f>AVERAGE(BQ23:BQ25)</f>
        <v>1.3541666666666667</v>
      </c>
    </row>
    <row r="9" spans="1:72" x14ac:dyDescent="0.3">
      <c r="A9" s="41"/>
      <c r="B9" s="20" t="s">
        <v>8</v>
      </c>
      <c r="C9" s="11"/>
      <c r="D9" s="2"/>
      <c r="E9" s="2" t="s">
        <v>30</v>
      </c>
      <c r="F9" s="10">
        <f>IF(E9="No",1,IF(E9="Si",3))</f>
        <v>1</v>
      </c>
      <c r="G9" s="11"/>
      <c r="H9" s="2"/>
      <c r="I9" s="2" t="s">
        <v>30</v>
      </c>
      <c r="J9" s="10">
        <f>IF(I9="No",1,IF(I9="Si",3))</f>
        <v>1</v>
      </c>
      <c r="K9" s="11"/>
      <c r="L9" s="2"/>
      <c r="M9" s="2" t="s">
        <v>30</v>
      </c>
      <c r="N9" s="10">
        <f>IF(M9="No",1,IF(M9="Si",3))</f>
        <v>1</v>
      </c>
      <c r="O9" s="11"/>
      <c r="P9" s="2"/>
      <c r="Q9" s="2" t="s">
        <v>30</v>
      </c>
      <c r="R9" s="10">
        <f>IF(Q9="No",1,IF(Q9="Si",3))</f>
        <v>1</v>
      </c>
      <c r="S9" s="11"/>
      <c r="T9" s="2"/>
      <c r="U9" s="2" t="s">
        <v>30</v>
      </c>
      <c r="V9" s="10">
        <f>IF(U9="No",1,IF(U9="Si",3))</f>
        <v>1</v>
      </c>
      <c r="W9" s="11"/>
      <c r="X9" s="2"/>
      <c r="Y9" s="2" t="s">
        <v>30</v>
      </c>
      <c r="Z9" s="10">
        <f>IF(Y9="No",1,IF(Y9="Si",3))</f>
        <v>1</v>
      </c>
      <c r="AA9" s="11"/>
      <c r="AB9" s="2"/>
      <c r="AC9" s="2" t="s">
        <v>30</v>
      </c>
      <c r="AD9" s="10">
        <f>IF(AC9="No",1,IF(AC9="Si",3))</f>
        <v>1</v>
      </c>
      <c r="AE9" s="11"/>
      <c r="AF9" s="2"/>
      <c r="AG9" s="2" t="s">
        <v>30</v>
      </c>
      <c r="AH9" s="10">
        <f>IF(AG9="No",1,IF(AG9="Si",3))</f>
        <v>1</v>
      </c>
      <c r="AI9" s="11"/>
      <c r="AJ9" s="2"/>
      <c r="AK9" s="2" t="s">
        <v>30</v>
      </c>
      <c r="AL9" s="17">
        <f>IF(AK9="No",1)</f>
        <v>1</v>
      </c>
      <c r="AM9" s="11"/>
      <c r="AN9" s="2"/>
      <c r="AO9" s="2" t="s">
        <v>30</v>
      </c>
      <c r="AP9" s="17">
        <f>IF(AO9="No",1)</f>
        <v>1</v>
      </c>
      <c r="AQ9" s="11"/>
      <c r="AR9" s="2"/>
      <c r="AS9" s="2" t="s">
        <v>30</v>
      </c>
      <c r="AT9" s="17">
        <f>IF(AS9="No",1)</f>
        <v>1</v>
      </c>
      <c r="AU9" s="11"/>
      <c r="AV9" s="2"/>
      <c r="AW9" s="2" t="s">
        <v>30</v>
      </c>
      <c r="AX9" s="17">
        <f>IF(AW9="No",1)</f>
        <v>1</v>
      </c>
      <c r="AY9" s="11"/>
      <c r="AZ9" s="2"/>
      <c r="BA9" s="2" t="s">
        <v>30</v>
      </c>
      <c r="BB9" s="17">
        <f>IF(BA9="No",1)</f>
        <v>1</v>
      </c>
      <c r="BC9" s="11"/>
      <c r="BD9" s="2"/>
      <c r="BE9" s="2" t="s">
        <v>30</v>
      </c>
      <c r="BF9" s="17">
        <f>IF(BE9="No",1)</f>
        <v>1</v>
      </c>
      <c r="BG9" s="11"/>
      <c r="BH9" s="2"/>
      <c r="BI9" s="2" t="s">
        <v>30</v>
      </c>
      <c r="BJ9" s="17">
        <f>IF(BI9="No",1)</f>
        <v>1</v>
      </c>
      <c r="BK9" s="11"/>
      <c r="BL9" s="2"/>
      <c r="BM9" s="2" t="s">
        <v>30</v>
      </c>
      <c r="BN9" s="17">
        <f>IF(BM9="No",1)</f>
        <v>1</v>
      </c>
      <c r="BP9" s="7" t="s">
        <v>8</v>
      </c>
      <c r="BQ9" s="19">
        <f t="shared" si="0"/>
        <v>1</v>
      </c>
      <c r="BR9" s="1"/>
      <c r="BS9" s="1"/>
      <c r="BT9" s="21"/>
    </row>
    <row r="10" spans="1:72" x14ac:dyDescent="0.3">
      <c r="A10" s="41"/>
      <c r="B10" s="20" t="s">
        <v>9</v>
      </c>
      <c r="C10" s="22" t="s">
        <v>30</v>
      </c>
      <c r="D10" s="23" t="s">
        <v>30</v>
      </c>
      <c r="E10" s="23" t="s">
        <v>30</v>
      </c>
      <c r="F10" s="10">
        <f>IF(AND(C10="No",D10="No",E10="No"),1,IF(E10="Si",4))</f>
        <v>1</v>
      </c>
      <c r="G10" s="22" t="s">
        <v>30</v>
      </c>
      <c r="H10" s="23" t="s">
        <v>30</v>
      </c>
      <c r="I10" s="23" t="s">
        <v>30</v>
      </c>
      <c r="J10" s="10">
        <f>IF(AND(G10="No",H10="No",I10="No"),1,IF(I10="Si",4))</f>
        <v>1</v>
      </c>
      <c r="K10" s="22" t="s">
        <v>30</v>
      </c>
      <c r="L10" s="23" t="s">
        <v>30</v>
      </c>
      <c r="M10" s="23" t="s">
        <v>30</v>
      </c>
      <c r="N10" s="10">
        <f>IF(AND(K10="No",L10="No",M10="No"),1,IF(M10="Si",4))</f>
        <v>1</v>
      </c>
      <c r="O10" s="22" t="s">
        <v>30</v>
      </c>
      <c r="P10" s="23" t="s">
        <v>30</v>
      </c>
      <c r="Q10" s="23" t="s">
        <v>30</v>
      </c>
      <c r="R10" s="10">
        <f>IF(AND(O10="No",P10="No",Q10="No"),1,IF(Q10="Si",4))</f>
        <v>1</v>
      </c>
      <c r="S10" s="22" t="s">
        <v>30</v>
      </c>
      <c r="T10" s="23" t="s">
        <v>30</v>
      </c>
      <c r="U10" s="23" t="s">
        <v>30</v>
      </c>
      <c r="V10" s="10">
        <f>IF(AND(S10="No",T10="No",U10="No"),1,IF(U10="Si",4))</f>
        <v>1</v>
      </c>
      <c r="W10" s="22" t="s">
        <v>30</v>
      </c>
      <c r="X10" s="23" t="s">
        <v>30</v>
      </c>
      <c r="Y10" s="23" t="s">
        <v>30</v>
      </c>
      <c r="Z10" s="10">
        <f>IF(AND(W10="No",X10="No",Y10="No"),1,IF(Y10="Si",4))</f>
        <v>1</v>
      </c>
      <c r="AA10" s="22" t="s">
        <v>30</v>
      </c>
      <c r="AB10" s="23" t="s">
        <v>30</v>
      </c>
      <c r="AC10" s="23" t="s">
        <v>30</v>
      </c>
      <c r="AD10" s="10">
        <f>IF(AND(AA10="No",AB10="No",AC10="No"),1,IF(AC10="Si",4))</f>
        <v>1</v>
      </c>
      <c r="AE10" s="22" t="s">
        <v>30</v>
      </c>
      <c r="AF10" s="23" t="s">
        <v>30</v>
      </c>
      <c r="AG10" s="23" t="s">
        <v>30</v>
      </c>
      <c r="AH10" s="10">
        <f>IF(AND(AE10="No",AF10="No",AG10="No"),1,IF(AG10="Si",4))</f>
        <v>1</v>
      </c>
      <c r="AI10" s="13" t="s">
        <v>30</v>
      </c>
      <c r="AJ10" s="2" t="s">
        <v>30</v>
      </c>
      <c r="AK10" s="2" t="s">
        <v>30</v>
      </c>
      <c r="AL10" s="17">
        <f>IF(AND(AI10="No",AJ10="No",AK10="No"),1)</f>
        <v>1</v>
      </c>
      <c r="AM10" s="13" t="s">
        <v>30</v>
      </c>
      <c r="AN10" s="2" t="s">
        <v>30</v>
      </c>
      <c r="AO10" s="2" t="s">
        <v>30</v>
      </c>
      <c r="AP10" s="17">
        <f>IF(AND(AM10="No",AN10="No",AO10="No"),1)</f>
        <v>1</v>
      </c>
      <c r="AQ10" s="13" t="s">
        <v>30</v>
      </c>
      <c r="AR10" s="2" t="s">
        <v>30</v>
      </c>
      <c r="AS10" s="2" t="s">
        <v>30</v>
      </c>
      <c r="AT10" s="17">
        <f>IF(AND(AQ10="No",AR10="No",AS10="No"),1)</f>
        <v>1</v>
      </c>
      <c r="AU10" s="13" t="s">
        <v>30</v>
      </c>
      <c r="AV10" s="2" t="s">
        <v>30</v>
      </c>
      <c r="AW10" s="2" t="s">
        <v>30</v>
      </c>
      <c r="AX10" s="17">
        <f>IF(AND(AU10="No",AV10="No",AW10="No"),1)</f>
        <v>1</v>
      </c>
      <c r="AY10" s="13" t="s">
        <v>30</v>
      </c>
      <c r="AZ10" s="2" t="s">
        <v>30</v>
      </c>
      <c r="BA10" s="2" t="s">
        <v>30</v>
      </c>
      <c r="BB10" s="17">
        <f>IF(AND(AY10="No",AZ10="No",BA10="No"),1)</f>
        <v>1</v>
      </c>
      <c r="BC10" s="22" t="s">
        <v>31</v>
      </c>
      <c r="BD10" s="23" t="s">
        <v>31</v>
      </c>
      <c r="BE10" s="23" t="s">
        <v>31</v>
      </c>
      <c r="BF10" s="17">
        <f>IF(AND(BC10="No",BD10="No",BE10="No"),1,IF(BE10="Si",4))</f>
        <v>4</v>
      </c>
      <c r="BG10" s="22" t="s">
        <v>30</v>
      </c>
      <c r="BH10" s="23" t="s">
        <v>30</v>
      </c>
      <c r="BI10" s="23" t="s">
        <v>30</v>
      </c>
      <c r="BJ10" s="17">
        <f>IF(AND(BG10="No",BH10="No",BI10="No"),1,IF(BI10="Si",4))</f>
        <v>1</v>
      </c>
      <c r="BK10" s="22" t="s">
        <v>30</v>
      </c>
      <c r="BL10" s="23" t="s">
        <v>30</v>
      </c>
      <c r="BM10" s="23" t="s">
        <v>30</v>
      </c>
      <c r="BN10" s="17">
        <f>IF(AND(BK10="No",BL10="No",BM10="No"),1,IF(BM10="Si",4))</f>
        <v>1</v>
      </c>
      <c r="BP10" s="7" t="s">
        <v>9</v>
      </c>
      <c r="BQ10" s="19">
        <f t="shared" si="0"/>
        <v>1.1875</v>
      </c>
      <c r="BR10" s="1"/>
      <c r="BS10" s="1"/>
      <c r="BT10" s="21"/>
    </row>
    <row r="11" spans="1:72" x14ac:dyDescent="0.3">
      <c r="A11" s="41" t="s">
        <v>10</v>
      </c>
      <c r="B11" s="20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  <c r="BR11" s="1"/>
      <c r="BS11" s="1"/>
      <c r="BT11" s="1"/>
    </row>
    <row r="12" spans="1:72" ht="28.8" x14ac:dyDescent="0.3">
      <c r="A12" s="41"/>
      <c r="B12" s="20" t="s">
        <v>12</v>
      </c>
      <c r="C12" s="11"/>
      <c r="D12" s="2"/>
      <c r="E12" s="1" t="s">
        <v>36</v>
      </c>
      <c r="F12" s="10">
        <f>IF(E12="Espacio vial más ancho que la acera",1,IF(E12="Espacio vial más ancho que la acera con estacionamiento en la vía",2))</f>
        <v>1</v>
      </c>
      <c r="G12" s="11"/>
      <c r="H12" s="2"/>
      <c r="I12" s="1" t="s">
        <v>36</v>
      </c>
      <c r="J12" s="10">
        <f>IF(I12="Espacio vial más ancho que la acera",1,IF(I12="Espacio vial más ancho que la acera con estacionamiento en la vía",2))</f>
        <v>1</v>
      </c>
      <c r="K12" s="11"/>
      <c r="L12" s="2"/>
      <c r="M12" s="1" t="s">
        <v>36</v>
      </c>
      <c r="N12" s="10">
        <f>IF(M12="Espacio vial más ancho que la acera",1,IF(M12="Espacio vial más ancho que la acera con estacionamiento en la vía",2))</f>
        <v>1</v>
      </c>
      <c r="O12" s="11"/>
      <c r="P12" s="2"/>
      <c r="Q12" s="1" t="s">
        <v>36</v>
      </c>
      <c r="R12" s="10">
        <f>IF(Q12="Espacio vial más ancho que la acera",1,IF(Q12="Espacio vial más ancho que la acera con estacionamiento en la vía",2))</f>
        <v>1</v>
      </c>
      <c r="S12" s="11"/>
      <c r="T12" s="2"/>
      <c r="U12" s="1" t="s">
        <v>36</v>
      </c>
      <c r="V12" s="10">
        <f>IF(U12="Espacio vial más ancho que la acera",1,IF(U12="Espacio vial más ancho que la acera con estacionamiento en la vía",2))</f>
        <v>1</v>
      </c>
      <c r="W12" s="11"/>
      <c r="X12" s="2"/>
      <c r="Y12" s="1" t="s">
        <v>36</v>
      </c>
      <c r="Z12" s="10">
        <f>IF(Y12="Espacio vial más ancho que la acera",1,IF(Y12="Espacio vial más ancho que la acera con estacionamiento en la vía",2))</f>
        <v>1</v>
      </c>
      <c r="AA12" s="11"/>
      <c r="AB12" s="2"/>
      <c r="AC12" s="1" t="s">
        <v>36</v>
      </c>
      <c r="AD12" s="10">
        <f>IF(AC12="Espacio vial más ancho que la acera",1,IF(AC12="Espacio vial más ancho que la acera con estacionamiento en la vía",2))</f>
        <v>1</v>
      </c>
      <c r="AE12" s="11"/>
      <c r="AF12" s="2"/>
      <c r="AG12" s="1" t="s">
        <v>36</v>
      </c>
      <c r="AH12" s="10">
        <f>IF(AG12="Espacio vial más ancho que la acera",1,IF(AG12="Espacio vial más ancho que la acera con estacionamiento en la vía",2))</f>
        <v>1</v>
      </c>
      <c r="AI12" s="11"/>
      <c r="AJ12" s="2"/>
      <c r="AK12" s="1" t="s">
        <v>36</v>
      </c>
      <c r="AL12" s="17">
        <f>IF(AK12="Espacio vial más ancho que la acera",1)</f>
        <v>1</v>
      </c>
      <c r="AM12" s="11"/>
      <c r="AN12" s="2"/>
      <c r="AO12" s="1" t="s">
        <v>36</v>
      </c>
      <c r="AP12" s="17">
        <f>IF(AO12="Espacio vial más ancho que la acera",1)</f>
        <v>1</v>
      </c>
      <c r="AQ12" s="11"/>
      <c r="AR12" s="2"/>
      <c r="AS12" s="1" t="s">
        <v>36</v>
      </c>
      <c r="AT12" s="17">
        <f>IF(AS12="Espacio vial más ancho que la acera",1)</f>
        <v>1</v>
      </c>
      <c r="AU12" s="11"/>
      <c r="AV12" s="2"/>
      <c r="AW12" s="1" t="s">
        <v>36</v>
      </c>
      <c r="AX12" s="17">
        <f>IF(AW12="Espacio vial más ancho que la acera",1)</f>
        <v>1</v>
      </c>
      <c r="AY12" s="11"/>
      <c r="AZ12" s="2"/>
      <c r="BA12" s="1" t="s">
        <v>36</v>
      </c>
      <c r="BB12" s="17">
        <f>IF(BA12="Espacio vial más ancho que la acera",1)</f>
        <v>1</v>
      </c>
      <c r="BC12" s="11"/>
      <c r="BD12" s="2"/>
      <c r="BE12" s="1" t="s">
        <v>36</v>
      </c>
      <c r="BF12" s="17">
        <f>IF(BE12="Espacio vial más ancho que la acera",1)</f>
        <v>1</v>
      </c>
      <c r="BG12" s="11"/>
      <c r="BH12" s="2"/>
      <c r="BI12" s="1" t="s">
        <v>36</v>
      </c>
      <c r="BJ12" s="17">
        <f>IF(BI12="Espacio vial más ancho que la acera",1)</f>
        <v>1</v>
      </c>
      <c r="BK12" s="11"/>
      <c r="BL12" s="2"/>
      <c r="BM12" s="1" t="s">
        <v>36</v>
      </c>
      <c r="BN12" s="17">
        <f>IF(BM12="Espacio vial más ancho que la acera",1)</f>
        <v>1</v>
      </c>
      <c r="BP12" s="7" t="s">
        <v>12</v>
      </c>
      <c r="BQ12" s="19">
        <f t="shared" si="0"/>
        <v>1</v>
      </c>
      <c r="BR12" s="1"/>
      <c r="BS12" s="1"/>
      <c r="BT12" s="21"/>
    </row>
    <row r="13" spans="1:72" x14ac:dyDescent="0.3">
      <c r="A13" s="41"/>
      <c r="B13" s="20" t="s">
        <v>13</v>
      </c>
      <c r="C13" s="11"/>
      <c r="D13" s="2">
        <v>3</v>
      </c>
      <c r="E13" s="2">
        <v>0</v>
      </c>
      <c r="F13" s="10">
        <f>IF(AND(D13=0,E13=0),1,IF(AND(D13&gt;=2,E13&gt;=1),3,2))</f>
        <v>2</v>
      </c>
      <c r="G13" s="11"/>
      <c r="H13" s="2">
        <v>2</v>
      </c>
      <c r="I13" s="2">
        <v>0</v>
      </c>
      <c r="J13" s="10">
        <f>IF(AND(H13=0,I13=0),1,IF(AND(H13&gt;=2,I13&gt;=1),3,2))</f>
        <v>2</v>
      </c>
      <c r="K13" s="11"/>
      <c r="L13" s="2">
        <v>2</v>
      </c>
      <c r="M13" s="2">
        <v>0</v>
      </c>
      <c r="N13" s="10">
        <f>IF(AND(L13=0,M13=0),1,IF(AND(L13&gt;=2,M13&gt;=1),3,2))</f>
        <v>2</v>
      </c>
      <c r="O13" s="11"/>
      <c r="P13" s="2">
        <v>2</v>
      </c>
      <c r="Q13" s="2">
        <v>0</v>
      </c>
      <c r="R13" s="10">
        <f>IF(AND(P13=0,Q13=0),1,IF(AND(P13&gt;=2,Q13&gt;=1),3,2))</f>
        <v>2</v>
      </c>
      <c r="S13" s="11"/>
      <c r="T13" s="2">
        <v>2</v>
      </c>
      <c r="U13" s="2">
        <v>0</v>
      </c>
      <c r="V13" s="10">
        <f>IF(AND(T13=0,U13=0),1,IF(AND(T13&gt;=2,U13&gt;=1),3,2))</f>
        <v>2</v>
      </c>
      <c r="W13" s="11"/>
      <c r="X13" s="2">
        <v>2</v>
      </c>
      <c r="Y13" s="2">
        <v>0</v>
      </c>
      <c r="Z13" s="10">
        <f>IF(AND(X13=0,Y13=0),1,IF(AND(X13&gt;=2,Y13&gt;=1),3,2))</f>
        <v>2</v>
      </c>
      <c r="AA13" s="11"/>
      <c r="AB13" s="2">
        <v>2</v>
      </c>
      <c r="AC13" s="2">
        <v>0</v>
      </c>
      <c r="AD13" s="10">
        <f>IF(AND(AB13=0,AC13=0),1,IF(AND(AB13&gt;=2,AC13&gt;=1),3,2))</f>
        <v>2</v>
      </c>
      <c r="AE13" s="11"/>
      <c r="AF13" s="2">
        <v>2</v>
      </c>
      <c r="AG13" s="2">
        <v>0</v>
      </c>
      <c r="AH13" s="10">
        <f>IF(AND(AF13=0,AG13=0),1,IF(AND(AF13&gt;=2,AG13&gt;=1),3,2))</f>
        <v>2</v>
      </c>
      <c r="AI13" s="11"/>
      <c r="AJ13" s="2">
        <v>4</v>
      </c>
      <c r="AK13" s="2">
        <v>0</v>
      </c>
      <c r="AL13" s="17">
        <f>IF(AND(AJ13&gt;=2,AK13&gt;=1),3,2)</f>
        <v>2</v>
      </c>
      <c r="AM13" s="11"/>
      <c r="AN13" s="2">
        <v>3</v>
      </c>
      <c r="AO13" s="2">
        <v>0</v>
      </c>
      <c r="AP13" s="17">
        <f>IF(AND(AN13&gt;=2,AO13&gt;=1),3,2)</f>
        <v>2</v>
      </c>
      <c r="AQ13" s="11"/>
      <c r="AR13" s="2">
        <v>3</v>
      </c>
      <c r="AS13" s="2">
        <v>0</v>
      </c>
      <c r="AT13" s="17">
        <f>IF(AND(AR13=0,AS13=0),1,IF(AND(AR13&gt;=2,AS13&gt;=1),3,2))</f>
        <v>2</v>
      </c>
      <c r="AU13" s="11"/>
      <c r="AV13" s="2">
        <v>3</v>
      </c>
      <c r="AW13" s="2">
        <v>0</v>
      </c>
      <c r="AX13" s="17">
        <f>IF(AND(AV13=0,AW13=0),1,IF(AND(AV13&gt;=2,AW13&gt;=1),3,2))</f>
        <v>2</v>
      </c>
      <c r="AY13" s="11"/>
      <c r="AZ13" s="2">
        <v>5</v>
      </c>
      <c r="BA13" s="2">
        <v>0</v>
      </c>
      <c r="BB13" s="17">
        <f>IF(AND(AZ13=0,BA13=0),1,IF(AND(AZ13&gt;=2,BA13&gt;=1),3,2))</f>
        <v>2</v>
      </c>
      <c r="BC13" s="11"/>
      <c r="BD13" s="2">
        <v>2</v>
      </c>
      <c r="BE13" s="2">
        <v>0</v>
      </c>
      <c r="BF13" s="17">
        <f>IF(AND(BD13=0,BE13=0),1,IF(AND(BD13&gt;=2,BE13&gt;=1),3,2))</f>
        <v>2</v>
      </c>
      <c r="BG13" s="11"/>
      <c r="BH13" s="2">
        <v>3</v>
      </c>
      <c r="BI13" s="2">
        <v>0</v>
      </c>
      <c r="BJ13" s="17">
        <f>IF(AND(BH13=0,BI13=0),1,IF(AND(BH13&gt;=2,BI13&gt;=1),3,2))</f>
        <v>2</v>
      </c>
      <c r="BK13" s="11"/>
      <c r="BL13" s="2">
        <v>3</v>
      </c>
      <c r="BM13" s="2">
        <v>0</v>
      </c>
      <c r="BN13" s="17">
        <f>IF(AND(BL13=0,BM13=0),1,IF(AND(BL13&gt;=2,BM13&gt;=1),3,2))</f>
        <v>2</v>
      </c>
      <c r="BP13" s="7" t="s">
        <v>13</v>
      </c>
      <c r="BQ13" s="19">
        <f t="shared" si="0"/>
        <v>2</v>
      </c>
      <c r="BR13" s="1"/>
      <c r="BS13" s="1"/>
      <c r="BT13" s="21"/>
    </row>
    <row r="14" spans="1:72" x14ac:dyDescent="0.3">
      <c r="A14" s="41"/>
      <c r="B14" s="20" t="s">
        <v>14</v>
      </c>
      <c r="C14" s="11"/>
      <c r="D14" s="2">
        <v>0</v>
      </c>
      <c r="E14" s="2">
        <v>0</v>
      </c>
      <c r="F14" s="10">
        <f>IF(AND(D14=0,E14=0),1,IF(AND(D14&gt;=50,E14&gt;=2),3,IF(AND(D14&lt;50,E14&lt;2),2,IF(AND(D14=100,E14=0),3,IF(AND(D14=100,E14=1),3,IF(AND(D14&lt;=50,E14&gt;=1),2,IF(AND(D14&gt;50,E14=0),3)))))))</f>
        <v>1</v>
      </c>
      <c r="G14" s="11"/>
      <c r="H14" s="2">
        <v>0</v>
      </c>
      <c r="I14" s="2">
        <v>0</v>
      </c>
      <c r="J14" s="10">
        <f>IF(AND(H14=0,I14=0),1,IF(AND(H14&gt;=50,I14&gt;=2),3,IF(AND(H14&lt;50,I14&lt;2),2,IF(AND(H14=100,I14=0),3,IF(AND(H14=100,I14=1),3,IF(AND(H14&lt;=50,I14&gt;=1),2,IF(AND(H14&gt;50,I14=0),3)))))))</f>
        <v>1</v>
      </c>
      <c r="K14" s="11"/>
      <c r="L14" s="2">
        <v>0</v>
      </c>
      <c r="M14" s="2">
        <v>0</v>
      </c>
      <c r="N14" s="10">
        <f>IF(AND(L14=0,M14=0),1,IF(AND(L14&gt;=50,M14&gt;=2),3,IF(AND(L14&lt;50,M14&lt;2),2,IF(AND(L14=100,M14=0),3,IF(AND(L14=100,M14=1),3,IF(AND(L14&lt;=50,M14&gt;=1),2,IF(AND(L14&gt;50,M14=0),3)))))))</f>
        <v>1</v>
      </c>
      <c r="O14" s="11"/>
      <c r="P14" s="2">
        <v>20</v>
      </c>
      <c r="Q14" s="2">
        <v>2</v>
      </c>
      <c r="R14" s="10">
        <f>IF(AND(P14=0,Q14=0),1,IF(AND(P14&gt;=50,Q14&gt;=2),3,IF(AND(P14&lt;50,Q14&lt;2),2,IF(AND(P14=100,Q14=0),3,IF(AND(P14=100,Q14=1),3,IF(AND(P14&lt;=50,Q14&gt;=1),2,IF(AND(P14&gt;50,Q14=0),3)))))))</f>
        <v>2</v>
      </c>
      <c r="S14" s="11"/>
      <c r="T14" s="2">
        <v>0</v>
      </c>
      <c r="U14" s="2">
        <v>1</v>
      </c>
      <c r="V14" s="10">
        <f>IF(AND(T14=0,U14=0),1,IF(AND(T14&gt;=50,U14&gt;=2),3,IF(AND(T14&lt;50,U14&lt;2),2,IF(AND(T14=100,U14=0),3,IF(AND(T14=100,U14=1),3,IF(AND(T14&lt;=50,U14&gt;=1),2,IF(AND(T14&gt;50,U14=0),3)))))))</f>
        <v>2</v>
      </c>
      <c r="W14" s="11"/>
      <c r="X14" s="2">
        <v>60</v>
      </c>
      <c r="Y14" s="2">
        <v>1</v>
      </c>
      <c r="Z14" s="10">
        <f>IF(AND(X14=0,Y14=0),1,IF(AND(X14&gt;=50,Y14&gt;=2),3,IF(AND(X14&lt;50,Y14&lt;2),2,IF(AND(X14=100,Y14=0),3,IF(AND(X14=100,Y14=1),3,IF(AND(X14&lt;=50,Y14&gt;=1),2,IF(AND(X14&gt;50,Y14&gt;=0),3)))))))</f>
        <v>3</v>
      </c>
      <c r="AA14" s="11"/>
      <c r="AB14" s="2">
        <v>100</v>
      </c>
      <c r="AC14" s="2">
        <v>1</v>
      </c>
      <c r="AD14" s="10">
        <f>IF(AND(AB14=0,AC14=0),1,IF(AND(AB14&gt;=50,AC14&gt;=2),3,IF(AND(AB14&lt;50,AC14&lt;2),2,IF(AND(AB14=100,AC14=0),3,IF(AND(AB14=100,AC14=1),3,IF(AND(AB14&lt;=50,AC14&gt;=1),2,IF(AND(AB14&gt;50,AC14&gt;=0),3)))))))</f>
        <v>3</v>
      </c>
      <c r="AE14" s="11"/>
      <c r="AF14" s="2">
        <v>100</v>
      </c>
      <c r="AG14" s="2">
        <v>0</v>
      </c>
      <c r="AH14" s="10">
        <f>IF(AND(AF14=0,AG14=0),1,IF(AND(AF14&gt;=50,AG14&gt;=2),3,IF(AND(AF14&lt;50,AG14&lt;2),2,IF(AND(AF14=100,AG14=0),3,IF(AND(AF14=100,AG14=1),3,IF(AND(AF14&lt;=50,AG14&gt;=1),2,IF(AND(AF14&gt;50,AG14&gt;=0),3)))))))</f>
        <v>3</v>
      </c>
      <c r="AI14" s="11"/>
      <c r="AJ14" s="2">
        <v>60</v>
      </c>
      <c r="AK14" s="2">
        <v>0</v>
      </c>
      <c r="AL14" s="17">
        <f>IF(AND(AJ14=0,AK14=0),1,IF(AND(AJ14&gt;=2,AK14&gt;=1),3,2))</f>
        <v>2</v>
      </c>
      <c r="AM14" s="11"/>
      <c r="AN14" s="2">
        <v>0</v>
      </c>
      <c r="AO14" s="2">
        <v>1</v>
      </c>
      <c r="AP14" s="17">
        <f>IF(AND(AN14=0,AO14=0),1,IF(AND(AN14&gt;=2,AO14&gt;=1),3,2))</f>
        <v>2</v>
      </c>
      <c r="AQ14" s="11"/>
      <c r="AR14" s="2">
        <v>80</v>
      </c>
      <c r="AS14" s="2">
        <v>2</v>
      </c>
      <c r="AT14" s="17">
        <f>IF(AND(AR14=0,AS14=0),1,IF(AND(AR14&gt;=50,AS14&gt;=2),3,IF(AND(AR14&lt;50,AS14&lt;2),2,)))</f>
        <v>3</v>
      </c>
      <c r="AU14" s="11"/>
      <c r="AV14" s="2">
        <v>50</v>
      </c>
      <c r="AW14" s="2">
        <v>4</v>
      </c>
      <c r="AX14" s="17">
        <f>IF(AND(AV14=0,AW14=0),1,IF(AND(AV14&gt;=50,AW14&gt;=2),3,IF(AND(AV14&lt;50,AW14&lt;2),2,)))</f>
        <v>3</v>
      </c>
      <c r="AY14" s="11"/>
      <c r="AZ14" s="2">
        <v>70</v>
      </c>
      <c r="BA14" s="2">
        <v>4</v>
      </c>
      <c r="BB14" s="17">
        <f>IF(AND(AZ14=0,BA14=0),1,IF(AND(AZ14&gt;=50,BA14&gt;=2),3,IF(AND(AZ14&lt;50,BA14&lt;2),2,)))</f>
        <v>3</v>
      </c>
      <c r="BC14" s="11"/>
      <c r="BD14" s="2">
        <v>100</v>
      </c>
      <c r="BE14" s="2">
        <v>0</v>
      </c>
      <c r="BF14" s="17">
        <f>IF(AND(BD14=0,BE14=0),1,IF(AND(BD14&gt;=50,BE14&gt;=2),3,IF(AND(BD14&lt;50,BE14&lt;2),2,)))</f>
        <v>0</v>
      </c>
      <c r="BG14" s="11"/>
      <c r="BH14" s="2">
        <v>70</v>
      </c>
      <c r="BI14" s="2">
        <v>2</v>
      </c>
      <c r="BJ14" s="17">
        <f>IF(AND(BH14=0,BI14=0),1,IF(AND(BH14&gt;=50,BI14&gt;=2),3,IF(AND(BH14&lt;50,BI14&lt;2),2,)))</f>
        <v>3</v>
      </c>
      <c r="BK14" s="11"/>
      <c r="BL14" s="2">
        <v>100</v>
      </c>
      <c r="BM14" s="2">
        <v>2</v>
      </c>
      <c r="BN14" s="17">
        <f>IF(AND(BL14=0,BM14=0),1,IF(AND(BL14&gt;=50,BM14&gt;=2),3,IF(AND(BL14&lt;50,BM14&lt;2),2,)))</f>
        <v>3</v>
      </c>
      <c r="BP14" s="7" t="s">
        <v>14</v>
      </c>
      <c r="BQ14" s="19">
        <f t="shared" si="0"/>
        <v>2.1875</v>
      </c>
      <c r="BR14" s="1"/>
      <c r="BS14" s="1"/>
      <c r="BT14" s="21"/>
    </row>
    <row r="15" spans="1:72" x14ac:dyDescent="0.3">
      <c r="A15" s="41" t="s">
        <v>15</v>
      </c>
      <c r="B15" s="20" t="s">
        <v>16</v>
      </c>
      <c r="C15" s="11"/>
      <c r="D15" s="2"/>
      <c r="E15" s="2">
        <v>90</v>
      </c>
      <c r="F15" s="10">
        <f>IF(E15=0,4,IF(E15&gt;=50,1,IF(AND(E15&lt;50,E15&gt;30),2,IF(E15&lt;=30,3))))</f>
        <v>1</v>
      </c>
      <c r="G15" s="11"/>
      <c r="H15" s="2"/>
      <c r="I15" s="2">
        <v>80</v>
      </c>
      <c r="J15" s="10">
        <f>IF(I15=0,4,IF(I15&gt;=50,1,IF(AND(I15&lt;50,I15&gt;30),2,IF(I15&lt;=30,3))))</f>
        <v>1</v>
      </c>
      <c r="K15" s="11"/>
      <c r="L15" s="2"/>
      <c r="M15" s="2">
        <v>60</v>
      </c>
      <c r="N15" s="10">
        <f>IF(M15=0,4,IF(M15&gt;=50,1,IF(AND(M15&lt;50,M15&gt;30),2,IF(M15&lt;=30,3))))</f>
        <v>1</v>
      </c>
      <c r="O15" s="11"/>
      <c r="P15" s="2"/>
      <c r="Q15" s="2">
        <v>90</v>
      </c>
      <c r="R15" s="10">
        <f>IF(Q15=0,4,IF(Q15&gt;=50,1,IF(AND(Q15&lt;50,Q15&gt;30),2,IF(Q15&lt;=30,3))))</f>
        <v>1</v>
      </c>
      <c r="S15" s="11"/>
      <c r="T15" s="2"/>
      <c r="U15" s="2">
        <v>80</v>
      </c>
      <c r="V15" s="10">
        <f>IF(U15=0,4,IF(U15&gt;=50,1,IF(AND(U15&lt;50,U15&gt;30),2,IF(U15&lt;=30,3))))</f>
        <v>1</v>
      </c>
      <c r="W15" s="11"/>
      <c r="X15" s="2"/>
      <c r="Y15" s="2">
        <v>80</v>
      </c>
      <c r="Z15" s="10">
        <f>IF(Y15=0,4,IF(Y15&gt;=50,1,IF(AND(Y15&lt;50,Y15&gt;30),2,IF(Y15&lt;=30,3))))</f>
        <v>1</v>
      </c>
      <c r="AA15" s="11"/>
      <c r="AB15" s="2"/>
      <c r="AC15" s="2">
        <v>90</v>
      </c>
      <c r="AD15" s="10">
        <f>IF(AC15=0,4,IF(AC15&gt;=50,1,IF(AND(AC15&lt;50,AC15&gt;30),2,IF(AC15&lt;=30,3))))</f>
        <v>1</v>
      </c>
      <c r="AE15" s="11"/>
      <c r="AF15" s="2"/>
      <c r="AG15" s="2">
        <v>95</v>
      </c>
      <c r="AH15" s="10">
        <f>IF(AG15=0,4,IF(AG15&gt;=50,1,IF(AND(AG15&lt;50,AG15&gt;30),2,IF(AG15&lt;=30,3))))</f>
        <v>1</v>
      </c>
      <c r="AI15" s="11"/>
      <c r="AJ15" s="2"/>
      <c r="AK15" s="2">
        <v>50</v>
      </c>
      <c r="AL15" s="17">
        <f>IF(AK15=0,4,IF(AK15&gt;=50,1,IF(AND(AK15&lt;50,AK15&gt;30),2,IF(AK15&lt;=30,3))))</f>
        <v>1</v>
      </c>
      <c r="AM15" s="11"/>
      <c r="AN15" s="2"/>
      <c r="AO15" s="2">
        <v>20</v>
      </c>
      <c r="AP15" s="17">
        <f>IF(AO15=0,4,IF(AO15&gt;=50,1,IF(AND(AO15&lt;50,AO15&gt;30),2,IF(AO15&lt;=30,3))))</f>
        <v>3</v>
      </c>
      <c r="AQ15" s="11"/>
      <c r="AR15" s="2"/>
      <c r="AS15" s="2">
        <v>80</v>
      </c>
      <c r="AT15" s="17">
        <f>IF(AS15=0,4,IF(AS15&gt;=50,1,IF(AND(AS15&lt;50,AS15&gt;30),2,IF(AS15&lt;=30,3))))</f>
        <v>1</v>
      </c>
      <c r="AU15" s="11"/>
      <c r="AV15" s="2"/>
      <c r="AW15" s="2">
        <v>10</v>
      </c>
      <c r="AX15" s="17">
        <f>IF(AW15=0,4,IF(AW15&gt;=50,1,IF(AND(AW15&lt;50,AW15&gt;30),2,IF(AW15&lt;=30,3))))</f>
        <v>3</v>
      </c>
      <c r="AY15" s="11"/>
      <c r="AZ15" s="2"/>
      <c r="BA15" s="2">
        <v>60</v>
      </c>
      <c r="BB15" s="17">
        <f>IF(BA15=0,4,IF(BA15&gt;=50,1,IF(AND(BA15&lt;50,BA15&gt;30),2,IF(BA15&lt;=30,3))))</f>
        <v>1</v>
      </c>
      <c r="BC15" s="11"/>
      <c r="BD15" s="2"/>
      <c r="BE15" s="2">
        <v>0</v>
      </c>
      <c r="BF15" s="17">
        <f>IF(BE15=0,4,IF(BE15&gt;=50,1,IF(AND(BE15&lt;50,BE15&gt;30),2,IF(BE15&lt;=30,3))))</f>
        <v>4</v>
      </c>
      <c r="BG15" s="11"/>
      <c r="BH15" s="2"/>
      <c r="BI15" s="2">
        <v>0</v>
      </c>
      <c r="BJ15" s="17">
        <f>IF(BI15=0,4,IF(BI15&gt;=50,1,IF(AND(BI15&lt;50,BI15&gt;30),2,IF(BI15&lt;=30,3))))</f>
        <v>4</v>
      </c>
      <c r="BK15" s="11"/>
      <c r="BL15" s="2"/>
      <c r="BM15" s="2">
        <v>0</v>
      </c>
      <c r="BN15" s="17">
        <f>IF(BM15=0,4,IF(BM15&gt;=50,1,IF(AND(BM15&lt;50,BM15&gt;30),2,IF(BM15&lt;=30,3))))</f>
        <v>4</v>
      </c>
      <c r="BP15" s="7" t="s">
        <v>16</v>
      </c>
      <c r="BQ15" s="19">
        <f t="shared" si="0"/>
        <v>1.8125</v>
      </c>
      <c r="BR15" s="1"/>
      <c r="BS15" s="1"/>
      <c r="BT15" s="1"/>
    </row>
    <row r="16" spans="1:72" x14ac:dyDescent="0.3">
      <c r="A16" s="41"/>
      <c r="B16" s="20" t="s">
        <v>17</v>
      </c>
      <c r="C16" s="11"/>
      <c r="D16" s="2"/>
      <c r="E16" s="2">
        <v>9</v>
      </c>
      <c r="F16" s="10">
        <f>IF(E16&lt;3,1,IF(AND(E16&lt;=4,E16&gt;=3),2,IF(AND(E16&lt;=8,E16&gt;=5),3,IF(E16&gt;8,4))))</f>
        <v>4</v>
      </c>
      <c r="G16" s="11"/>
      <c r="H16" s="2"/>
      <c r="I16" s="2">
        <v>6</v>
      </c>
      <c r="J16" s="10">
        <f>IF(I16&lt;3,1,IF(AND(I16&lt;=4,I16&gt;=3),2,IF(AND(I16&lt;=8,I16&gt;=5),3,IF(I16&gt;8,4))))</f>
        <v>3</v>
      </c>
      <c r="K16" s="11"/>
      <c r="L16" s="2"/>
      <c r="M16" s="2">
        <v>9</v>
      </c>
      <c r="N16" s="10">
        <f>IF(M16&lt;3,1,IF(AND(M16&lt;=4,M16&gt;=3),2,IF(AND(M16&lt;=8,M16&gt;=5),3,IF(M16&gt;8,4))))</f>
        <v>4</v>
      </c>
      <c r="O16" s="11"/>
      <c r="P16" s="2"/>
      <c r="Q16" s="2">
        <v>6</v>
      </c>
      <c r="R16" s="10">
        <f>IF(Q16&lt;3,1,IF(AND(Q16&lt;=4,Q16&gt;=3),2,IF(AND(Q16&lt;=8,Q16&gt;=5),3,IF(Q16&gt;8,4))))</f>
        <v>3</v>
      </c>
      <c r="S16" s="11"/>
      <c r="T16" s="2"/>
      <c r="U16" s="2">
        <v>8</v>
      </c>
      <c r="V16" s="10">
        <f>IF(U16&lt;3,1,IF(AND(U16&lt;=4,U16&gt;=3),2,IF(AND(U16&lt;=8,U16&gt;=5),3,IF(U16&gt;8,4))))</f>
        <v>3</v>
      </c>
      <c r="W16" s="11"/>
      <c r="X16" s="2"/>
      <c r="Y16" s="2">
        <v>15</v>
      </c>
      <c r="Z16" s="10">
        <f>IF(Y16&lt;3,1,IF(AND(Y16&lt;=4,Y16&gt;=3),2,IF(AND(Y16&lt;=8,Y16&gt;=5),3,IF(Y16&gt;8,4))))</f>
        <v>4</v>
      </c>
      <c r="AA16" s="11"/>
      <c r="AB16" s="2"/>
      <c r="AC16" s="2">
        <v>20</v>
      </c>
      <c r="AD16" s="10">
        <f>IF(AC16&lt;3,1,IF(AND(AC16&lt;=4,AC16&gt;=3),2,IF(AND(AC16&lt;=8,AC16&gt;=5),3,IF(AC16&gt;8,4))))</f>
        <v>4</v>
      </c>
      <c r="AE16" s="11"/>
      <c r="AF16" s="2"/>
      <c r="AG16" s="2">
        <v>16</v>
      </c>
      <c r="AH16" s="10">
        <f>IF(AG16&lt;3,1,IF(AND(AG16&lt;=4,AG16&gt;=3),2,IF(AND(AG16&lt;=8,AG16&gt;=5),3,IF(AG16&gt;8,4))))</f>
        <v>4</v>
      </c>
      <c r="AI16" s="11"/>
      <c r="AJ16" s="2"/>
      <c r="AK16" s="2">
        <v>4</v>
      </c>
      <c r="AL16" s="17">
        <f>IF(AK16&lt;3,1,IF(AND(AK16&lt;=4,AK16&gt;=3),2,IF(AND(AK16&lt;=8,AK16&gt;=5),3,IF(AK16&gt;8,4))))</f>
        <v>2</v>
      </c>
      <c r="AM16" s="11"/>
      <c r="AN16" s="2"/>
      <c r="AO16" s="2">
        <v>4</v>
      </c>
      <c r="AP16" s="17">
        <f>IF(AO16&lt;3,1,IF(AND(AO16&lt;=4,AO16&gt;=3),2,IF(AND(AO16&lt;=8,AO16&gt;=5),3,IF(AO16&gt;8,4))))</f>
        <v>2</v>
      </c>
      <c r="AQ16" s="11"/>
      <c r="AR16" s="2"/>
      <c r="AS16" s="2">
        <v>0</v>
      </c>
      <c r="AT16" s="17">
        <f>IF(AS16&lt;3,1,IF(AND(AS16&lt;=4,AS16&gt;=3),2,IF(AND(AS16&lt;=8,AS16&gt;=5),3,IF(AS16&gt;8,4))))</f>
        <v>1</v>
      </c>
      <c r="AU16" s="11"/>
      <c r="AV16" s="2"/>
      <c r="AW16" s="2">
        <v>1</v>
      </c>
      <c r="AX16" s="17">
        <f>IF(AW16&lt;3,1,IF(AND(AW16&lt;=4,AW16&gt;=3),2,IF(AND(AW16&lt;=8,AW16&gt;=5),3,IF(AW16&gt;8,4))))</f>
        <v>1</v>
      </c>
      <c r="AY16" s="11"/>
      <c r="AZ16" s="2"/>
      <c r="BA16" s="2">
        <v>10</v>
      </c>
      <c r="BB16" s="17">
        <f>IF(BA16&lt;3,1,IF(AND(BA16&lt;=4,BA16&gt;=3),2,IF(AND(BA16&lt;=8,BA16&gt;=5),3,IF(BA16&gt;8,4))))</f>
        <v>4</v>
      </c>
      <c r="BC16" s="11"/>
      <c r="BD16" s="2"/>
      <c r="BE16" s="2">
        <v>1</v>
      </c>
      <c r="BF16" s="17">
        <f>IF(BE16&lt;3,1,IF(AND(BE16&lt;=4,BE16&gt;=3),2,IF(AND(BE16&lt;=8,BE16&gt;=5),3,IF(BE16&gt;8,4))))</f>
        <v>1</v>
      </c>
      <c r="BG16" s="11"/>
      <c r="BH16" s="2"/>
      <c r="BI16" s="2">
        <v>12</v>
      </c>
      <c r="BJ16" s="17">
        <f>IF(BI16&lt;3,1,IF(AND(BI16&lt;=4,BI16&gt;=3),2,IF(AND(BI16&lt;=8,BI16&gt;=5),3,IF(BI16&gt;8,4))))</f>
        <v>4</v>
      </c>
      <c r="BK16" s="11"/>
      <c r="BL16" s="2"/>
      <c r="BM16" s="2">
        <v>15</v>
      </c>
      <c r="BN16" s="17">
        <f>IF(BM16&lt;3,1,IF(AND(BM16&lt;=4,BM16&gt;=3),2,IF(AND(BM16&lt;=8,BM16&gt;=5),3,IF(BM16&gt;8,4))))</f>
        <v>4</v>
      </c>
      <c r="BP16" s="7" t="s">
        <v>17</v>
      </c>
      <c r="BQ16" s="19">
        <f t="shared" si="0"/>
        <v>3</v>
      </c>
      <c r="BR16" s="1"/>
      <c r="BS16" s="1"/>
      <c r="BT16" s="21"/>
    </row>
    <row r="17" spans="1:72" x14ac:dyDescent="0.3">
      <c r="A17" s="41"/>
      <c r="B17" s="20" t="s">
        <v>18</v>
      </c>
      <c r="C17" s="11"/>
      <c r="D17" s="2"/>
      <c r="E17" s="2">
        <v>2</v>
      </c>
      <c r="F17" s="10">
        <f>IF(E17&lt;=1,1,IF(AND(E17&lt;=3,E17&gt;=2),2,IF(AND(E17&lt;=4,E17&gt;=4),3,IF(E17&gt;5,4))))</f>
        <v>2</v>
      </c>
      <c r="G17" s="11"/>
      <c r="H17" s="2"/>
      <c r="I17" s="2">
        <v>3</v>
      </c>
      <c r="J17" s="10">
        <f>IF(I17&lt;=1,1,IF(AND(I17&lt;=3,I17&gt;=2),2,IF(AND(I17&lt;=4,I17&gt;=4),3,IF(I17&gt;5,4))))</f>
        <v>2</v>
      </c>
      <c r="K17" s="11"/>
      <c r="L17" s="2"/>
      <c r="M17" s="2">
        <v>3</v>
      </c>
      <c r="N17" s="10">
        <f>IF(M17&lt;=1,1,IF(AND(M17&lt;=3,M17&gt;=2),2,IF(AND(M17&lt;=4,M17&gt;=4),3,IF(M17&gt;5,4))))</f>
        <v>2</v>
      </c>
      <c r="O17" s="11"/>
      <c r="P17" s="2"/>
      <c r="Q17" s="2">
        <v>3</v>
      </c>
      <c r="R17" s="10">
        <f>IF(Q17&lt;=1,1,IF(AND(Q17&lt;=3,Q17&gt;=2),2,IF(AND(Q17&lt;=4,Q17&gt;=4),3,IF(Q17&gt;5,4))))</f>
        <v>2</v>
      </c>
      <c r="S17" s="11"/>
      <c r="T17" s="2"/>
      <c r="U17" s="2">
        <v>3</v>
      </c>
      <c r="V17" s="10">
        <f>IF(U17&lt;=1,1,IF(AND(U17&lt;=3,U17&gt;=2),2,IF(AND(U17&lt;=4,U17&gt;=4),3,IF(U17&gt;5,4))))</f>
        <v>2</v>
      </c>
      <c r="W17" s="11"/>
      <c r="X17" s="2"/>
      <c r="Y17" s="2">
        <v>3</v>
      </c>
      <c r="Z17" s="10">
        <f>IF(Y17&lt;=1,1,IF(AND(Y17&lt;=3,Y17&gt;=2),2,IF(AND(Y17&lt;=4,Y17&gt;=4),3,IF(Y17&gt;5,4))))</f>
        <v>2</v>
      </c>
      <c r="AA17" s="11"/>
      <c r="AB17" s="2"/>
      <c r="AC17" s="2">
        <v>4</v>
      </c>
      <c r="AD17" s="10">
        <f>IF(AC17&lt;=1,1,IF(AND(AC17&lt;=3,AC17&gt;=2),2,IF(AND(AC17&lt;=4,AC17&gt;=4),3,IF(AC17&gt;5,4))))</f>
        <v>3</v>
      </c>
      <c r="AE17" s="11"/>
      <c r="AF17" s="2"/>
      <c r="AG17" s="2">
        <v>4</v>
      </c>
      <c r="AH17" s="10">
        <f>IF(AG17&lt;=1,1,IF(AND(AG17&lt;=3,AG17&gt;=2),2,IF(AND(AG17&lt;=4,AG17&gt;=4),3,IF(AG17&gt;5,4))))</f>
        <v>3</v>
      </c>
      <c r="AI17" s="11"/>
      <c r="AJ17" s="2"/>
      <c r="AK17" s="2">
        <v>2</v>
      </c>
      <c r="AL17" s="17">
        <f>IF(AK17&lt;=1,1,IF(AND(AK17&lt;=3,AK17&gt;=2),2,IF(AND(AK17&lt;=4,AK17&gt;=4),3,IF(AK17&gt;5,4))))</f>
        <v>2</v>
      </c>
      <c r="AM17" s="11"/>
      <c r="AN17" s="2"/>
      <c r="AO17" s="2">
        <v>2</v>
      </c>
      <c r="AP17" s="17">
        <f>IF(AO17&lt;=1,1,IF(AND(AO17&lt;=3,AO17&gt;=2),2,IF(AND(AO17&lt;=4,AO17&gt;=4),3,IF(AO17&gt;5,4))))</f>
        <v>2</v>
      </c>
      <c r="AQ17" s="11"/>
      <c r="AR17" s="2"/>
      <c r="AS17" s="2">
        <v>1</v>
      </c>
      <c r="AT17" s="17">
        <f>IF(AS17&lt;=1,1,IF(AND(AS17&lt;=3,AS17&gt;=2),2,IF(AND(AS17&lt;=4,AS17&gt;=4),3,IF(AS17&gt;5,4))))</f>
        <v>1</v>
      </c>
      <c r="AU17" s="11"/>
      <c r="AV17" s="2"/>
      <c r="AW17" s="2">
        <v>3</v>
      </c>
      <c r="AX17" s="17">
        <f>IF(AW17&lt;=1,1,IF(AND(AW17&lt;=3,AW17&gt;=2),2,IF(AND(AW17&lt;=4,AW17&gt;=4),3,IF(AW17&gt;5,4))))</f>
        <v>2</v>
      </c>
      <c r="AY17" s="11"/>
      <c r="AZ17" s="2"/>
      <c r="BA17" s="2">
        <v>2</v>
      </c>
      <c r="BB17" s="17">
        <f>IF(BA17&lt;=1,1,IF(AND(BA17&lt;=3,BA17&gt;=2),2,IF(AND(BA17&lt;=4,BA17&gt;=4),3,IF(BA17&gt;5,4))))</f>
        <v>2</v>
      </c>
      <c r="BC17" s="11"/>
      <c r="BD17" s="2"/>
      <c r="BE17" s="2">
        <v>1</v>
      </c>
      <c r="BF17" s="17">
        <f>IF(BE17&lt;=1,1,IF(AND(BE17&lt;=3,BE17&gt;=2),2,IF(AND(BE17&lt;=4,BE17&gt;=4),3,IF(BE17&gt;5,4))))</f>
        <v>1</v>
      </c>
      <c r="BG17" s="11"/>
      <c r="BH17" s="2"/>
      <c r="BI17" s="2">
        <v>2</v>
      </c>
      <c r="BJ17" s="17">
        <f>IF(BI17&lt;=1,1,IF(AND(BI17&lt;=3,BI17&gt;=2),2,IF(AND(BI17&lt;=4,BI17&gt;=4),3,IF(BI17&gt;5,4))))</f>
        <v>2</v>
      </c>
      <c r="BK17" s="11"/>
      <c r="BL17" s="2"/>
      <c r="BM17" s="2">
        <v>1</v>
      </c>
      <c r="BN17" s="17">
        <f>IF(BM17&lt;=1,1,IF(AND(BM17&lt;=3,BM17&gt;=2),2,IF(AND(BM17&lt;=4,BM17&gt;=4),3,IF(BM17&gt;5,4))))</f>
        <v>1</v>
      </c>
      <c r="BP17" s="7" t="s">
        <v>18</v>
      </c>
      <c r="BQ17" s="19">
        <f t="shared" si="0"/>
        <v>1.9375</v>
      </c>
      <c r="BR17" s="1"/>
      <c r="BS17" s="1"/>
      <c r="BT17" s="21"/>
    </row>
    <row r="18" spans="1:72" x14ac:dyDescent="0.3">
      <c r="A18" s="41"/>
      <c r="B18" s="20" t="s">
        <v>19</v>
      </c>
      <c r="C18" s="11"/>
      <c r="D18" s="2"/>
      <c r="E18" s="2">
        <v>6</v>
      </c>
      <c r="F18" s="10">
        <f>IF(E18=0,4,IF(E18&gt;8,1,IF(AND(E18&gt;=4,E18&lt;=8),2,IF(E18&lt;=3,3))))</f>
        <v>2</v>
      </c>
      <c r="G18" s="11"/>
      <c r="H18" s="2"/>
      <c r="I18" s="2">
        <v>3</v>
      </c>
      <c r="J18" s="10">
        <f>IF(I18=0,4,IF(I18&gt;8,1,IF(AND(I18&gt;=4,I18&lt;=8),2,IF(I18&lt;=3,3))))</f>
        <v>3</v>
      </c>
      <c r="K18" s="11"/>
      <c r="L18" s="2"/>
      <c r="M18" s="2">
        <v>4</v>
      </c>
      <c r="N18" s="10">
        <f>IF(M18=0,4,IF(M18&gt;8,1,IF(AND(M18&gt;=4,M18&lt;=8),2,IF(M18&lt;=3,3))))</f>
        <v>2</v>
      </c>
      <c r="O18" s="11"/>
      <c r="P18" s="2"/>
      <c r="Q18" s="2">
        <v>0</v>
      </c>
      <c r="R18" s="10">
        <f>IF(Q18=0,4,IF(Q18&gt;8,1,IF(AND(Q18&gt;=4,Q18&lt;=8),2,IF(Q18&lt;=3,3))))</f>
        <v>4</v>
      </c>
      <c r="S18" s="11"/>
      <c r="T18" s="2"/>
      <c r="U18" s="2">
        <v>1</v>
      </c>
      <c r="V18" s="10">
        <f>IF(U18=0,4,IF(U18&gt;8,1,IF(AND(U18&gt;=4,U18&lt;=8),2,IF(U18&lt;=3,3))))</f>
        <v>3</v>
      </c>
      <c r="W18" s="11"/>
      <c r="X18" s="2"/>
      <c r="Y18" s="2">
        <v>3</v>
      </c>
      <c r="Z18" s="10">
        <f>IF(Y18=0,4,IF(Y18&gt;8,1,IF(AND(Y18&gt;=4,Y18&lt;=8),2,IF(Y18&lt;=3,3))))</f>
        <v>3</v>
      </c>
      <c r="AA18" s="11"/>
      <c r="AB18" s="2"/>
      <c r="AC18" s="2">
        <v>0</v>
      </c>
      <c r="AD18" s="10">
        <f>IF(AC18=0,4,IF(AC18&gt;8,1,IF(AND(AC18&gt;=4,AC18&lt;=8),2,IF(AC18&lt;=3,3))))</f>
        <v>4</v>
      </c>
      <c r="AE18" s="11"/>
      <c r="AF18" s="2"/>
      <c r="AG18" s="2">
        <v>1</v>
      </c>
      <c r="AH18" s="10">
        <f>IF(AG18=0,4,IF(AG18&gt;8,1,IF(AND(AG18&gt;=4,AG18&lt;=8),2,IF(AG18&lt;=3,3))))</f>
        <v>3</v>
      </c>
      <c r="AI18" s="11"/>
      <c r="AJ18" s="2"/>
      <c r="AK18" s="2">
        <v>2</v>
      </c>
      <c r="AL18" s="17">
        <f>IF(AK18=0,4,IF(AK18&gt;8,1,IF(AND(AK18&gt;=4,AK18&lt;=8),2,IF(AK18&lt;=3,3))))</f>
        <v>3</v>
      </c>
      <c r="AM18" s="11"/>
      <c r="AN18" s="2"/>
      <c r="AO18" s="2">
        <v>2</v>
      </c>
      <c r="AP18" s="17">
        <f>IF(AO18=0,4,IF(AO18&gt;8,1,IF(AND(AO18&gt;=4,AO18&lt;=8),2,IF(AO18&lt;=3,3))))</f>
        <v>3</v>
      </c>
      <c r="AQ18" s="11"/>
      <c r="AR18" s="2"/>
      <c r="AS18" s="2">
        <v>0</v>
      </c>
      <c r="AT18" s="17">
        <f>IF(AS18=0,4,IF(AS18&gt;8,1,IF(AND(AS18&gt;=4,AS18&lt;=8),2,IF(AS18&lt;=3,3))))</f>
        <v>4</v>
      </c>
      <c r="AU18" s="11"/>
      <c r="AV18" s="2"/>
      <c r="AW18" s="2">
        <v>2</v>
      </c>
      <c r="AX18" s="17">
        <f>IF(AW18=0,4,IF(AW18&gt;8,1,IF(AND(AW18&gt;=4,AW18&lt;=8),2,IF(AW18&lt;=3,3))))</f>
        <v>3</v>
      </c>
      <c r="AY18" s="11"/>
      <c r="AZ18" s="2"/>
      <c r="BA18" s="2">
        <v>1</v>
      </c>
      <c r="BB18" s="17">
        <f>IF(BA18=0,4,IF(BA18&gt;8,1,IF(AND(BA18&gt;=4,BA18&lt;=8),2,IF(BA18&lt;=3,3))))</f>
        <v>3</v>
      </c>
      <c r="BC18" s="11"/>
      <c r="BD18" s="2"/>
      <c r="BE18" s="2">
        <v>1</v>
      </c>
      <c r="BF18" s="17">
        <f>IF(BE18=0,4,IF(BE18&gt;8,1,IF(AND(BE18&gt;=4,BE18&lt;=8),2,IF(BE18&lt;=3,3))))</f>
        <v>3</v>
      </c>
      <c r="BG18" s="11"/>
      <c r="BH18" s="2"/>
      <c r="BI18" s="2">
        <v>0</v>
      </c>
      <c r="BJ18" s="17">
        <f>IF(BI18=0,4,IF(BI18&gt;8,1,IF(AND(BI18&gt;=4,BI18&lt;=8),2,IF(BI18&lt;=3,3))))</f>
        <v>4</v>
      </c>
      <c r="BK18" s="11"/>
      <c r="BL18" s="2"/>
      <c r="BM18" s="2">
        <v>2</v>
      </c>
      <c r="BN18" s="17">
        <f>IF(BM18=0,4,IF(BM18&gt;8,1,IF(AND(BM18&gt;=4,BM18&lt;=8),2,IF(BM18&lt;=3,3))))</f>
        <v>3</v>
      </c>
      <c r="BP18" s="7" t="s">
        <v>19</v>
      </c>
      <c r="BQ18" s="19">
        <f t="shared" si="0"/>
        <v>3.125</v>
      </c>
      <c r="BR18" s="1"/>
      <c r="BS18" s="1"/>
      <c r="BT18" s="21"/>
    </row>
    <row r="19" spans="1:72" x14ac:dyDescent="0.3">
      <c r="A19" s="42" t="s">
        <v>20</v>
      </c>
      <c r="B19" s="20" t="s">
        <v>21</v>
      </c>
      <c r="C19" s="11"/>
      <c r="D19" s="2"/>
      <c r="E19" s="2">
        <v>0</v>
      </c>
      <c r="F19" s="10">
        <f>IF(E19=100,4,IF(E19=0,1,IF(E19&gt;=50,3,IF(E19&lt;50,2))))</f>
        <v>1</v>
      </c>
      <c r="G19" s="11"/>
      <c r="H19" s="2"/>
      <c r="I19" s="2">
        <v>30</v>
      </c>
      <c r="J19" s="10">
        <f>IF(I19=100,4,IF(I19=0,1,IF(I19&gt;=50,3,IF(I19&lt;50,2))))</f>
        <v>2</v>
      </c>
      <c r="K19" s="11"/>
      <c r="L19" s="2"/>
      <c r="M19" s="2">
        <v>20</v>
      </c>
      <c r="N19" s="10">
        <f>IF(M19=100,4,IF(M19=0,1,IF(M19&gt;=50,3,IF(M19&lt;50,2))))</f>
        <v>2</v>
      </c>
      <c r="O19" s="11"/>
      <c r="P19" s="2"/>
      <c r="Q19" s="2">
        <v>20</v>
      </c>
      <c r="R19" s="10">
        <f>IF(Q19=100,4,IF(Q19=0,1,IF(Q19&gt;=50,3,IF(Q19&lt;50,2))))</f>
        <v>2</v>
      </c>
      <c r="S19" s="11"/>
      <c r="T19" s="2"/>
      <c r="U19" s="2">
        <v>70</v>
      </c>
      <c r="V19" s="10">
        <f>IF(U19=100,4,IF(U19=0,1,IF(U19&gt;=50,3,IF(U19&lt;50,2))))</f>
        <v>3</v>
      </c>
      <c r="W19" s="11"/>
      <c r="X19" s="2"/>
      <c r="Y19" s="2">
        <v>10</v>
      </c>
      <c r="Z19" s="10">
        <f>IF(Y19=100,4,IF(Y19=0,1,IF(Y19&gt;=50,3,IF(Y19&lt;50,2))))</f>
        <v>2</v>
      </c>
      <c r="AA19" s="11"/>
      <c r="AB19" s="2"/>
      <c r="AC19" s="2">
        <v>70</v>
      </c>
      <c r="AD19" s="10">
        <f>IF(AC19=100,4,IF(AC19=0,1,IF(AC19&gt;=50,3,IF(AC19&lt;50,2))))</f>
        <v>3</v>
      </c>
      <c r="AE19" s="11"/>
      <c r="AF19" s="2"/>
      <c r="AG19" s="2">
        <v>10</v>
      </c>
      <c r="AH19" s="10">
        <f>IF(AG19=100,4,IF(AG19=0,1,IF(AG19&gt;=50,3,IF(AG19&lt;50,2))))</f>
        <v>2</v>
      </c>
      <c r="AI19" s="11"/>
      <c r="AJ19" s="2"/>
      <c r="AK19" s="2">
        <v>0</v>
      </c>
      <c r="AL19" s="17">
        <f>IF(AK19=100,4,IF(AK19=0,1,IF(AK19&gt;=50,3,IF(AK19&lt;50,2))))</f>
        <v>1</v>
      </c>
      <c r="AM19" s="11"/>
      <c r="AN19" s="2"/>
      <c r="AO19" s="2">
        <v>0</v>
      </c>
      <c r="AP19" s="17">
        <f>IF(AO19=100,4,IF(AO19=0,1,IF(AO19&gt;=50,3,IF(AO19&lt;50,2))))</f>
        <v>1</v>
      </c>
      <c r="AQ19" s="11"/>
      <c r="AR19" s="2"/>
      <c r="AS19" s="2">
        <v>0</v>
      </c>
      <c r="AT19" s="17">
        <f>IF(AS19=100,4,IF(AS19=0,1,IF(AS19&gt;=50,3,IF(AS19&lt;50,2))))</f>
        <v>1</v>
      </c>
      <c r="AU19" s="11"/>
      <c r="AV19" s="2"/>
      <c r="AW19" s="2">
        <v>0</v>
      </c>
      <c r="AX19" s="17">
        <f>IF(AW19=100,4,IF(AW19=0,1,IF(AW19&gt;=50,3,IF(AW19&lt;50,2))))</f>
        <v>1</v>
      </c>
      <c r="AY19" s="11"/>
      <c r="AZ19" s="2"/>
      <c r="BA19" s="2">
        <v>0</v>
      </c>
      <c r="BB19" s="17">
        <f>IF(BA19=100,4,IF(BA19=0,1,IF(BA19&gt;=50,3,IF(BA19&lt;50,2))))</f>
        <v>1</v>
      </c>
      <c r="BC19" s="11"/>
      <c r="BD19" s="2"/>
      <c r="BE19" s="2">
        <v>80</v>
      </c>
      <c r="BF19" s="17">
        <f>IF(BE19=100,4,IF(BE19=0,1,IF(BE19&gt;=50,3,IF(BE19&lt;50,2))))</f>
        <v>3</v>
      </c>
      <c r="BG19" s="11"/>
      <c r="BH19" s="2"/>
      <c r="BI19" s="2">
        <v>70</v>
      </c>
      <c r="BJ19" s="17">
        <f>IF(BI19=100,4,IF(BI19=0,1,IF(BI19&gt;=50,3,IF(BI19&lt;50,2))))</f>
        <v>3</v>
      </c>
      <c r="BK19" s="11"/>
      <c r="BL19" s="2"/>
      <c r="BM19" s="2">
        <v>20</v>
      </c>
      <c r="BN19" s="17">
        <f>IF(BM19=100,4,IF(BM19=0,1,IF(BM19&gt;=50,3,IF(BM19&lt;50,2))))</f>
        <v>2</v>
      </c>
      <c r="BP19" s="7" t="s">
        <v>21</v>
      </c>
      <c r="BQ19" s="19">
        <f t="shared" si="0"/>
        <v>1.875</v>
      </c>
      <c r="BR19" s="1"/>
      <c r="BS19" s="1"/>
      <c r="BT19" s="1"/>
    </row>
    <row r="20" spans="1:72" ht="28.8" x14ac:dyDescent="0.3">
      <c r="A20" s="43"/>
      <c r="B20" s="20" t="s">
        <v>22</v>
      </c>
      <c r="C20" s="11"/>
      <c r="D20" s="2"/>
      <c r="E20" s="2" t="s">
        <v>37</v>
      </c>
      <c r="F20" s="10">
        <f>IF(E20="Hay mobiliario con dimensiones de 1.5 m x 1.2 m",1,IF(E20="No hay mobiliario",4))</f>
        <v>1</v>
      </c>
      <c r="G20" s="11"/>
      <c r="H20" s="2"/>
      <c r="I20" s="2" t="s">
        <v>76</v>
      </c>
      <c r="J20" s="10">
        <f>IF(I20="Hay mobiliario con dimensiones de 1.5 m x 1.2 m",1,IF(I20="No hay mobiliario",4,IF(I20="Hay mobiliario con dimensiones de (0.8 m-1.5 m) x (0.4 m-1.2 m)",2)))</f>
        <v>2</v>
      </c>
      <c r="K20" s="11"/>
      <c r="L20" s="2"/>
      <c r="M20" s="2" t="s">
        <v>37</v>
      </c>
      <c r="N20" s="10">
        <f>IF(M20="Hay mobiliario con dimensiones de 1.5 m x 1.2 m",1,IF(M20="No hay mobiliario",4))</f>
        <v>1</v>
      </c>
      <c r="O20" s="11"/>
      <c r="P20" s="2"/>
      <c r="Q20" s="2" t="s">
        <v>69</v>
      </c>
      <c r="R20" s="10">
        <f>IF(Q20="Hay mobiliario con dimensiones de 1.5 m x 1.2 m",1,IF(Q20="No hay mobiliario",4))</f>
        <v>4</v>
      </c>
      <c r="S20" s="11"/>
      <c r="T20" s="2"/>
      <c r="U20" s="2" t="s">
        <v>69</v>
      </c>
      <c r="V20" s="10">
        <f>IF(U20="Hay mobiliario con dimensiones de 1.5 m x 1.2 m",1,IF(U20="No hay mobiliario",4))</f>
        <v>4</v>
      </c>
      <c r="W20" s="11"/>
      <c r="X20" s="2"/>
      <c r="Y20" s="2" t="s">
        <v>76</v>
      </c>
      <c r="Z20" s="10">
        <f>IF(Y20="Hay mobiliario con dimensiones de 1.5 m x 1.2 m",1,IF(Y20="No hay mobiliario",4,IF(Y20="Hay mobiliario con dimensiones de (0.8 m-1.5 m) x (0.4 m-1.2 m)",2)))</f>
        <v>2</v>
      </c>
      <c r="AA20" s="11"/>
      <c r="AB20" s="2"/>
      <c r="AC20" s="2" t="s">
        <v>69</v>
      </c>
      <c r="AD20" s="10">
        <f>IF(AC20="Hay mobiliario con dimensiones de 1.5 m x 1.2 m",1,IF(AC20="No hay mobiliario",4,IF(AC20="Hay mobiliario con dimensiones de (0.8 m-1.5 m) x (0.4 m-1.2 m)",2)))</f>
        <v>4</v>
      </c>
      <c r="AE20" s="11"/>
      <c r="AF20" s="2"/>
      <c r="AG20" s="2" t="s">
        <v>69</v>
      </c>
      <c r="AH20" s="10">
        <f>IF(AG20="Hay mobiliario con dimensiones de 1.5 m x 1.2 m",1,IF(AG20="No hay mobiliario",4,IF(AG20="Hay mobiliario con dimensiones de (0.8 m-1.5 m) x (0.4 m-1.2 m)",2)))</f>
        <v>4</v>
      </c>
      <c r="AI20" s="11"/>
      <c r="AJ20" s="2"/>
      <c r="AK20" s="2" t="s">
        <v>37</v>
      </c>
      <c r="AL20" s="17">
        <f>IF(AK20="Hay mobiliario con dimensiones de 1.5 m x 1.2 m",1)</f>
        <v>1</v>
      </c>
      <c r="AM20" s="11"/>
      <c r="AN20" s="2"/>
      <c r="AO20" s="2" t="s">
        <v>37</v>
      </c>
      <c r="AP20" s="17">
        <f>IF(AO20="Hay mobiliario con dimensiones de 1.5 m x 1.2 m",1)</f>
        <v>1</v>
      </c>
      <c r="AQ20" s="11"/>
      <c r="AR20" s="2"/>
      <c r="AS20" s="2" t="s">
        <v>37</v>
      </c>
      <c r="AT20" s="17">
        <f>IF(AS20="Hay mobiliario con dimensiones de 1.5 m x 1.2 m",1)</f>
        <v>1</v>
      </c>
      <c r="AU20" s="11"/>
      <c r="AV20" s="2"/>
      <c r="AW20" s="2" t="s">
        <v>37</v>
      </c>
      <c r="AX20" s="17">
        <f>IF(AW20="Hay mobiliario con dimensiones de 1.5 m x 1.2 m",1)</f>
        <v>1</v>
      </c>
      <c r="AY20" s="11"/>
      <c r="AZ20" s="2"/>
      <c r="BA20" s="2" t="s">
        <v>37</v>
      </c>
      <c r="BB20" s="17">
        <f>IF(BA20="Hay mobiliario con dimensiones de 1.5 m x 1.2 m",1)</f>
        <v>1</v>
      </c>
      <c r="BC20" s="11"/>
      <c r="BD20" s="2"/>
      <c r="BE20" s="2" t="s">
        <v>37</v>
      </c>
      <c r="BF20" s="17">
        <f>IF(BE20="Hay mobiliario con dimensiones de 1.5 m x 1.2 m",1)</f>
        <v>1</v>
      </c>
      <c r="BG20" s="11"/>
      <c r="BH20" s="2"/>
      <c r="BI20" s="2" t="s">
        <v>37</v>
      </c>
      <c r="BJ20" s="17">
        <f>IF(BI20="Hay mobiliario con dimensiones de 1.5 m x 1.2 m",1)</f>
        <v>1</v>
      </c>
      <c r="BK20" s="11"/>
      <c r="BL20" s="2"/>
      <c r="BM20" s="2" t="s">
        <v>37</v>
      </c>
      <c r="BN20" s="17">
        <f>IF(BM20="Hay mobiliario con dimensiones de 1.5 m x 1.2 m",1)</f>
        <v>1</v>
      </c>
      <c r="BP20" s="7" t="s">
        <v>22</v>
      </c>
      <c r="BQ20" s="19">
        <f t="shared" si="0"/>
        <v>1.875</v>
      </c>
      <c r="BR20" s="1"/>
      <c r="BS20" s="1"/>
      <c r="BT20" s="21"/>
    </row>
    <row r="21" spans="1:72" x14ac:dyDescent="0.3">
      <c r="A21" s="43"/>
      <c r="B21" s="20" t="s">
        <v>23</v>
      </c>
      <c r="C21" s="11"/>
      <c r="D21" s="2">
        <v>0</v>
      </c>
      <c r="E21" s="32">
        <v>0</v>
      </c>
      <c r="F21" s="10">
        <f>IF(D21&gt;1,4,IF(AND(D21=0,E21&gt;=1),2,IF(AND(D21=1,E21=0),3,IF(AND(D21=0,E21=0),1,IF(AND(D21=1,E21&gt;=1),4)))))</f>
        <v>1</v>
      </c>
      <c r="G21" s="11"/>
      <c r="H21" s="2">
        <v>0</v>
      </c>
      <c r="I21" s="32">
        <v>0</v>
      </c>
      <c r="J21" s="10">
        <f>IF(H21&gt;1,4,IF(AND(H21=0,I21&gt;=1),2,IF(AND(H21=1,I21=0),3,IF(AND(H21=0,I21=0),1,IF(AND(H21=1,I21&gt;=1),4)))))</f>
        <v>1</v>
      </c>
      <c r="K21" s="11"/>
      <c r="L21" s="2">
        <v>0</v>
      </c>
      <c r="M21" s="32">
        <v>0</v>
      </c>
      <c r="N21" s="10">
        <f>IF(L21&gt;1,4,IF(AND(L21=0,M21&gt;=1),2,IF(AND(L21=1,M21=0),3,IF(AND(L21=0,M21=0),1,IF(AND(L21=1,M21&gt;=1),4)))))</f>
        <v>1</v>
      </c>
      <c r="O21" s="11"/>
      <c r="P21" s="2">
        <v>0</v>
      </c>
      <c r="Q21" s="32">
        <v>0</v>
      </c>
      <c r="R21" s="10">
        <f>IF(P21&gt;1,4,IF(AND(P21=0,Q21&gt;=1),2,IF(AND(P21=1,Q21=0),3,IF(AND(P21=0,Q21=0),1,IF(AND(P21=1,Q21&gt;=1),4)))))</f>
        <v>1</v>
      </c>
      <c r="S21" s="11"/>
      <c r="T21" s="2">
        <v>0</v>
      </c>
      <c r="U21" s="32">
        <v>0</v>
      </c>
      <c r="V21" s="10">
        <f>IF(T21&gt;1,4,IF(AND(T21=0,U21&gt;=1),2,IF(AND(T21=1,U21=0),3,IF(AND(T21=0,U21=0),1,IF(AND(T21=1,U21&gt;=1),4)))))</f>
        <v>1</v>
      </c>
      <c r="W21" s="11"/>
      <c r="X21" s="2">
        <v>0</v>
      </c>
      <c r="Y21" s="32">
        <v>1</v>
      </c>
      <c r="Z21" s="10">
        <f>IF(X21&gt;1,4,IF(AND(X21=0,Y21&gt;=1),2,IF(AND(X21=1,Y21=0),3,IF(AND(X21=0,Y21=0),1,IF(AND(X21=1,Y21&gt;=1),4)))))</f>
        <v>2</v>
      </c>
      <c r="AA21" s="11"/>
      <c r="AB21" s="2">
        <v>0</v>
      </c>
      <c r="AC21" s="32">
        <v>0</v>
      </c>
      <c r="AD21" s="10">
        <f>IF(AB21&gt;1,4,IF(AND(AB21=0,AC21&gt;=1),2,IF(AND(AB21=1,AC21=0),3,IF(AND(AB21=0,AC21=0),1,IF(AND(AB21=1,AC21&gt;=1),4)))))</f>
        <v>1</v>
      </c>
      <c r="AE21" s="11"/>
      <c r="AF21" s="2">
        <v>0</v>
      </c>
      <c r="AG21" s="32">
        <v>1</v>
      </c>
      <c r="AH21" s="10">
        <f>IF(AF21&gt;1,4,IF(AND(AF21=0,AG21&gt;=1),2,IF(AND(AF21=1,AG21=0),3,IF(AND(AF21=0,AG21=0),1,IF(AND(AF21=1,AG21&gt;=1),4)))))</f>
        <v>2</v>
      </c>
      <c r="AI21" s="11"/>
      <c r="AJ21" s="2">
        <v>0</v>
      </c>
      <c r="AK21" s="2">
        <v>0</v>
      </c>
      <c r="AL21" s="17">
        <f>IF(AJ21&gt;1,4,IF(AND(AJ21=0,AK21&gt;=1),2,IF(AND(AJ21=1,AK21=0),3,IF(AND(AJ21=0,AK21=0),1))))</f>
        <v>1</v>
      </c>
      <c r="AM21" s="11"/>
      <c r="AN21" s="2">
        <v>0</v>
      </c>
      <c r="AO21" s="2">
        <v>0</v>
      </c>
      <c r="AP21" s="17">
        <f>IF(AN21&gt;1,4,IF(AND(AN21=0,AO21&gt;=1),2,IF(AND(AN21=1,AO21=0),3,IF(AND(AN21=0,AO21=0),1))))</f>
        <v>1</v>
      </c>
      <c r="AQ21" s="11"/>
      <c r="AR21" s="2">
        <v>0</v>
      </c>
      <c r="AS21" s="2">
        <v>0</v>
      </c>
      <c r="AT21" s="17">
        <f>IF(AR21&gt;1,4,IF(AND(AR21=0,AS21&gt;=1),2,IF(AND(AR21=1,AS21=0),3,IF(AND(AR21=0,AS21=0),1))))</f>
        <v>1</v>
      </c>
      <c r="AU21" s="11"/>
      <c r="AV21" s="2">
        <v>0</v>
      </c>
      <c r="AW21" s="2">
        <v>0</v>
      </c>
      <c r="AX21" s="17">
        <f>IF(AV21&gt;1,4,IF(AND(AV21=0,AW21&gt;=1),2,IF(AND(AV21=1,AW21=0),3,IF(AND(AV21=0,AW21=0),1))))</f>
        <v>1</v>
      </c>
      <c r="AY21" s="11"/>
      <c r="AZ21" s="2">
        <v>0</v>
      </c>
      <c r="BA21" s="2">
        <v>0</v>
      </c>
      <c r="BB21" s="17">
        <f>IF(AZ21&gt;1,4,IF(AND(AZ21=0,BA21&gt;=1),2,IF(AND(AZ21=1,BA21=0),3,IF(AND(AZ21=0,BA21=0),1))))</f>
        <v>1</v>
      </c>
      <c r="BC21" s="11"/>
      <c r="BD21" s="2">
        <v>3</v>
      </c>
      <c r="BE21" s="2">
        <v>3</v>
      </c>
      <c r="BF21" s="17">
        <f>IF(BD21&gt;1,4,IF(AND(BD21=0,BE21&gt;=1),2,IF(AND(BD21=1,BE21=0),3,IF(AND(BD21=0,BE21=0),1))))</f>
        <v>4</v>
      </c>
      <c r="BG21" s="11"/>
      <c r="BH21" s="2">
        <v>0</v>
      </c>
      <c r="BI21" s="2">
        <v>0</v>
      </c>
      <c r="BJ21" s="17">
        <f>IF(BH21&gt;1,4,IF(AND(BH21=0,BI21&gt;=1),2,IF(AND(BH21=1,BI21=0),3,IF(AND(BH21=0,BI21=0),1))))</f>
        <v>1</v>
      </c>
      <c r="BK21" s="11"/>
      <c r="BL21" s="2">
        <v>0</v>
      </c>
      <c r="BM21" s="2">
        <v>1</v>
      </c>
      <c r="BN21" s="17">
        <f>IF(BL21&gt;1,4,IF(AND(BL21=0,BM21&gt;=1),2,IF(AND(BL21=1,BM21=0),3,IF(AND(BL21=0,BM21=0),1))))</f>
        <v>2</v>
      </c>
      <c r="BP21" s="7" t="s">
        <v>23</v>
      </c>
      <c r="BQ21" s="19">
        <f t="shared" si="0"/>
        <v>1.375</v>
      </c>
      <c r="BR21" s="1"/>
      <c r="BS21" s="1"/>
      <c r="BT21" s="21"/>
    </row>
    <row r="22" spans="1:72" ht="43.2" x14ac:dyDescent="0.3">
      <c r="A22" s="44"/>
      <c r="B22" s="20" t="s">
        <v>24</v>
      </c>
      <c r="C22" s="11"/>
      <c r="D22" s="2"/>
      <c r="E22" s="2" t="s">
        <v>38</v>
      </c>
      <c r="F22" s="10">
        <f>IF(E22="Hay alumbrado público dirigido solo a la vía",2,IF(E22="No hay alumbrado público",1,IF(E22="Hay alumbrado público dirigido a acera y cruces en la totalidad del tramo",4,IF(E22="Hay alumbrado público dirigido a acera y cruces en parte del tramo",3))))</f>
        <v>2</v>
      </c>
      <c r="G22" s="11"/>
      <c r="H22" s="2"/>
      <c r="I22" s="2" t="s">
        <v>38</v>
      </c>
      <c r="J22" s="10">
        <f>IF(I22="Hay alumbrado público dirigido solo a la vía",2,IF(I22="No hay alumbrado público",1,IF(I22="Hay alumbrado público dirigido a acera y cruces en la totalidad del tramo",4,IF(I22="Hay alumbrado público dirigido a acera y cruces en parte del tramo",3))))</f>
        <v>2</v>
      </c>
      <c r="K22" s="11"/>
      <c r="L22" s="2"/>
      <c r="M22" s="2" t="s">
        <v>38</v>
      </c>
      <c r="N22" s="10">
        <f>IF(M22="Hay alumbrado público dirigido solo a la vía",2,IF(M22="No hay alumbrado público",1,IF(M22="Hay alumbrado público dirigido a acera y cruces en la totalidad del tramo",4,IF(M22="Hay alumbrado público dirigido a acera y cruces en parte del tramo",3))))</f>
        <v>2</v>
      </c>
      <c r="O22" s="11"/>
      <c r="P22" s="2"/>
      <c r="Q22" s="2" t="s">
        <v>62</v>
      </c>
      <c r="R22" s="10">
        <f>IF(Q22="Hay alumbrado público dirigido solo a la vía",2,IF(Q22="No hay alumbrado público",1,IF(Q22="Hay alumbrado público dirigido a acera y cruces en la totalidad del tramo",4,IF(Q22="Hay alumbrado público dirigido a acera y cruces en parte del tramo",3))))</f>
        <v>1</v>
      </c>
      <c r="S22" s="11"/>
      <c r="T22" s="2"/>
      <c r="U22" s="2" t="s">
        <v>62</v>
      </c>
      <c r="V22" s="10">
        <f>IF(U22="Hay alumbrado público dirigido solo a la vía",2,IF(U22="No hay alumbrado público",1,IF(U22="Hay alumbrado público dirigido a acera y cruces en la totalidad del tramo",4,IF(U22="Hay alumbrado público dirigido a acera y cruces en parte del tramo",3))))</f>
        <v>1</v>
      </c>
      <c r="W22" s="11"/>
      <c r="X22" s="2"/>
      <c r="Y22" s="2" t="s">
        <v>38</v>
      </c>
      <c r="Z22" s="10">
        <f>IF(Y22="Hay alumbrado público dirigido solo a la vía",2,IF(Y22="No hay alumbrado público",1,IF(Y22="Hay alumbrado público dirigido a acera y cruces en la totalidad del tramo",4,IF(Y22="Hay alumbrado público dirigido a acera y cruces en parte del tramo",3))))</f>
        <v>2</v>
      </c>
      <c r="AA22" s="11"/>
      <c r="AB22" s="2"/>
      <c r="AC22" s="2" t="s">
        <v>38</v>
      </c>
      <c r="AD22" s="10">
        <f>IF(AC22="Hay alumbrado público dirigido solo a la vía",2,IF(AC22="No hay alumbrado público",1,IF(AC22="Hay alumbrado público dirigido a acera y cruces en la totalidad del tramo",4,IF(AC22="Hay alumbrado público dirigido a acera y cruces en parte del tramo",3))))</f>
        <v>2</v>
      </c>
      <c r="AE22" s="11"/>
      <c r="AF22" s="2"/>
      <c r="AG22" s="2" t="s">
        <v>38</v>
      </c>
      <c r="AH22" s="10">
        <f>IF(AG22="Hay alumbrado público dirigido solo a la vía",2,IF(AG22="No hay alumbrado público",1,IF(AG22="Hay alumbrado público dirigido a acera y cruces en la totalidad del tramo",4,IF(AG22="Hay alumbrado público dirigido a acera y cruces en parte del tramo",3))))</f>
        <v>2</v>
      </c>
      <c r="AI22" s="11"/>
      <c r="AJ22" s="2"/>
      <c r="AK22" s="2" t="s">
        <v>38</v>
      </c>
      <c r="AL22" s="17">
        <f>IF(AK22="Hay alumbrado público dirigido solo a la vía",2,IF(AK22="No hay alumbrado público",1))</f>
        <v>2</v>
      </c>
      <c r="AM22" s="11"/>
      <c r="AN22" s="2"/>
      <c r="AO22" s="2" t="s">
        <v>38</v>
      </c>
      <c r="AP22" s="17">
        <f>IF(AO22="Hay alumbrado público dirigido solo a la vía",2,IF(AO22="No hay alumbrado público",1))</f>
        <v>2</v>
      </c>
      <c r="AQ22" s="11"/>
      <c r="AR22" s="2"/>
      <c r="AS22" s="2" t="s">
        <v>38</v>
      </c>
      <c r="AT22" s="17">
        <f>IF(AS22="Hay alumbrado público dirigido solo a la vía",2,IF(AS22="No hay alumbrado público",1))</f>
        <v>2</v>
      </c>
      <c r="AU22" s="11"/>
      <c r="AV22" s="2"/>
      <c r="AW22" s="2" t="s">
        <v>38</v>
      </c>
      <c r="AX22" s="17">
        <f>IF(AW22="Hay alumbrado público dirigido solo a la vía",2,IF(AW22="No hay alumbrado público",1))</f>
        <v>2</v>
      </c>
      <c r="AY22" s="11"/>
      <c r="AZ22" s="2"/>
      <c r="BA22" s="2" t="s">
        <v>38</v>
      </c>
      <c r="BB22" s="17">
        <f>IF(BA22="Hay alumbrado público dirigido solo a la vía",2,IF(BA22="No hay alumbrado público",1))</f>
        <v>2</v>
      </c>
      <c r="BC22" s="11"/>
      <c r="BD22" s="2"/>
      <c r="BE22" s="2" t="s">
        <v>64</v>
      </c>
      <c r="BF22" s="17">
        <f>IF(BE22="Hay alumbrado público dirigido solo a la vía",2,IF(BE22="No hay alumbrado público",1,IF(BE22="Hay alumbrado público dirigido a acera y cruces en la totalidad del tramo",4)))</f>
        <v>4</v>
      </c>
      <c r="BG22" s="11"/>
      <c r="BH22" s="2"/>
      <c r="BI22" s="2" t="s">
        <v>38</v>
      </c>
      <c r="BJ22" s="17">
        <f>IF(BI22="Hay alumbrado público dirigido solo a la vía",2,IF(BI22="No hay alumbrado público",1,IF(BI22="Hay alumbrado público dirigido a acera y cruces en la totalidad del tramo",4)))</f>
        <v>2</v>
      </c>
      <c r="BK22" s="11"/>
      <c r="BL22" s="2"/>
      <c r="BM22" s="2" t="s">
        <v>62</v>
      </c>
      <c r="BN22" s="17">
        <f>IF(BM22="Hay alumbrado público dirigido solo a la vía",2,IF(BM22="No hay alumbrado público",1,IF(BM22="Hay alumbrado público dirigido a acera y cruces en la totalidad del tramo",4)))</f>
        <v>1</v>
      </c>
      <c r="BP22" s="7" t="s">
        <v>24</v>
      </c>
      <c r="BQ22" s="19">
        <f t="shared" si="0"/>
        <v>1.9375</v>
      </c>
      <c r="BR22" s="1"/>
      <c r="BS22" s="1"/>
      <c r="BT22" s="21"/>
    </row>
    <row r="23" spans="1:72" ht="43.2" x14ac:dyDescent="0.3">
      <c r="A23" s="41" t="s">
        <v>25</v>
      </c>
      <c r="B23" s="20" t="s">
        <v>26</v>
      </c>
      <c r="C23" s="11"/>
      <c r="D23" s="2"/>
      <c r="E23" s="2" t="s">
        <v>52</v>
      </c>
      <c r="F23" s="10">
        <f>IF(E23="Solo hay señalización del nombre de las calles e indicación de cruces",2,IF(E23="No hay señalización",1,IF(E23="Hay señalizaciones en las paradas de autobús",3)))</f>
        <v>1</v>
      </c>
      <c r="G23" s="11"/>
      <c r="H23" s="2"/>
      <c r="I23" s="2" t="s">
        <v>52</v>
      </c>
      <c r="J23" s="10">
        <f>IF(I23="Solo hay señalización del nombre de las calles e indicación de cruces",2,IF(I23="No hay señalización",1,IF(I23="Hay señalizaciones en las paradas de autobús",3)))</f>
        <v>1</v>
      </c>
      <c r="K23" s="11"/>
      <c r="L23" s="2"/>
      <c r="M23" s="2" t="s">
        <v>52</v>
      </c>
      <c r="N23" s="10">
        <f>IF(M23="Solo hay señalización del nombre de las calles e indicación de cruces",2,IF(M23="No hay señalización",1,IF(M23="Hay señalizaciones en las paradas de autobús",3)))</f>
        <v>1</v>
      </c>
      <c r="O23" s="11"/>
      <c r="P23" s="2"/>
      <c r="Q23" s="2" t="s">
        <v>52</v>
      </c>
      <c r="R23" s="10">
        <f>IF(Q23="Solo hay señalización del nombre de las calles e indicación de cruces",2,IF(Q23="No hay señalización",1,IF(Q23="Hay señalizaciones en las paradas de autobús",3)))</f>
        <v>1</v>
      </c>
      <c r="S23" s="11"/>
      <c r="T23" s="2"/>
      <c r="U23" s="2" t="s">
        <v>52</v>
      </c>
      <c r="V23" s="10">
        <f>IF(U23="Solo hay señalización del nombre de las calles e indicación de cruces",2,IF(U23="No hay señalización",1,IF(U23="Hay señalizaciones en las paradas de autobús",3)))</f>
        <v>1</v>
      </c>
      <c r="W23" s="11"/>
      <c r="X23" s="2"/>
      <c r="Y23" s="2" t="s">
        <v>52</v>
      </c>
      <c r="Z23" s="10">
        <f>IF(Y23="Solo hay señalización del nombre de las calles e indicación de cruces",2,IF(Y23="No hay señalización",1,IF(Y23="Hay señalizaciones en las paradas de autobús",3)))</f>
        <v>1</v>
      </c>
      <c r="AA23" s="11"/>
      <c r="AB23" s="2"/>
      <c r="AC23" s="2" t="s">
        <v>52</v>
      </c>
      <c r="AD23" s="10">
        <f>IF(AC23="Solo hay señalización del nombre de las calles e indicación de cruces",2,IF(AC23="No hay señalización",1,IF(AC23="Hay señalizaciones en las paradas de autobús",3)))</f>
        <v>1</v>
      </c>
      <c r="AE23" s="11"/>
      <c r="AF23" s="2"/>
      <c r="AG23" s="2" t="s">
        <v>52</v>
      </c>
      <c r="AH23" s="10">
        <f>IF(AG23="Solo hay señalización del nombre de las calles e indicación de cruces",2,IF(AG23="No hay señalización",1,IF(AG23="Hay señalizaciones en las paradas de autobús",3)))</f>
        <v>1</v>
      </c>
      <c r="AI23" s="11"/>
      <c r="AJ23" s="2"/>
      <c r="AK23" s="2" t="s">
        <v>52</v>
      </c>
      <c r="AL23" s="17">
        <f>IF(AK23="Solo hay señalización del nombre de las calles e indicación de cruces",2,IF(AK23="No hay señalización",1,IF(AK23="Hay señalizaciones en las paradas de autobús",3)))</f>
        <v>1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52</v>
      </c>
      <c r="AT23" s="17">
        <f>IF(AS23="Solo hay señalización del nombre de las calles e indicación de cruces",2,IF(AS23="No hay señalización",1,IF(AS23="Hay señalizaciones en las paradas de autobús",3)))</f>
        <v>1</v>
      </c>
      <c r="AU23" s="11"/>
      <c r="AV23" s="2"/>
      <c r="AW23" s="2" t="s">
        <v>52</v>
      </c>
      <c r="AX23" s="17">
        <f>IF(AW23="Solo hay señalización del nombre de las calles e indicación de cruces",2,IF(AW23="No hay señalización",1,IF(AW23="Hay señalizaciones en las paradas de autobús",3)))</f>
        <v>1</v>
      </c>
      <c r="AY23" s="11"/>
      <c r="AZ23" s="2"/>
      <c r="BA23" s="2" t="s">
        <v>52</v>
      </c>
      <c r="BB23" s="17">
        <f>IF(BA23="Solo hay señalización del nombre de las calles e indicación de cruces",2,IF(BA23="No hay señalización",1,IF(BA23="Hay señalizaciones en las paradas de autobús",3)))</f>
        <v>1</v>
      </c>
      <c r="BC23" s="11"/>
      <c r="BD23" s="2"/>
      <c r="BE23" s="2" t="s">
        <v>39</v>
      </c>
      <c r="BF23" s="17">
        <f>IF(BE23="Solo hay señalización del nombre de las calles e indicación de cruces",2,IF(BE23="No hay señalización",1,IF(BE23="Hay señalizaciones en las paradas de autobús",3)))</f>
        <v>2</v>
      </c>
      <c r="BG23" s="11"/>
      <c r="BH23" s="2"/>
      <c r="BI23" s="2" t="s">
        <v>52</v>
      </c>
      <c r="BJ23" s="17">
        <f>IF(BI23="Solo hay señalización del nombre de las calles e indicación de cruces",2,IF(BI23="No hay señalización",1,IF(BI23="Hay señalizaciones en las paradas de autobús",3)))</f>
        <v>1</v>
      </c>
      <c r="BK23" s="11"/>
      <c r="BL23" s="2"/>
      <c r="BM23" s="2" t="s">
        <v>52</v>
      </c>
      <c r="BN23" s="17">
        <f>IF(BM23="Solo hay señalización del nombre de las calles e indicación de cruces",2,IF(BM23="No hay señalización",1,IF(BM23="Hay señalizaciones en las paradas de autobús",3)))</f>
        <v>1</v>
      </c>
      <c r="BP23" s="7" t="s">
        <v>26</v>
      </c>
      <c r="BQ23" s="19">
        <f t="shared" si="0"/>
        <v>1.0625</v>
      </c>
      <c r="BR23" s="1"/>
      <c r="BS23" s="1"/>
      <c r="BT23" s="1"/>
    </row>
    <row r="24" spans="1:72" ht="28.8" x14ac:dyDescent="0.3">
      <c r="A24" s="41"/>
      <c r="B24" s="20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R24" s="1"/>
      <c r="BS24" s="1"/>
      <c r="BT24" s="21"/>
    </row>
    <row r="25" spans="1:72" ht="43.8" thickBot="1" x14ac:dyDescent="0.35">
      <c r="A25" s="41"/>
      <c r="B25" s="20" t="s">
        <v>28</v>
      </c>
      <c r="C25" s="14"/>
      <c r="D25" s="15"/>
      <c r="E25" s="15" t="s">
        <v>41</v>
      </c>
      <c r="F25" s="16">
        <f>IF(E25="No hay señalización dirigida a vehículos sobre presencia de peatones",2,IF(E25="Hay señalización dirigida a motorizados sobre presencia de peatones",3))</f>
        <v>2</v>
      </c>
      <c r="G25" s="14"/>
      <c r="H25" s="15"/>
      <c r="I25" s="15" t="s">
        <v>41</v>
      </c>
      <c r="J25" s="16">
        <f>IF(I25="No hay señalización dirigida a vehículos sobre presencia de peatones",2,IF(I25="Hay señalización dirigida a motorizados sobre presencia de peatones",3))</f>
        <v>2</v>
      </c>
      <c r="K25" s="14"/>
      <c r="L25" s="15"/>
      <c r="M25" s="15" t="s">
        <v>41</v>
      </c>
      <c r="N25" s="16">
        <f>IF(M25="No hay señalización dirigida a vehículos sobre presencia de peatones",2,IF(M25="Hay señalización dirigida a motorizados sobre presencia de peatones",3))</f>
        <v>2</v>
      </c>
      <c r="O25" s="14"/>
      <c r="P25" s="15"/>
      <c r="Q25" s="15" t="s">
        <v>41</v>
      </c>
      <c r="R25" s="16">
        <f>IF(Q25="No hay señalización dirigida a vehículos sobre presencia de peatones",2,IF(Q25="Hay señalización dirigida a motorizados sobre presencia de peatones",3))</f>
        <v>2</v>
      </c>
      <c r="S25" s="14"/>
      <c r="T25" s="15"/>
      <c r="U25" s="15" t="s">
        <v>41</v>
      </c>
      <c r="V25" s="16">
        <f>IF(U25="No hay señalización dirigida a vehículos sobre presencia de peatones",2,IF(U25="Hay señalización dirigida a motorizados sobre presencia de peatones",3))</f>
        <v>2</v>
      </c>
      <c r="W25" s="14"/>
      <c r="X25" s="15"/>
      <c r="Y25" s="15" t="s">
        <v>41</v>
      </c>
      <c r="Z25" s="16">
        <f>IF(Y25="No hay señalización dirigida a vehículos sobre presencia de peatones",2,IF(Y25="Hay señalización dirigida a motorizados sobre presencia de peatones",3))</f>
        <v>2</v>
      </c>
      <c r="AA25" s="14"/>
      <c r="AB25" s="15"/>
      <c r="AC25" s="15" t="s">
        <v>41</v>
      </c>
      <c r="AD25" s="16">
        <f>IF(AC25="No hay señalización dirigida a vehículos sobre presencia de peatones",2,IF(AC25="Hay señalización dirigida a motorizados sobre presencia de peatones",3))</f>
        <v>2</v>
      </c>
      <c r="AE25" s="14"/>
      <c r="AF25" s="15"/>
      <c r="AG25" s="15" t="s">
        <v>41</v>
      </c>
      <c r="AH25" s="16">
        <f>IF(AG25="No hay señalización dirigida a vehículos sobre presencia de peatones",2,IF(AG25="Hay señalización dirigida a motorizados sobre presencia de peatones",3))</f>
        <v>2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41</v>
      </c>
      <c r="AX25" s="18">
        <f>IF(AW25="No hay señalización dirigida a vehículos sobre presencia de peatones",2,IF(AW25="Hay señalización dirigida a motorizados sobre presencia de peatones",3))</f>
        <v>2</v>
      </c>
      <c r="AY25" s="14"/>
      <c r="AZ25" s="15"/>
      <c r="BA25" s="15" t="s">
        <v>41</v>
      </c>
      <c r="BB25" s="18">
        <f>IF(BA25="No hay señalización dirigida a vehículos sobre presencia de peatones",2,IF(BA25="Hay señalización dirigida a motorizados sobre presencia de peatones",3))</f>
        <v>2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41</v>
      </c>
      <c r="BN25" s="18">
        <f>IF(BM25="No hay señalización dirigida a vehículos sobre presencia de peatones",2,IF(BM25="Hay señalización dirigida a motorizados sobre presencia de peatones",3))</f>
        <v>2</v>
      </c>
      <c r="BP25" s="7" t="s">
        <v>28</v>
      </c>
      <c r="BQ25" s="19">
        <f t="shared" si="0"/>
        <v>2</v>
      </c>
      <c r="BR25" s="1"/>
      <c r="BS25" s="1"/>
      <c r="BT25" s="21"/>
    </row>
  </sheetData>
  <mergeCells count="39">
    <mergeCell ref="W2:Y2"/>
    <mergeCell ref="AA1:AD1"/>
    <mergeCell ref="AA2:AC2"/>
    <mergeCell ref="AE1:AH1"/>
    <mergeCell ref="AE2:AG2"/>
    <mergeCell ref="BS2:BT2"/>
    <mergeCell ref="BG1:BJ1"/>
    <mergeCell ref="BG2:BI2"/>
    <mergeCell ref="BK1:BN1"/>
    <mergeCell ref="BK2:BM2"/>
    <mergeCell ref="AY1:BB1"/>
    <mergeCell ref="AY2:BA2"/>
    <mergeCell ref="BC1:BF1"/>
    <mergeCell ref="BC2:BE2"/>
    <mergeCell ref="AQ1:AT1"/>
    <mergeCell ref="AQ2:AS2"/>
    <mergeCell ref="AU1:AX1"/>
    <mergeCell ref="AU2:AW2"/>
    <mergeCell ref="AI1:AL1"/>
    <mergeCell ref="AI2:AK2"/>
    <mergeCell ref="AM1:AP1"/>
    <mergeCell ref="AM2:AO2"/>
    <mergeCell ref="A3:A6"/>
    <mergeCell ref="C1:F1"/>
    <mergeCell ref="C2:E2"/>
    <mergeCell ref="G1:J1"/>
    <mergeCell ref="G2:I2"/>
    <mergeCell ref="K1:N1"/>
    <mergeCell ref="K2:M2"/>
    <mergeCell ref="O1:R1"/>
    <mergeCell ref="O2:Q2"/>
    <mergeCell ref="S1:V1"/>
    <mergeCell ref="S2:U2"/>
    <mergeCell ref="W1:Z1"/>
    <mergeCell ref="A7:A10"/>
    <mergeCell ref="A11:A14"/>
    <mergeCell ref="A15:A18"/>
    <mergeCell ref="A19:A22"/>
    <mergeCell ref="A23: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0915-8C80-4ADA-8B5E-65A79F6B5014}">
  <sheetPr>
    <tabColor rgb="FF00B0F0"/>
  </sheetPr>
  <dimension ref="A1:BT25"/>
  <sheetViews>
    <sheetView showGridLines="0" zoomScale="70" zoomScaleNormal="70" workbookViewId="0">
      <pane xSplit="2" topLeftCell="BO1" activePane="topRight" state="frozen"/>
      <selection pane="topRight" activeCell="BT23" sqref="BT23"/>
    </sheetView>
  </sheetViews>
  <sheetFormatPr baseColWidth="10" defaultRowHeight="14.4" x14ac:dyDescent="0.3"/>
  <cols>
    <col min="2" max="22" width="28.5546875" customWidth="1"/>
    <col min="23" max="23" width="18.6640625" customWidth="1"/>
    <col min="24" max="34" width="28.5546875" customWidth="1"/>
    <col min="35" max="35" width="20.77734375" customWidth="1"/>
    <col min="36" max="36" width="24.44140625" customWidth="1"/>
    <col min="37" max="37" width="25.44140625" customWidth="1"/>
    <col min="38" max="38" width="17.109375" customWidth="1"/>
    <col min="39" max="39" width="20.77734375" customWidth="1"/>
    <col min="40" max="40" width="24.44140625" customWidth="1"/>
    <col min="41" max="41" width="25.44140625" customWidth="1"/>
    <col min="42" max="42" width="17.109375" customWidth="1"/>
    <col min="43" max="43" width="20.77734375" customWidth="1"/>
    <col min="44" max="44" width="24.44140625" customWidth="1"/>
    <col min="45" max="45" width="25.44140625" customWidth="1"/>
    <col min="46" max="46" width="17.109375" customWidth="1"/>
    <col min="47" max="47" width="20.77734375" customWidth="1"/>
    <col min="48" max="48" width="24.44140625" customWidth="1"/>
    <col min="49" max="49" width="25.44140625" customWidth="1"/>
    <col min="50" max="50" width="17.109375" customWidth="1"/>
    <col min="51" max="51" width="20.77734375" customWidth="1"/>
    <col min="52" max="52" width="24.44140625" customWidth="1"/>
    <col min="53" max="53" width="25.44140625" customWidth="1"/>
    <col min="54" max="54" width="17.109375" customWidth="1"/>
    <col min="55" max="55" width="20.77734375" customWidth="1"/>
    <col min="56" max="56" width="24.44140625" customWidth="1"/>
    <col min="57" max="57" width="25.44140625" customWidth="1"/>
    <col min="58" max="58" width="17.109375" customWidth="1"/>
    <col min="59" max="59" width="20.77734375" customWidth="1"/>
    <col min="60" max="60" width="24.44140625" customWidth="1"/>
    <col min="61" max="61" width="25.44140625" customWidth="1"/>
    <col min="62" max="62" width="17.109375" customWidth="1"/>
    <col min="63" max="63" width="20.77734375" customWidth="1"/>
    <col min="64" max="64" width="24.44140625" customWidth="1"/>
    <col min="65" max="65" width="25.44140625" customWidth="1"/>
    <col min="66" max="66" width="17.109375" customWidth="1"/>
    <col min="68" max="68" width="32.44140625" customWidth="1"/>
    <col min="71" max="71" width="26.109375" customWidth="1"/>
  </cols>
  <sheetData>
    <row r="1" spans="1:72" ht="14.4" customHeight="1" x14ac:dyDescent="0.3">
      <c r="C1" s="45" t="s">
        <v>34</v>
      </c>
      <c r="D1" s="46"/>
      <c r="E1" s="46"/>
      <c r="F1" s="47"/>
      <c r="G1" s="45" t="s">
        <v>42</v>
      </c>
      <c r="H1" s="46"/>
      <c r="I1" s="46"/>
      <c r="J1" s="47"/>
      <c r="K1" s="45" t="s">
        <v>44</v>
      </c>
      <c r="L1" s="46"/>
      <c r="M1" s="46"/>
      <c r="N1" s="47"/>
      <c r="O1" s="45" t="s">
        <v>45</v>
      </c>
      <c r="P1" s="46"/>
      <c r="Q1" s="46"/>
      <c r="R1" s="47"/>
      <c r="S1" s="45" t="s">
        <v>46</v>
      </c>
      <c r="T1" s="46"/>
      <c r="U1" s="46"/>
      <c r="V1" s="47"/>
      <c r="W1" s="45" t="s">
        <v>47</v>
      </c>
      <c r="X1" s="46"/>
      <c r="Y1" s="46"/>
      <c r="Z1" s="47"/>
      <c r="AA1" s="45" t="s">
        <v>48</v>
      </c>
      <c r="AB1" s="46"/>
      <c r="AC1" s="46"/>
      <c r="AD1" s="47"/>
      <c r="AE1" s="45" t="s">
        <v>49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ht="14.4" customHeight="1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P2" s="1"/>
      <c r="BQ2" s="5" t="s">
        <v>60</v>
      </c>
      <c r="BR2" s="1"/>
      <c r="BS2" s="39" t="s">
        <v>61</v>
      </c>
      <c r="BT2" s="40"/>
    </row>
    <row r="3" spans="1:72" x14ac:dyDescent="0.3">
      <c r="A3" s="41" t="s">
        <v>0</v>
      </c>
      <c r="B3" s="7" t="s">
        <v>1</v>
      </c>
      <c r="C3" s="9"/>
      <c r="D3" s="2"/>
      <c r="E3" s="30">
        <v>1.25</v>
      </c>
      <c r="F3" s="10">
        <f>IF(E3&lt;1.2,1,IF(AND(E3&gt;=1.2,E3&lt;1.5),2,IF(AND(E3&gt;=1.5,E3&lt;1.8),3,IF(E3&gt;=1.8,4))))</f>
        <v>2</v>
      </c>
      <c r="G3" s="9"/>
      <c r="H3" s="2"/>
      <c r="I3" s="30">
        <v>4.4000000000000004</v>
      </c>
      <c r="J3" s="10">
        <f>IF(I3&lt;1.2,1,IF(AND(I3&gt;=1.2,I3&lt;1.5),2,IF(AND(I3&gt;=1.5,I3&lt;1.8),3,IF(I3&gt;=1.8,4))))</f>
        <v>4</v>
      </c>
      <c r="K3" s="9"/>
      <c r="L3" s="2"/>
      <c r="M3" s="30">
        <v>1.28</v>
      </c>
      <c r="N3" s="10">
        <f>IF(M3&lt;1.2,1,IF(AND(M3&gt;=1.2,M3&lt;1.5),2,IF(AND(M3&gt;=1.5,M3&lt;1.8),3,IF(M3&gt;=1.8,4))))</f>
        <v>2</v>
      </c>
      <c r="O3" s="9"/>
      <c r="P3" s="2"/>
      <c r="Q3" s="30">
        <v>1.25</v>
      </c>
      <c r="R3" s="10">
        <f>IF(Q3&lt;1.2,1,IF(AND(Q3&gt;=1.2,Q3&lt;1.5),2,IF(AND(Q3&gt;=1.5,Q3&lt;1.8),3,IF(Q3&gt;=1.8,4))))</f>
        <v>2</v>
      </c>
      <c r="S3" s="9"/>
      <c r="T3" s="2"/>
      <c r="U3" s="30">
        <v>1.1000000000000001</v>
      </c>
      <c r="V3" s="10">
        <f>IF(U3&lt;1.2,1,IF(AND(U3&gt;=1.2,U3&lt;1.5),2,IF(AND(U3&gt;=1.5,U3&lt;1.8),3,IF(U3&gt;=1.8,4))))</f>
        <v>1</v>
      </c>
      <c r="W3" s="9"/>
      <c r="X3" s="2"/>
      <c r="Y3" s="30">
        <v>1.28</v>
      </c>
      <c r="Z3" s="10">
        <f>IF(Y3&lt;1.2,1,IF(AND(Y3&gt;=1.2,Y3&lt;1.5),2,IF(AND(Y3&gt;=1.5,Y3&lt;1.8),3,IF(Y3&gt;=1.8,4))))</f>
        <v>2</v>
      </c>
      <c r="AA3" s="9"/>
      <c r="AB3" s="2"/>
      <c r="AC3" s="30">
        <v>1.25</v>
      </c>
      <c r="AD3" s="10">
        <f>IF(AC3&lt;1.2,1,IF(AND(AC3&gt;=1.2,AC3&lt;1.5),2,IF(AND(AC3&gt;=1.5,AC3&lt;1.8),3,IF(AC3&gt;=1.8,4))))</f>
        <v>2</v>
      </c>
      <c r="AE3" s="9"/>
      <c r="AF3" s="2"/>
      <c r="AG3" s="30">
        <v>1.2</v>
      </c>
      <c r="AH3" s="10">
        <f>IF(AG3&lt;1.2,1,IF(AND(AG3&gt;=1.2,AG3&lt;1.5),2,IF(AND(AG3&gt;=1.5,AG3&lt;1.8),3,IF(AG3&gt;=1.8,4))))</f>
        <v>2</v>
      </c>
      <c r="AI3" s="9"/>
      <c r="AJ3" s="2"/>
      <c r="AK3" s="6">
        <v>1.8</v>
      </c>
      <c r="AL3" s="17">
        <f>IF(AK3&lt;1.2,1,IF(AND(AK3&gt;=1.2,AK3&lt;1.5),2,IF(AND(AK3&gt;=1.5,AK3&lt;1.8),3,IF(AK3&gt;=1.8,4))))</f>
        <v>4</v>
      </c>
      <c r="AM3" s="9"/>
      <c r="AN3" s="2"/>
      <c r="AO3" s="6">
        <v>1.8</v>
      </c>
      <c r="AP3" s="17">
        <f>IF(AO3&lt;1.2,1,IF(AND(AO3&gt;=1.2,AO3&lt;1.5),2,IF(AND(AO3&gt;=1.5,AO3&lt;1.8),3,IF(AO3&gt;=1.8,4))))</f>
        <v>4</v>
      </c>
      <c r="AQ3" s="9"/>
      <c r="AR3" s="2"/>
      <c r="AS3" s="6">
        <v>1.85</v>
      </c>
      <c r="AT3" s="17">
        <f>IF(AS3&lt;1.2,1,IF(AND(AS3&gt;=1.2,AS3&lt;1.5),2,IF(AND(AS3&gt;=1.5,AS3&lt;1.8),3,IF(AS3&gt;=1.8,4))))</f>
        <v>4</v>
      </c>
      <c r="AU3" s="9"/>
      <c r="AV3" s="2"/>
      <c r="AW3" s="6">
        <v>1.5</v>
      </c>
      <c r="AX3" s="17">
        <f>IF(AW3&lt;1.2,1,IF(AND(AW3&gt;=1.2,AW3&lt;1.5),2,IF(AND(AW3&gt;=1.5,AW3&lt;1.8),3,IF(AW3&gt;=1.8,4))))</f>
        <v>3</v>
      </c>
      <c r="AY3" s="9"/>
      <c r="AZ3" s="2"/>
      <c r="BA3" s="6">
        <v>1.5</v>
      </c>
      <c r="BB3" s="17">
        <f>IF(BA3&lt;1.2,1,IF(AND(BA3&gt;=1.2,BA3&lt;1.5),2,IF(AND(BA3&gt;=1.5,BA3&lt;1.8),3,IF(BA3&gt;=1.8,4))))</f>
        <v>3</v>
      </c>
      <c r="BC3" s="9"/>
      <c r="BD3" s="2"/>
      <c r="BE3" s="6">
        <v>1.5</v>
      </c>
      <c r="BF3" s="17">
        <f>IF(BE3&lt;1.2,1,IF(AND(BE3&gt;=1.2,BE3&lt;1.5),2,IF(AND(BE3&gt;=1.5,BE3&lt;1.8),3,IF(BE3&gt;=1.8,4))))</f>
        <v>3</v>
      </c>
      <c r="BG3" s="9"/>
      <c r="BH3" s="2"/>
      <c r="BI3" s="6">
        <v>3</v>
      </c>
      <c r="BJ3" s="17">
        <f>IF(BI3&lt;1.2,1,IF(AND(BI3&gt;=1.2,BI3&lt;1.5),2,IF(AND(BI3&gt;=1.5,BI3&lt;1.8),3,IF(BI3&gt;=1.8,4))))</f>
        <v>4</v>
      </c>
      <c r="BK3" s="9"/>
      <c r="BL3" s="2"/>
      <c r="BM3" s="6">
        <v>2.1</v>
      </c>
      <c r="BN3" s="17">
        <f>IF(BM3&lt;1.2,1,IF(AND(BM3&gt;=1.2,BM3&lt;1.5),2,IF(AND(BM3&gt;=1.5,BM3&lt;1.8),3,IF(BM3&gt;=1.8,4))))</f>
        <v>4</v>
      </c>
      <c r="BP3" s="7" t="s">
        <v>1</v>
      </c>
      <c r="BQ3" s="19">
        <f>SUM(F3,J3,N3,R3,V3,Z3,AD3,AH3,AL3,AP3,AT3,AX3,BB3,BF3,BJ3,BN3)/(2*8)</f>
        <v>2.875</v>
      </c>
      <c r="BR3" s="1"/>
      <c r="BS3" s="5" t="s">
        <v>0</v>
      </c>
      <c r="BT3" s="19">
        <f>AVERAGE(BQ3:BQ6)</f>
        <v>3.71875</v>
      </c>
    </row>
    <row r="4" spans="1:72" ht="28.8" x14ac:dyDescent="0.3">
      <c r="A4" s="41"/>
      <c r="B4" s="7" t="s">
        <v>2</v>
      </c>
      <c r="C4" s="11"/>
      <c r="D4" s="2" t="s">
        <v>67</v>
      </c>
      <c r="E4" s="31">
        <v>100</v>
      </c>
      <c r="F4" s="10">
        <f>IF(E4=100,4,IF(E4&gt;=75,3,IF(E4&lt;75,2)))</f>
        <v>4</v>
      </c>
      <c r="G4" s="11"/>
      <c r="H4" s="2" t="s">
        <v>67</v>
      </c>
      <c r="I4" s="31">
        <v>100</v>
      </c>
      <c r="J4" s="10">
        <f>IF(I4=100,4,IF(I4&gt;=75,3,IF(I4&lt;75,2)))</f>
        <v>4</v>
      </c>
      <c r="K4" s="11"/>
      <c r="L4" s="2" t="s">
        <v>67</v>
      </c>
      <c r="M4" s="31">
        <v>100</v>
      </c>
      <c r="N4" s="10">
        <f>IF(M4=100,4,IF(M4&gt;=75,3,IF(M4&lt;75,2)))</f>
        <v>4</v>
      </c>
      <c r="O4" s="11"/>
      <c r="P4" s="2" t="s">
        <v>67</v>
      </c>
      <c r="Q4" s="31">
        <v>100</v>
      </c>
      <c r="R4" s="10">
        <f>IF(Q4=100,4,IF(Q4&gt;=75,3,IF(Q4&lt;75,2)))</f>
        <v>4</v>
      </c>
      <c r="S4" s="11"/>
      <c r="T4" s="2" t="s">
        <v>67</v>
      </c>
      <c r="U4" s="31">
        <v>100</v>
      </c>
      <c r="V4" s="10">
        <f>IF(U4=100,4,IF(U4&gt;=75,3,IF(U4&lt;75,2)))</f>
        <v>4</v>
      </c>
      <c r="W4" s="11"/>
      <c r="X4" s="2" t="s">
        <v>67</v>
      </c>
      <c r="Y4" s="31">
        <v>100</v>
      </c>
      <c r="Z4" s="10">
        <f>IF(Y4=100,4,IF(Y4&gt;=75,3,IF(Y4&lt;75,2)))</f>
        <v>4</v>
      </c>
      <c r="AA4" s="11"/>
      <c r="AB4" s="2" t="s">
        <v>67</v>
      </c>
      <c r="AC4" s="31">
        <v>100</v>
      </c>
      <c r="AD4" s="10">
        <f>IF(AC4=100,4,IF(AC4&gt;=75,3,IF(AC4&lt;75,2)))</f>
        <v>4</v>
      </c>
      <c r="AE4" s="11"/>
      <c r="AF4" s="2" t="s">
        <v>67</v>
      </c>
      <c r="AG4" s="31">
        <v>100</v>
      </c>
      <c r="AH4" s="10">
        <f>IF(AG4=100,4,IF(AG4&gt;=75,3,IF(AG4&lt;75,2)))</f>
        <v>4</v>
      </c>
      <c r="AI4" s="11"/>
      <c r="AJ4" s="2" t="s">
        <v>65</v>
      </c>
      <c r="AK4" s="3">
        <v>100</v>
      </c>
      <c r="AL4" s="17">
        <f>IF(AK4=100,4,IF(AK4&gt;=75,3,IF(AK4&lt;75,2)))</f>
        <v>4</v>
      </c>
      <c r="AM4" s="11"/>
      <c r="AN4" s="2" t="s">
        <v>65</v>
      </c>
      <c r="AO4" s="3">
        <v>100</v>
      </c>
      <c r="AP4" s="17">
        <f>IF(AO4=100,4,IF(AO4&gt;=75,3,IF(AO4&lt;75,2)))</f>
        <v>4</v>
      </c>
      <c r="AQ4" s="11"/>
      <c r="AR4" s="2" t="s">
        <v>35</v>
      </c>
      <c r="AS4" s="3">
        <v>100</v>
      </c>
      <c r="AT4" s="17">
        <f>IF(AS4=100,4,IF(AS4&gt;=75,3,IF(AS4&lt;75,2)))</f>
        <v>4</v>
      </c>
      <c r="AU4" s="11"/>
      <c r="AV4" s="2" t="s">
        <v>65</v>
      </c>
      <c r="AW4" s="3">
        <v>100</v>
      </c>
      <c r="AX4" s="17">
        <f>IF(AW4=100,4,IF(AW4&gt;=75,3,IF(AW4&lt;75,2)))</f>
        <v>4</v>
      </c>
      <c r="AY4" s="11"/>
      <c r="AZ4" s="2" t="s">
        <v>65</v>
      </c>
      <c r="BA4" s="3">
        <v>100</v>
      </c>
      <c r="BB4" s="17">
        <f>IF(BA4=100,4,IF(BA4&gt;=75,3,IF(BA4&lt;75,2)))</f>
        <v>4</v>
      </c>
      <c r="BC4" s="11"/>
      <c r="BD4" s="2" t="s">
        <v>67</v>
      </c>
      <c r="BE4" s="3">
        <v>100</v>
      </c>
      <c r="BF4" s="17">
        <f>IF(BE4=100,4,IF(BE4&gt;=75,3,IF(BE4&lt;75,2)))</f>
        <v>4</v>
      </c>
      <c r="BG4" s="11"/>
      <c r="BH4" s="2" t="s">
        <v>67</v>
      </c>
      <c r="BI4" s="3">
        <v>100</v>
      </c>
      <c r="BJ4" s="17">
        <f>IF(BI4=100,4,IF(BI4&gt;=75,3,IF(BI4&lt;75,2)))</f>
        <v>4</v>
      </c>
      <c r="BK4" s="11"/>
      <c r="BL4" s="2" t="s">
        <v>67</v>
      </c>
      <c r="BM4" s="3">
        <v>100</v>
      </c>
      <c r="BN4" s="17">
        <f>IF(BM4=100,4,IF(BM4&gt;=75,3,IF(BM4&lt;75,2)))</f>
        <v>4</v>
      </c>
      <c r="BP4" s="7" t="s">
        <v>2</v>
      </c>
      <c r="BQ4" s="19">
        <f t="shared" ref="BQ4:BQ25" si="0">SUM(F4,J4,N4,R4,V4,Z4,AD4,AH4,AL4,AP4,AT4,AX4,BB4,BF4,BJ4,BN4)/(2*8)</f>
        <v>4</v>
      </c>
      <c r="BR4" s="1"/>
      <c r="BS4" s="5" t="s">
        <v>5</v>
      </c>
      <c r="BT4" s="19">
        <f>AVERAGE(BQ7:BQ10)</f>
        <v>2.671875</v>
      </c>
    </row>
    <row r="5" spans="1:72" x14ac:dyDescent="0.3">
      <c r="A5" s="41"/>
      <c r="B5" s="7" t="s">
        <v>3</v>
      </c>
      <c r="C5" s="12"/>
      <c r="D5" s="2"/>
      <c r="E5" s="4">
        <v>0</v>
      </c>
      <c r="F5" s="10">
        <f>IF(E5&gt;10,1,IF(AND(E5&lt;=10,E5&gt;=6),2,IF(AND(E5&lt;=5,E5&gt;=1),3,IF(E5=0,4))))</f>
        <v>4</v>
      </c>
      <c r="G5" s="12"/>
      <c r="H5" s="2"/>
      <c r="I5" s="4">
        <v>0</v>
      </c>
      <c r="J5" s="10">
        <f>IF(I5&gt;10,1,IF(AND(I5&lt;=10,I5&gt;=6),2,IF(AND(I5&lt;=5,I5&gt;=1),3,IF(I5=0,4))))</f>
        <v>4</v>
      </c>
      <c r="K5" s="12"/>
      <c r="L5" s="2"/>
      <c r="M5" s="4">
        <v>0</v>
      </c>
      <c r="N5" s="10">
        <f>IF(M5&gt;10,1,IF(AND(M5&lt;=10,M5&gt;=6),2,IF(AND(M5&lt;=5,M5&gt;=1),3,IF(M5=0,4))))</f>
        <v>4</v>
      </c>
      <c r="O5" s="12"/>
      <c r="P5" s="2"/>
      <c r="Q5" s="4">
        <v>0</v>
      </c>
      <c r="R5" s="10">
        <f>IF(Q5&gt;10,1,IF(AND(Q5&lt;=10,Q5&gt;=6),2,IF(AND(Q5&lt;=5,Q5&gt;=1),3,IF(Q5=0,4))))</f>
        <v>4</v>
      </c>
      <c r="S5" s="12"/>
      <c r="T5" s="2"/>
      <c r="U5" s="4">
        <v>0</v>
      </c>
      <c r="V5" s="10">
        <f>IF(U5&gt;10,1,IF(AND(U5&lt;=10,U5&gt;=6),2,IF(AND(U5&lt;=5,U5&gt;=1),3,IF(U5=0,4))))</f>
        <v>4</v>
      </c>
      <c r="W5" s="12"/>
      <c r="X5" s="2"/>
      <c r="Y5" s="4">
        <v>0</v>
      </c>
      <c r="Z5" s="10">
        <f>IF(Y5&gt;10,1,IF(AND(Y5&lt;=10,Y5&gt;=6),2,IF(AND(Y5&lt;=5,Y5&gt;=1),3,IF(Y5=0,4))))</f>
        <v>4</v>
      </c>
      <c r="AA5" s="12"/>
      <c r="AB5" s="2"/>
      <c r="AC5" s="4">
        <v>0</v>
      </c>
      <c r="AD5" s="10">
        <f>IF(AC5&gt;10,1,IF(AND(AC5&lt;=10,AC5&gt;=6),2,IF(AND(AC5&lt;=5,AC5&gt;=1),3,IF(AC5=0,4))))</f>
        <v>4</v>
      </c>
      <c r="AE5" s="12"/>
      <c r="AF5" s="2"/>
      <c r="AG5" s="4">
        <v>0</v>
      </c>
      <c r="AH5" s="10">
        <f>IF(AG5&gt;10,1,IF(AND(AG5&lt;=10,AG5&gt;=6),2,IF(AND(AG5&lt;=5,AG5&gt;=1),3,IF(AG5=0,4))))</f>
        <v>4</v>
      </c>
      <c r="AI5" s="12"/>
      <c r="AJ5" s="2"/>
      <c r="AK5" s="4">
        <v>0</v>
      </c>
      <c r="AL5" s="17">
        <f>IF(AK5&gt;10,1,IF(AND(AK5&lt;=10,AK5&gt;=6),2,IF(AND(AK5&lt;=5,AK5&gt;=1),3,IF(AK5=0,4))))</f>
        <v>4</v>
      </c>
      <c r="AM5" s="12"/>
      <c r="AN5" s="2"/>
      <c r="AO5" s="4">
        <v>0</v>
      </c>
      <c r="AP5" s="17">
        <f>IF(AO5&gt;10,1,IF(AND(AO5&lt;=10,AO5&gt;=6),2,IF(AND(AO5&lt;=5,AO5&gt;=1),3,IF(AO5=0,4))))</f>
        <v>4</v>
      </c>
      <c r="AQ5" s="12"/>
      <c r="AR5" s="2"/>
      <c r="AS5" s="4">
        <v>0</v>
      </c>
      <c r="AT5" s="17">
        <f>IF(AS5&gt;10,1,IF(AND(AS5&lt;=10,AS5&gt;=6),2,IF(AND(AS5&lt;=5,AS5&gt;=1),3,IF(AS5=0,4))))</f>
        <v>4</v>
      </c>
      <c r="AU5" s="12"/>
      <c r="AV5" s="2"/>
      <c r="AW5" s="4">
        <v>0</v>
      </c>
      <c r="AX5" s="17">
        <f>IF(AW5&gt;10,1,IF(AND(AW5&lt;=10,AW5&gt;=6),2,IF(AND(AW5&lt;=5,AW5&gt;=1),3,IF(AW5=0,4))))</f>
        <v>4</v>
      </c>
      <c r="AY5" s="12"/>
      <c r="AZ5" s="2"/>
      <c r="BA5" s="4">
        <v>0</v>
      </c>
      <c r="BB5" s="17">
        <f>IF(BA5&gt;10,1,IF(AND(BA5&lt;=10,BA5&gt;=6),2,IF(AND(BA5&lt;=5,BA5&gt;=1),3,IF(BA5=0,4))))</f>
        <v>4</v>
      </c>
      <c r="BC5" s="12"/>
      <c r="BD5" s="2"/>
      <c r="BE5" s="4">
        <v>0</v>
      </c>
      <c r="BF5" s="17">
        <f>IF(BE5&gt;10,1,IF(AND(BE5&lt;=10,BE5&gt;=6),2,IF(AND(BE5&lt;=5,BE5&gt;=1),3,IF(BE5=0,4))))</f>
        <v>4</v>
      </c>
      <c r="BG5" s="12"/>
      <c r="BH5" s="2"/>
      <c r="BI5" s="4">
        <v>0</v>
      </c>
      <c r="BJ5" s="17">
        <f>IF(BI5&gt;10,1,IF(AND(BI5&lt;=10,BI5&gt;=6),2,IF(AND(BI5&lt;=5,BI5&gt;=1),3,IF(BI5=0,4))))</f>
        <v>4</v>
      </c>
      <c r="BK5" s="12"/>
      <c r="BL5" s="2"/>
      <c r="BM5" s="4">
        <v>0</v>
      </c>
      <c r="BN5" s="17">
        <f>IF(BM5&gt;10,1,IF(AND(BM5&lt;=10,BM5&gt;=6),2,IF(AND(BM5&lt;=5,BM5&gt;=1),3,IF(BM5=0,4))))</f>
        <v>4</v>
      </c>
      <c r="BP5" s="7" t="s">
        <v>3</v>
      </c>
      <c r="BQ5" s="19">
        <f t="shared" si="0"/>
        <v>4</v>
      </c>
      <c r="BR5" s="1"/>
      <c r="BS5" s="5" t="s">
        <v>10</v>
      </c>
      <c r="BT5" s="19">
        <f>AVERAGE(BQ11:BQ14)</f>
        <v>2.359375</v>
      </c>
    </row>
    <row r="6" spans="1:72" x14ac:dyDescent="0.3">
      <c r="A6" s="41"/>
      <c r="B6" s="7" t="s">
        <v>4</v>
      </c>
      <c r="C6" s="11"/>
      <c r="D6" s="2">
        <v>0</v>
      </c>
      <c r="E6" s="2">
        <v>0</v>
      </c>
      <c r="F6" s="10">
        <f>IF(AND(D6=0,E6=0),4,IF(AND(D6=0,E6&gt;33,E6&lt;50),2,IF(AND(D6=0,E6&lt;33,),3,1)))</f>
        <v>4</v>
      </c>
      <c r="G6" s="11"/>
      <c r="H6" s="2">
        <v>0</v>
      </c>
      <c r="I6" s="2">
        <v>0</v>
      </c>
      <c r="J6" s="10">
        <f>IF(AND(H6=0,I6=0),4,IF(AND(H6=0,I6&gt;33,I6&lt;50),2,IF(AND(H6=0,I6&lt;33,),3,1)))</f>
        <v>4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0</v>
      </c>
      <c r="R6" s="10">
        <f>IF(AND(P6=0,Q6=0),4,IF(AND(P6=0,Q6&gt;33,Q6&lt;50),2,IF(AND(P6=0,Q6&lt;33,),3,1)))</f>
        <v>4</v>
      </c>
      <c r="S6" s="11"/>
      <c r="T6" s="2">
        <v>0</v>
      </c>
      <c r="U6" s="2">
        <v>0</v>
      </c>
      <c r="V6" s="10">
        <f>IF(AND(T6=0,U6=0),4,IF(AND(T6=0,U6&gt;33,U6&lt;50),2,IF(AND(T6=0,U6&lt;33,),3,1)))</f>
        <v>4</v>
      </c>
      <c r="W6" s="11"/>
      <c r="X6" s="2">
        <v>0</v>
      </c>
      <c r="Y6" s="2">
        <v>0</v>
      </c>
      <c r="Z6" s="10">
        <f>IF(AND(X6=0,Y6=0),4,IF(AND(X6=0,Y6&gt;33,Y6&lt;50),2,IF(AND(X6=0,Y6&lt;33,),3,1)))</f>
        <v>4</v>
      </c>
      <c r="AA6" s="11"/>
      <c r="AB6" s="2">
        <v>0</v>
      </c>
      <c r="AC6" s="2">
        <v>0</v>
      </c>
      <c r="AD6" s="10">
        <f>IF(AND(AB6=0,AC6=0),4,IF(AND(AB6=0,AC6&gt;33,AC6&lt;50),2,IF(AND(AB6=0,AC6&lt;33,),3,1)))</f>
        <v>4</v>
      </c>
      <c r="AE6" s="11"/>
      <c r="AF6" s="2">
        <v>0</v>
      </c>
      <c r="AG6" s="2">
        <v>0</v>
      </c>
      <c r="AH6" s="10">
        <f>IF(AND(AF6=0,AG6=0),4,IF(AND(AF6=0,AG6&gt;33,AG6&lt;50),2,IF(AND(AF6=0,AG6&lt;33,),3,1)))</f>
        <v>4</v>
      </c>
      <c r="AI6" s="11"/>
      <c r="AJ6" s="2">
        <v>0</v>
      </c>
      <c r="AK6" s="2">
        <v>0</v>
      </c>
      <c r="AL6" s="17">
        <f>IF(AND(AJ6=0,AK6=0),4,IF(AND(AJ6=0,AK6&gt;33,AK6&lt;50),2,IF(AND(AJ6=0,AK6&lt;33,),3,1)))</f>
        <v>4</v>
      </c>
      <c r="AM6" s="11"/>
      <c r="AN6" s="2">
        <v>0</v>
      </c>
      <c r="AO6" s="2">
        <v>0</v>
      </c>
      <c r="AP6" s="17">
        <f>IF(AND(AN6=0,AO6=0),4,IF(AND(AN6=0,AO6&gt;33,AO6&lt;50),2,IF(AND(AN6=0,AO6&lt;33,),3,1)))</f>
        <v>4</v>
      </c>
      <c r="AQ6" s="11"/>
      <c r="AR6" s="2">
        <v>0</v>
      </c>
      <c r="AS6" s="2">
        <v>0</v>
      </c>
      <c r="AT6" s="17">
        <f>IF(AND(AR6=0,AS6=0),4,IF(AND(AR6=0,AS6&gt;33,AS6&lt;50),2,IF(AND(AR6=0,AS6&lt;33,),3,1)))</f>
        <v>4</v>
      </c>
      <c r="AU6" s="11"/>
      <c r="AV6" s="2">
        <v>0</v>
      </c>
      <c r="AW6" s="2">
        <v>0</v>
      </c>
      <c r="AX6" s="17">
        <f>IF(AND(AV6=0,AW6=0),4,IF(AND(AV6=0,AW6&gt;33,AW6&lt;50),2,IF(AND(AV6=0,AW6&lt;33,),3,1)))</f>
        <v>4</v>
      </c>
      <c r="AY6" s="11"/>
      <c r="AZ6" s="2">
        <v>0</v>
      </c>
      <c r="BA6" s="2">
        <v>0</v>
      </c>
      <c r="BB6" s="17">
        <f>IF(AND(AZ6=0,BA6=0),4,IF(AND(AZ6=0,BA6&gt;33,BA6&lt;50),2,IF(AND(AZ6=0,BA6&lt;33,),3,1)))</f>
        <v>4</v>
      </c>
      <c r="BC6" s="11"/>
      <c r="BD6" s="2">
        <v>0</v>
      </c>
      <c r="BE6" s="2">
        <v>0</v>
      </c>
      <c r="BF6" s="17">
        <f>IF(AND(BD6=0,BE6=0),4,IF(AND(BD6=0,BE6&gt;33,BE6&lt;50),2,IF(AND(BD6=0,BE6&lt;33,),3,1)))</f>
        <v>4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4</v>
      </c>
      <c r="BR6" s="1"/>
      <c r="BS6" s="5" t="s">
        <v>63</v>
      </c>
      <c r="BT6" s="19">
        <f>AVERAGE(BQ15:BQ18)</f>
        <v>2.765625</v>
      </c>
    </row>
    <row r="7" spans="1:72" x14ac:dyDescent="0.3">
      <c r="A7" s="41" t="s">
        <v>5</v>
      </c>
      <c r="B7" s="7" t="s">
        <v>6</v>
      </c>
      <c r="C7" s="11"/>
      <c r="D7" s="2" t="s">
        <v>30</v>
      </c>
      <c r="E7" s="2" t="s">
        <v>30</v>
      </c>
      <c r="F7" s="10">
        <f>IF(AND(D7="No",E7="Si"),3,IF(AND(D7="No",E7="No"),4))</f>
        <v>4</v>
      </c>
      <c r="G7" s="11"/>
      <c r="H7" s="2" t="s">
        <v>30</v>
      </c>
      <c r="I7" s="2" t="s">
        <v>30</v>
      </c>
      <c r="J7" s="10">
        <f>IF(AND(H7="No",I7="Si"),3,IF(AND(H7="No",I7="No"),4))</f>
        <v>4</v>
      </c>
      <c r="K7" s="11"/>
      <c r="L7" s="2" t="s">
        <v>30</v>
      </c>
      <c r="M7" s="2" t="s">
        <v>30</v>
      </c>
      <c r="N7" s="10">
        <f>IF(AND(L7="No",M7="Si"),3,IF(AND(L7="No",M7="No"),4))</f>
        <v>4</v>
      </c>
      <c r="O7" s="11"/>
      <c r="P7" s="2" t="s">
        <v>30</v>
      </c>
      <c r="Q7" s="2" t="s">
        <v>30</v>
      </c>
      <c r="R7" s="10">
        <f>IF(AND(P7="No",Q7="Si"),3,IF(AND(P7="No",Q7="No"),4))</f>
        <v>4</v>
      </c>
      <c r="S7" s="11"/>
      <c r="T7" s="2" t="s">
        <v>30</v>
      </c>
      <c r="U7" s="2" t="s">
        <v>30</v>
      </c>
      <c r="V7" s="10">
        <f>IF(AND(T7="No",U7="Si"),3,IF(AND(T7="No",U7="No"),4))</f>
        <v>4</v>
      </c>
      <c r="W7" s="11"/>
      <c r="X7" s="2" t="s">
        <v>30</v>
      </c>
      <c r="Y7" s="2" t="s">
        <v>30</v>
      </c>
      <c r="Z7" s="10">
        <f>IF(AND(X7="No",Y7="Si"),3,IF(AND(X7="No",Y7="No"),4))</f>
        <v>4</v>
      </c>
      <c r="AA7" s="11"/>
      <c r="AB7" s="2" t="s">
        <v>30</v>
      </c>
      <c r="AC7" s="2" t="s">
        <v>30</v>
      </c>
      <c r="AD7" s="10">
        <f>IF(AND(AB7="No",AC7="Si"),3,IF(AND(AB7="No",AC7="No"),4))</f>
        <v>4</v>
      </c>
      <c r="AE7" s="11"/>
      <c r="AF7" s="2" t="s">
        <v>30</v>
      </c>
      <c r="AG7" s="2" t="s">
        <v>30</v>
      </c>
      <c r="AH7" s="10">
        <f>IF(AND(AF7="No",AG7="Si"),3,IF(AND(AF7="No",AG7="No"),4))</f>
        <v>4</v>
      </c>
      <c r="AI7" s="11"/>
      <c r="AJ7" s="2" t="s">
        <v>30</v>
      </c>
      <c r="AK7" s="2" t="s">
        <v>30</v>
      </c>
      <c r="AL7" s="17">
        <f>IF(AND(AJ7="No",AK7="Si"),3,IF(AND(AJ7="No",AK7="No"),4))</f>
        <v>4</v>
      </c>
      <c r="AM7" s="11"/>
      <c r="AN7" s="2" t="s">
        <v>30</v>
      </c>
      <c r="AO7" s="2" t="s">
        <v>30</v>
      </c>
      <c r="AP7" s="17">
        <f>IF(AND(AN7="No",AO7="Si"),3,IF(AND(AN7="No",AO7="No"),4))</f>
        <v>4</v>
      </c>
      <c r="AQ7" s="11"/>
      <c r="AR7" s="2" t="s">
        <v>30</v>
      </c>
      <c r="AS7" s="2" t="s">
        <v>31</v>
      </c>
      <c r="AT7" s="17">
        <f>IF(AND(AR7="No",AS7="Si"),3,IF(AND(AR7="No",AS7="No"),4))</f>
        <v>3</v>
      </c>
      <c r="AU7" s="11"/>
      <c r="AV7" s="2" t="s">
        <v>30</v>
      </c>
      <c r="AW7" s="2" t="s">
        <v>31</v>
      </c>
      <c r="AX7" s="17">
        <f>IF(AND(AV7="No",AW7="Si"),3,IF(AND(AV7="No",AW7="No"),4))</f>
        <v>3</v>
      </c>
      <c r="AY7" s="11"/>
      <c r="AZ7" s="2" t="s">
        <v>30</v>
      </c>
      <c r="BA7" s="2" t="s">
        <v>31</v>
      </c>
      <c r="BB7" s="17">
        <f>IF(AND(AZ7="No",BA7="Si"),3,IF(AND(AZ7="No",BA7="No"),4))</f>
        <v>3</v>
      </c>
      <c r="BC7" s="11"/>
      <c r="BD7" s="2" t="s">
        <v>30</v>
      </c>
      <c r="BE7" s="2" t="s">
        <v>30</v>
      </c>
      <c r="BF7" s="17">
        <f>IF(AND(BD7="No",BE7="Si"),3,IF(AND(BD7="No",BE7="No"),4))</f>
        <v>4</v>
      </c>
      <c r="BG7" s="11"/>
      <c r="BH7" s="2" t="s">
        <v>30</v>
      </c>
      <c r="BI7" s="2" t="s">
        <v>30</v>
      </c>
      <c r="BJ7" s="17">
        <f>IF(AND(BH7="No",BI7="Si"),3,IF(AND(BH7="No",BI7="No"),4))</f>
        <v>4</v>
      </c>
      <c r="BK7" s="11"/>
      <c r="BL7" s="2" t="s">
        <v>30</v>
      </c>
      <c r="BM7" s="2" t="s">
        <v>30</v>
      </c>
      <c r="BN7" s="17">
        <f>IF(AND(BL7="No",BM7="Si"),3,IF(AND(BL7="No",BM7="No"),4))</f>
        <v>4</v>
      </c>
      <c r="BP7" s="7" t="s">
        <v>6</v>
      </c>
      <c r="BQ7" s="19">
        <f t="shared" si="0"/>
        <v>3.8125</v>
      </c>
      <c r="BR7" s="1"/>
      <c r="BS7" s="5" t="s">
        <v>20</v>
      </c>
      <c r="BT7" s="19">
        <f>AVERAGE(BQ19:BQ22)</f>
        <v>2.0625</v>
      </c>
    </row>
    <row r="8" spans="1:72" x14ac:dyDescent="0.3">
      <c r="A8" s="41"/>
      <c r="B8" s="7" t="s">
        <v>7</v>
      </c>
      <c r="C8" s="11"/>
      <c r="D8" s="2"/>
      <c r="E8" s="2">
        <v>0</v>
      </c>
      <c r="F8" s="10">
        <f>IF(E8&lt;=200,4,IF(AND(E8&lt;=300,E8&gt;200),3,IF(AND(E8&lt;=500,E8&gt;300),2,IF(E8&gt;500,1))))</f>
        <v>4</v>
      </c>
      <c r="G8" s="11"/>
      <c r="H8" s="2"/>
      <c r="I8" s="2">
        <v>0</v>
      </c>
      <c r="J8" s="10">
        <f>IF(I8&lt;=200,4,IF(AND(I8&lt;=300,I8&gt;200),3,IF(AND(I8&lt;=500,I8&gt;300),2,IF(I8&gt;500,1))))</f>
        <v>4</v>
      </c>
      <c r="K8" s="11"/>
      <c r="L8" s="2"/>
      <c r="M8" s="2">
        <v>0</v>
      </c>
      <c r="N8" s="10">
        <f>IF(M8&lt;=200,4,IF(AND(M8&lt;=300,M8&gt;200),3,IF(AND(M8&lt;=500,M8&gt;300),2,IF(M8&gt;500,1))))</f>
        <v>4</v>
      </c>
      <c r="O8" s="11"/>
      <c r="P8" s="2"/>
      <c r="Q8" s="2">
        <v>0</v>
      </c>
      <c r="R8" s="10">
        <f>IF(Q8&lt;=200,4,IF(AND(Q8&lt;=300,Q8&gt;200),3,IF(AND(Q8&lt;=500,Q8&gt;300),2,IF(Q8&gt;500,1))))</f>
        <v>4</v>
      </c>
      <c r="S8" s="11"/>
      <c r="T8" s="2"/>
      <c r="U8" s="2">
        <v>0</v>
      </c>
      <c r="V8" s="10">
        <f>IF(U8&lt;=200,4,IF(AND(U8&lt;=300,U8&gt;200),3,IF(AND(U8&lt;=500,U8&gt;300),2,IF(U8&gt;500,1))))</f>
        <v>4</v>
      </c>
      <c r="W8" s="11"/>
      <c r="X8" s="2"/>
      <c r="Y8" s="2">
        <v>0</v>
      </c>
      <c r="Z8" s="10">
        <f>IF(Y8&lt;=200,4,IF(AND(Y8&lt;=300,Y8&gt;200),3,IF(AND(Y8&lt;=500,Y8&gt;300),2,IF(Y8&gt;500,1))))</f>
        <v>4</v>
      </c>
      <c r="AA8" s="11"/>
      <c r="AB8" s="2"/>
      <c r="AC8" s="2">
        <v>0</v>
      </c>
      <c r="AD8" s="10">
        <f>IF(AC8&lt;=200,4,IF(AND(AC8&lt;=300,AC8&gt;200),3,IF(AND(AC8&lt;=500,AC8&gt;300),2,IF(AC8&gt;500,1))))</f>
        <v>4</v>
      </c>
      <c r="AE8" s="11"/>
      <c r="AF8" s="2"/>
      <c r="AG8" s="2">
        <v>0</v>
      </c>
      <c r="AH8" s="10">
        <f>IF(AG8&lt;=200,4,IF(AND(AG8&lt;=300,AG8&gt;200),3,IF(AND(AG8&lt;=500,AG8&gt;300),2,IF(AG8&gt;500,1))))</f>
        <v>4</v>
      </c>
      <c r="AI8" s="11"/>
      <c r="AJ8" s="2"/>
      <c r="AK8" s="2">
        <v>0</v>
      </c>
      <c r="AL8" s="17">
        <f>IF(AK8&lt;=200,4,IF(AND(AK8&lt;=300,AK8&gt;200),3,IF(AND(AK8&lt;=500,AK8&gt;300),2,IF(AK8&gt;500,1))))</f>
        <v>4</v>
      </c>
      <c r="AM8" s="11"/>
      <c r="AN8" s="2"/>
      <c r="AO8" s="2">
        <v>0</v>
      </c>
      <c r="AP8" s="17">
        <f>IF(AO8&lt;=200,4,IF(AND(AO8&lt;=300,AO8&gt;200),3,IF(AND(AO8&lt;=500,AO8&gt;300),2,IF(AO8&gt;500,1))))</f>
        <v>4</v>
      </c>
      <c r="AQ8" s="11"/>
      <c r="AR8" s="2"/>
      <c r="AS8" s="2">
        <v>0</v>
      </c>
      <c r="AT8" s="17">
        <f>IF(AS8&lt;=200,4,IF(AND(AS8&lt;=300,AS8&gt;200),3,IF(AND(AS8&lt;=500,AS8&gt;300),2,IF(AS8&gt;500,1))))</f>
        <v>4</v>
      </c>
      <c r="AU8" s="11"/>
      <c r="AV8" s="2"/>
      <c r="AW8" s="2">
        <v>0</v>
      </c>
      <c r="AX8" s="17">
        <f>IF(AW8&lt;=200,4,IF(AND(AW8&lt;=300,AW8&gt;200),3,IF(AND(AW8&lt;=500,AW8&gt;300),2,IF(AW8&gt;500,1))))</f>
        <v>4</v>
      </c>
      <c r="AY8" s="11"/>
      <c r="AZ8" s="2"/>
      <c r="BA8" s="2">
        <v>0</v>
      </c>
      <c r="BB8" s="17">
        <f>IF(BA8&lt;=200,4,IF(AND(BA8&lt;=300,BA8&gt;200),3,IF(AND(BA8&lt;=500,BA8&gt;300),2,IF(BA8&gt;500,1))))</f>
        <v>4</v>
      </c>
      <c r="BC8" s="11"/>
      <c r="BD8" s="2"/>
      <c r="BE8" s="2">
        <v>0</v>
      </c>
      <c r="BF8" s="17">
        <f>IF(BE8&lt;=200,4,IF(AND(BE8&lt;=300,BE8&gt;200),3,IF(AND(BE8&lt;=500,BE8&gt;300),2,IF(BE8&gt;500,1))))</f>
        <v>4</v>
      </c>
      <c r="BG8" s="11"/>
      <c r="BH8" s="2"/>
      <c r="BI8" s="2">
        <v>0</v>
      </c>
      <c r="BJ8" s="17">
        <f>IF(BI8&lt;=200,4,IF(AND(BI8&lt;=300,BI8&gt;200),3,IF(AND(BI8&lt;=500,BI8&gt;300),2,IF(BI8&gt;500,1))))</f>
        <v>4</v>
      </c>
      <c r="BK8" s="11"/>
      <c r="BL8" s="2"/>
      <c r="BM8" s="2">
        <v>0</v>
      </c>
      <c r="BN8" s="17">
        <f>IF(BM8&lt;=200,4,IF(AND(BM8&lt;=300,BM8&gt;200),3,IF(AND(BM8&lt;=500,BM8&gt;300),2,IF(BM8&gt;500,1))))</f>
        <v>4</v>
      </c>
      <c r="BP8" s="7" t="s">
        <v>7</v>
      </c>
      <c r="BQ8" s="19">
        <f t="shared" si="0"/>
        <v>4</v>
      </c>
      <c r="BR8" s="1"/>
      <c r="BS8" s="5" t="s">
        <v>25</v>
      </c>
      <c r="BT8" s="19">
        <f>AVERAGE(BQ23:BQ25)</f>
        <v>1.6875</v>
      </c>
    </row>
    <row r="9" spans="1:72" x14ac:dyDescent="0.3">
      <c r="A9" s="41"/>
      <c r="B9" s="7" t="s">
        <v>8</v>
      </c>
      <c r="C9" s="11"/>
      <c r="D9" s="2"/>
      <c r="E9" s="2" t="s">
        <v>31</v>
      </c>
      <c r="F9" s="10">
        <f>IF(E9="No",1,IF(E9="Si",3))</f>
        <v>3</v>
      </c>
      <c r="G9" s="11"/>
      <c r="H9" s="2"/>
      <c r="I9" s="2" t="s">
        <v>31</v>
      </c>
      <c r="J9" s="10">
        <f>IF(I9="No",1,IF(I9="Si",3))</f>
        <v>3</v>
      </c>
      <c r="K9" s="11"/>
      <c r="L9" s="2"/>
      <c r="M9" s="2" t="s">
        <v>31</v>
      </c>
      <c r="N9" s="10">
        <f>IF(M9="No",1,IF(M9="Si",3))</f>
        <v>3</v>
      </c>
      <c r="O9" s="11"/>
      <c r="P9" s="2"/>
      <c r="Q9" s="2" t="s">
        <v>31</v>
      </c>
      <c r="R9" s="10">
        <f>IF(Q9="No",1,IF(Q9="Si",3))</f>
        <v>3</v>
      </c>
      <c r="S9" s="11"/>
      <c r="T9" s="2"/>
      <c r="U9" s="2" t="s">
        <v>30</v>
      </c>
      <c r="V9" s="10">
        <f>IF(U9="No",1,IF(U9="Si",3))</f>
        <v>1</v>
      </c>
      <c r="W9" s="11"/>
      <c r="X9" s="2"/>
      <c r="Y9" s="2" t="s">
        <v>30</v>
      </c>
      <c r="Z9" s="10">
        <f>IF(Y9="No",1,IF(Y9="Si",3))</f>
        <v>1</v>
      </c>
      <c r="AA9" s="11"/>
      <c r="AB9" s="2"/>
      <c r="AC9" s="2" t="s">
        <v>30</v>
      </c>
      <c r="AD9" s="10">
        <f>IF(AC9="No",1,IF(AC9="Si",3))</f>
        <v>1</v>
      </c>
      <c r="AE9" s="11"/>
      <c r="AF9" s="2"/>
      <c r="AG9" s="2" t="s">
        <v>30</v>
      </c>
      <c r="AH9" s="10">
        <f>IF(AG9="No",1,IF(AG9="Si",3))</f>
        <v>1</v>
      </c>
      <c r="AI9" s="11"/>
      <c r="AJ9" s="2"/>
      <c r="AK9" s="2" t="s">
        <v>30</v>
      </c>
      <c r="AL9" s="17">
        <f>IF(AK9="No",1)</f>
        <v>1</v>
      </c>
      <c r="AM9" s="11"/>
      <c r="AN9" s="2"/>
      <c r="AO9" s="2" t="s">
        <v>30</v>
      </c>
      <c r="AP9" s="17">
        <f>IF(AO9="No",1)</f>
        <v>1</v>
      </c>
      <c r="AQ9" s="11"/>
      <c r="AR9" s="2"/>
      <c r="AS9" s="2" t="s">
        <v>31</v>
      </c>
      <c r="AT9" s="17">
        <f>IF(AS9="No",1,IF(AS9="Si",3))</f>
        <v>3</v>
      </c>
      <c r="AU9" s="11"/>
      <c r="AV9" s="2"/>
      <c r="AW9" s="2" t="s">
        <v>31</v>
      </c>
      <c r="AX9" s="17">
        <f>IF(AW9="No",1,IF(AW9="Si",3))</f>
        <v>3</v>
      </c>
      <c r="AY9" s="11"/>
      <c r="AZ9" s="2"/>
      <c r="BA9" s="2" t="s">
        <v>31</v>
      </c>
      <c r="BB9" s="17">
        <f>IF(BA9="No",1,IF(BA9="Si",3))</f>
        <v>3</v>
      </c>
      <c r="BC9" s="11"/>
      <c r="BD9" s="2"/>
      <c r="BE9" s="2" t="s">
        <v>30</v>
      </c>
      <c r="BF9" s="17">
        <f>IF(BE9="No",1,IF(BE9="Si",3))</f>
        <v>1</v>
      </c>
      <c r="BG9" s="11"/>
      <c r="BH9" s="2"/>
      <c r="BI9" s="2" t="s">
        <v>30</v>
      </c>
      <c r="BJ9" s="17">
        <f>IF(BI9="No",1,IF(BI9="Si",3))</f>
        <v>1</v>
      </c>
      <c r="BK9" s="11"/>
      <c r="BL9" s="2"/>
      <c r="BM9" s="2" t="s">
        <v>30</v>
      </c>
      <c r="BN9" s="17">
        <f>IF(BM9="No",1,IF(BM9="Si",3))</f>
        <v>1</v>
      </c>
      <c r="BP9" s="7" t="s">
        <v>8</v>
      </c>
      <c r="BQ9" s="19">
        <f t="shared" si="0"/>
        <v>1.875</v>
      </c>
      <c r="BR9" s="1"/>
      <c r="BS9" s="1"/>
      <c r="BT9" s="21"/>
    </row>
    <row r="10" spans="1:72" x14ac:dyDescent="0.3">
      <c r="A10" s="41"/>
      <c r="B10" s="7" t="s">
        <v>9</v>
      </c>
      <c r="C10" s="22" t="s">
        <v>30</v>
      </c>
      <c r="D10" s="23" t="s">
        <v>30</v>
      </c>
      <c r="E10" s="23" t="s">
        <v>30</v>
      </c>
      <c r="F10" s="10">
        <f>IF(AND(C10="No",D10="No",E10="No"),1,IF(E10="Si",4))</f>
        <v>1</v>
      </c>
      <c r="G10" s="22" t="s">
        <v>30</v>
      </c>
      <c r="H10" s="23" t="s">
        <v>30</v>
      </c>
      <c r="I10" s="23" t="s">
        <v>30</v>
      </c>
      <c r="J10" s="10">
        <f>IF(AND(G10="No",H10="No",I10="No"),1,IF(I10="Si",4))</f>
        <v>1</v>
      </c>
      <c r="K10" s="22" t="s">
        <v>30</v>
      </c>
      <c r="L10" s="23" t="s">
        <v>30</v>
      </c>
      <c r="M10" s="23" t="s">
        <v>30</v>
      </c>
      <c r="N10" s="10">
        <f>IF(AND(K10="No",L10="No",M10="No"),1,IF(M10="Si",4))</f>
        <v>1</v>
      </c>
      <c r="O10" s="22" t="s">
        <v>30</v>
      </c>
      <c r="P10" s="23" t="s">
        <v>30</v>
      </c>
      <c r="Q10" s="23" t="s">
        <v>30</v>
      </c>
      <c r="R10" s="10">
        <f>IF(AND(O10="No",P10="No",Q10="No"),1,IF(Q10="Si",4))</f>
        <v>1</v>
      </c>
      <c r="S10" s="22" t="s">
        <v>30</v>
      </c>
      <c r="T10" s="23" t="s">
        <v>30</v>
      </c>
      <c r="U10" s="23" t="s">
        <v>30</v>
      </c>
      <c r="V10" s="10">
        <f>IF(AND(S10="No",T10="No",U10="No"),1,IF(U10="Si",4))</f>
        <v>1</v>
      </c>
      <c r="W10" s="22" t="s">
        <v>30</v>
      </c>
      <c r="X10" s="23" t="s">
        <v>30</v>
      </c>
      <c r="Y10" s="23" t="s">
        <v>30</v>
      </c>
      <c r="Z10" s="10">
        <f>IF(AND(W10="No",X10="No",Y10="No"),1,IF(Y10="Si",4))</f>
        <v>1</v>
      </c>
      <c r="AA10" s="22" t="s">
        <v>30</v>
      </c>
      <c r="AB10" s="23" t="s">
        <v>30</v>
      </c>
      <c r="AC10" s="23" t="s">
        <v>30</v>
      </c>
      <c r="AD10" s="10">
        <f>IF(AND(AA10="No",AB10="No",AC10="No"),1,IF(AC10="Si",4))</f>
        <v>1</v>
      </c>
      <c r="AE10" s="22" t="s">
        <v>30</v>
      </c>
      <c r="AF10" s="23" t="s">
        <v>30</v>
      </c>
      <c r="AG10" s="23" t="s">
        <v>30</v>
      </c>
      <c r="AH10" s="10">
        <f>IF(AND(AE10="No",AF10="No",AG10="No"),1,IF(AG10="Si",4))</f>
        <v>1</v>
      </c>
      <c r="AI10" s="22" t="s">
        <v>30</v>
      </c>
      <c r="AJ10" s="23" t="s">
        <v>30</v>
      </c>
      <c r="AK10" s="23" t="s">
        <v>30</v>
      </c>
      <c r="AL10" s="17">
        <f>IF(AND(AI10="No",AJ10="No",AK10="No"),1,IF(AK10="Si",4))</f>
        <v>1</v>
      </c>
      <c r="AM10" s="22" t="s">
        <v>30</v>
      </c>
      <c r="AN10" s="23" t="s">
        <v>30</v>
      </c>
      <c r="AO10" s="23" t="s">
        <v>30</v>
      </c>
      <c r="AP10" s="17">
        <f>IF(AND(AM10="No",AN10="No",AO10="No"),1,IF(AO10="Si",4))</f>
        <v>1</v>
      </c>
      <c r="AQ10" s="22" t="s">
        <v>30</v>
      </c>
      <c r="AR10" s="23" t="s">
        <v>30</v>
      </c>
      <c r="AS10" s="23" t="s">
        <v>30</v>
      </c>
      <c r="AT10" s="17">
        <f>IF(AND(AQ10="No",AR10="No",AS10="No"),1,IF(AS10="Si",4))</f>
        <v>1</v>
      </c>
      <c r="AU10" s="22" t="s">
        <v>30</v>
      </c>
      <c r="AV10" s="23" t="s">
        <v>30</v>
      </c>
      <c r="AW10" s="23" t="s">
        <v>30</v>
      </c>
      <c r="AX10" s="17">
        <f>IF(AND(AU10="No",AV10="No",AW10="No"),1,IF(AW10="Si",4))</f>
        <v>1</v>
      </c>
      <c r="AY10" s="22" t="s">
        <v>30</v>
      </c>
      <c r="AZ10" s="23" t="s">
        <v>30</v>
      </c>
      <c r="BA10" s="23" t="s">
        <v>30</v>
      </c>
      <c r="BB10" s="17">
        <f>IF(AND(AY10="No",AZ10="No",BA10="No"),1,IF(BA10="Si",4))</f>
        <v>1</v>
      </c>
      <c r="BC10" s="22" t="s">
        <v>30</v>
      </c>
      <c r="BD10" s="23" t="s">
        <v>30</v>
      </c>
      <c r="BE10" s="23" t="s">
        <v>30</v>
      </c>
      <c r="BF10" s="17">
        <f>IF(AND(BC10="No",BD10="No",BE10="No"),1,IF(BE10="Si",4))</f>
        <v>1</v>
      </c>
      <c r="BG10" s="22" t="s">
        <v>30</v>
      </c>
      <c r="BH10" s="23" t="s">
        <v>30</v>
      </c>
      <c r="BI10" s="23" t="s">
        <v>30</v>
      </c>
      <c r="BJ10" s="17">
        <f>IF(AND(BG10="No",BH10="No",BI10="No"),1,IF(BI10="Si",4))</f>
        <v>1</v>
      </c>
      <c r="BK10" s="22" t="s">
        <v>30</v>
      </c>
      <c r="BL10" s="23" t="s">
        <v>30</v>
      </c>
      <c r="BM10" s="23" t="s">
        <v>30</v>
      </c>
      <c r="BN10" s="17">
        <f>IF(AND(BK10="No",BL10="No",BM10="No"),1,IF(BM10="Si",4))</f>
        <v>1</v>
      </c>
      <c r="BP10" s="7" t="s">
        <v>9</v>
      </c>
      <c r="BQ10" s="19">
        <f t="shared" si="0"/>
        <v>1</v>
      </c>
      <c r="BR10" s="1"/>
      <c r="BS10" s="1"/>
      <c r="BT10" s="21"/>
    </row>
    <row r="11" spans="1:72" x14ac:dyDescent="0.3">
      <c r="A11" s="41" t="s">
        <v>10</v>
      </c>
      <c r="B11" s="7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  <c r="BR11" s="1"/>
      <c r="BS11" s="1"/>
      <c r="BT11" s="1"/>
    </row>
    <row r="12" spans="1:72" ht="43.2" x14ac:dyDescent="0.3">
      <c r="A12" s="41"/>
      <c r="B12" s="7" t="s">
        <v>12</v>
      </c>
      <c r="C12" s="11"/>
      <c r="D12" s="2"/>
      <c r="E12" s="1" t="s">
        <v>36</v>
      </c>
      <c r="F12" s="10">
        <f>IF(E12="Espacio vial más ancho que la acera",1,IF(E12="Espacio vial más ancho que la acera con estacionamiento en la vía",2))</f>
        <v>1</v>
      </c>
      <c r="G12" s="11"/>
      <c r="H12" s="2"/>
      <c r="I12" s="1" t="s">
        <v>77</v>
      </c>
      <c r="J12" s="10">
        <f>IF(I12="Espacio vial más ancho que la acera",1,IF(I12="Espacio vial más ancho que la acera con estacionamiento en la vía",2,IF(I12="Acera más ancha que el espacio vial",3)))</f>
        <v>3</v>
      </c>
      <c r="K12" s="11"/>
      <c r="L12" s="2"/>
      <c r="M12" s="1" t="s">
        <v>36</v>
      </c>
      <c r="N12" s="10">
        <f>IF(M12="Espacio vial más ancho que la acera",1,IF(M12="Espacio vial más ancho que la acera con estacionamiento en la vía",2,IF(M12="Acera más ancha que el espacio vial",3)))</f>
        <v>1</v>
      </c>
      <c r="O12" s="11"/>
      <c r="P12" s="2"/>
      <c r="Q12" s="1" t="s">
        <v>36</v>
      </c>
      <c r="R12" s="10">
        <f>IF(Q12="Espacio vial más ancho que la acera",1,IF(Q12="Espacio vial más ancho que la acera con estacionamiento en la vía",2,IF(Q12="Acera más ancha que el espacio vial",3)))</f>
        <v>1</v>
      </c>
      <c r="S12" s="11"/>
      <c r="T12" s="2"/>
      <c r="U12" s="1" t="s">
        <v>36</v>
      </c>
      <c r="V12" s="10">
        <f>IF(U12="Espacio vial más ancho que la acera",1,IF(U12="Espacio vial más ancho que la acera con estacionamiento en la vía",2,IF(U12="Acera más ancha que el espacio vial",3)))</f>
        <v>1</v>
      </c>
      <c r="W12" s="11"/>
      <c r="X12" s="2"/>
      <c r="Y12" s="1" t="s">
        <v>77</v>
      </c>
      <c r="Z12" s="10">
        <f>IF(Y12="Espacio vial más ancho que la acera",1,IF(Y12="Espacio vial más ancho que la acera con estacionamiento en la vía",2,IF(Y12="Acera más ancha que el espacio vial",3)))</f>
        <v>3</v>
      </c>
      <c r="AA12" s="11"/>
      <c r="AB12" s="2"/>
      <c r="AC12" s="1" t="s">
        <v>36</v>
      </c>
      <c r="AD12" s="10">
        <f>IF(AC12="Espacio vial más ancho que la acera",1,IF(AC12="Espacio vial más ancho que la acera con estacionamiento en la vía",2,IF(AC12="Acera más ancha que el espacio vial",3)))</f>
        <v>1</v>
      </c>
      <c r="AE12" s="11"/>
      <c r="AF12" s="2"/>
      <c r="AG12" s="1" t="s">
        <v>36</v>
      </c>
      <c r="AH12" s="10">
        <f>IF(AG12="Espacio vial más ancho que la acera",1,IF(AG12="Espacio vial más ancho que la acera con estacionamiento en la vía",2,IF(AG12="Acera más ancha que el espacio vial",3)))</f>
        <v>1</v>
      </c>
      <c r="AI12" s="11"/>
      <c r="AJ12" s="2"/>
      <c r="AK12" s="1" t="s">
        <v>66</v>
      </c>
      <c r="AL12" s="17">
        <f>IF(AK12="Espacio vial más ancho que la acera",1,IF(AK12="Espacio vial más ancho que la acera con estacionamiento en la vía",2))</f>
        <v>2</v>
      </c>
      <c r="AM12" s="11"/>
      <c r="AN12" s="2"/>
      <c r="AO12" s="1" t="s">
        <v>66</v>
      </c>
      <c r="AP12" s="17">
        <f>IF(AO12="Espacio vial más ancho que la acera",1,IF(AO12="Espacio vial más ancho que la acera con estacionamiento en la vía",2))</f>
        <v>2</v>
      </c>
      <c r="AQ12" s="11"/>
      <c r="AR12" s="2"/>
      <c r="AS12" s="1" t="s">
        <v>66</v>
      </c>
      <c r="AT12" s="17">
        <f>IF(AS12="Espacio vial más ancho que la acera",1,IF(AS12="Espacio vial más ancho que la acera con estacionamiento en la vía",2))</f>
        <v>2</v>
      </c>
      <c r="AU12" s="11"/>
      <c r="AV12" s="2"/>
      <c r="AW12" s="1" t="s">
        <v>36</v>
      </c>
      <c r="AX12" s="17">
        <f>IF(AW12="Espacio vial más ancho que la acera",1,IF(AW12="Espacio vial más ancho que la acera con estacionamiento en la vía",2))</f>
        <v>1</v>
      </c>
      <c r="AY12" s="11"/>
      <c r="AZ12" s="2"/>
      <c r="BA12" s="1" t="s">
        <v>36</v>
      </c>
      <c r="BB12" s="17">
        <f>IF(BA12="Espacio vial más ancho que la acera",1,IF(BA12="Espacio vial más ancho que la acera con estacionamiento en la vía",2))</f>
        <v>1</v>
      </c>
      <c r="BC12" s="11"/>
      <c r="BD12" s="2"/>
      <c r="BE12" s="1" t="s">
        <v>36</v>
      </c>
      <c r="BF12" s="17">
        <f>IF(BE12="Espacio vial más ancho que la acera",1,IF(BE12="Espacio vial más ancho que la acera con estacionamiento en la vía",2))</f>
        <v>1</v>
      </c>
      <c r="BG12" s="11"/>
      <c r="BH12" s="2"/>
      <c r="BI12" s="1" t="s">
        <v>36</v>
      </c>
      <c r="BJ12" s="17">
        <f>IF(BI12="Espacio vial más ancho que la acera",1,IF(BI12="Espacio vial más ancho que la acera con estacionamiento en la vía",2))</f>
        <v>1</v>
      </c>
      <c r="BK12" s="11"/>
      <c r="BL12" s="2"/>
      <c r="BM12" s="1" t="s">
        <v>36</v>
      </c>
      <c r="BN12" s="17">
        <f>IF(BM12="Espacio vial más ancho que la acera",1,IF(BM12="Espacio vial más ancho que la acera con estacionamiento en la vía",2))</f>
        <v>1</v>
      </c>
      <c r="BP12" s="7" t="s">
        <v>12</v>
      </c>
      <c r="BQ12" s="19">
        <f t="shared" si="0"/>
        <v>1.4375</v>
      </c>
      <c r="BR12" s="1"/>
      <c r="BS12" s="1"/>
      <c r="BT12" s="21"/>
    </row>
    <row r="13" spans="1:72" x14ac:dyDescent="0.3">
      <c r="A13" s="41"/>
      <c r="B13" s="7" t="s">
        <v>13</v>
      </c>
      <c r="C13" s="11"/>
      <c r="D13" s="2">
        <v>0</v>
      </c>
      <c r="E13" s="2">
        <v>1</v>
      </c>
      <c r="F13" s="10">
        <f>IF(AND(D13=0,E13=0),1,IF(AND(D13&gt;=2,E13&gt;=1),3,2))</f>
        <v>2</v>
      </c>
      <c r="G13" s="11"/>
      <c r="H13" s="2">
        <v>0</v>
      </c>
      <c r="I13" s="2">
        <v>0</v>
      </c>
      <c r="J13" s="10">
        <f>IF(AND(H13=0,I13=0),1,IF(AND(H13&gt;=2,I13&gt;=1),3,2))</f>
        <v>1</v>
      </c>
      <c r="K13" s="11"/>
      <c r="L13" s="2">
        <v>0</v>
      </c>
      <c r="M13" s="2">
        <v>1</v>
      </c>
      <c r="N13" s="10">
        <f>IF(AND(L13=0,M13=0),1,IF(AND(L13&gt;=2,M13&gt;=1),3,2))</f>
        <v>2</v>
      </c>
      <c r="O13" s="11"/>
      <c r="P13" s="2">
        <v>1</v>
      </c>
      <c r="Q13" s="2">
        <v>0</v>
      </c>
      <c r="R13" s="10">
        <f>IF(AND(P13=0,Q13=0),1,IF(AND(P13&gt;=2,Q13&gt;=1),3,2))</f>
        <v>2</v>
      </c>
      <c r="S13" s="11"/>
      <c r="T13" s="2">
        <v>2</v>
      </c>
      <c r="U13" s="2">
        <v>0</v>
      </c>
      <c r="V13" s="10">
        <f>IF(AND(T13=0,U13=0),1,IF(AND(T13&gt;=2,U13&gt;=1),3,2))</f>
        <v>2</v>
      </c>
      <c r="W13" s="11"/>
      <c r="X13" s="2">
        <v>1</v>
      </c>
      <c r="Y13" s="2">
        <v>0</v>
      </c>
      <c r="Z13" s="10">
        <f>IF(AND(X13=0,Y13=0),1,IF(AND(X13&gt;=2,Y13&gt;=1),3,2))</f>
        <v>2</v>
      </c>
      <c r="AA13" s="11"/>
      <c r="AB13" s="2">
        <v>0</v>
      </c>
      <c r="AC13" s="2">
        <v>1</v>
      </c>
      <c r="AD13" s="10">
        <f>IF(AND(AB13=0,AC13=0),1,IF(AND(AB13&gt;=2,AC13&gt;=1),3,2))</f>
        <v>2</v>
      </c>
      <c r="AE13" s="11"/>
      <c r="AF13" s="2">
        <v>1</v>
      </c>
      <c r="AG13" s="2">
        <v>0</v>
      </c>
      <c r="AH13" s="10">
        <f>IF(AND(AF13=0,AG13=0),1,IF(AND(AF13&gt;=2,AG13&gt;=1),3,2))</f>
        <v>2</v>
      </c>
      <c r="AI13" s="11"/>
      <c r="AJ13" s="2">
        <v>0</v>
      </c>
      <c r="AK13" s="2">
        <v>1</v>
      </c>
      <c r="AL13" s="17">
        <f>IF(AND(AJ13=0,AK13=0),1,IF(AND(AJ13&gt;=2,AK13&gt;=1),3,2))</f>
        <v>2</v>
      </c>
      <c r="AM13" s="11"/>
      <c r="AN13" s="2">
        <v>0</v>
      </c>
      <c r="AO13" s="2">
        <v>0</v>
      </c>
      <c r="AP13" s="17">
        <f>IF(AND(AN13=0,AO13=0),1,IF(AND(AN13&gt;=2,AO13&gt;=1),3,2))</f>
        <v>1</v>
      </c>
      <c r="AQ13" s="11"/>
      <c r="AR13" s="2">
        <v>2</v>
      </c>
      <c r="AS13" s="2">
        <v>0</v>
      </c>
      <c r="AT13" s="17">
        <f>IF(AND(AR13=0,AS13=0),1,IF(AND(AR13&gt;=2,AS13&gt;=1),3,2))</f>
        <v>2</v>
      </c>
      <c r="AU13" s="11"/>
      <c r="AV13" s="2">
        <v>0</v>
      </c>
      <c r="AW13" s="2">
        <v>1</v>
      </c>
      <c r="AX13" s="17">
        <f>IF(AND(AV13=0,AW13=0),1,IF(AND(AV13&gt;=2,AW13&gt;=1),3,2))</f>
        <v>2</v>
      </c>
      <c r="AY13" s="11"/>
      <c r="AZ13" s="2">
        <v>0</v>
      </c>
      <c r="BA13" s="2">
        <v>0</v>
      </c>
      <c r="BB13" s="17">
        <f>IF(AND(AZ13=0,BA13=0),1,IF(AND(AZ13&gt;=2,BA13&gt;=1),3,2))</f>
        <v>1</v>
      </c>
      <c r="BC13" s="11"/>
      <c r="BD13" s="2">
        <v>0</v>
      </c>
      <c r="BE13" s="2">
        <v>1</v>
      </c>
      <c r="BF13" s="17">
        <f>IF(AND(BD13=0,BE13=0),1,IF(AND(BD13&gt;=2,BE13&gt;=1),3,2))</f>
        <v>2</v>
      </c>
      <c r="BG13" s="11"/>
      <c r="BH13" s="2">
        <v>0</v>
      </c>
      <c r="BI13" s="2">
        <v>0</v>
      </c>
      <c r="BJ13" s="17">
        <f>IF(AND(BH13=0,BI13=0),1,IF(AND(BH13&gt;=2,BI13&gt;=1),3,2))</f>
        <v>1</v>
      </c>
      <c r="BK13" s="11"/>
      <c r="BL13" s="2">
        <v>0</v>
      </c>
      <c r="BM13" s="2">
        <v>1</v>
      </c>
      <c r="BN13" s="17">
        <f>IF(AND(BL13=0,BM13=0),1,IF(AND(BL13&gt;=2,BM13&gt;=1),3,2))</f>
        <v>2</v>
      </c>
      <c r="BP13" s="7" t="s">
        <v>13</v>
      </c>
      <c r="BQ13" s="19">
        <f t="shared" si="0"/>
        <v>1.75</v>
      </c>
      <c r="BR13" s="1"/>
      <c r="BS13" s="1"/>
      <c r="BT13" s="21"/>
    </row>
    <row r="14" spans="1:72" x14ac:dyDescent="0.3">
      <c r="A14" s="41"/>
      <c r="B14" s="7" t="s">
        <v>14</v>
      </c>
      <c r="C14" s="11"/>
      <c r="D14" s="2">
        <v>40</v>
      </c>
      <c r="E14" s="2">
        <v>0</v>
      </c>
      <c r="F14" s="10">
        <f>IF(AND(D14=0,E14=0),1,IF(AND(D14&gt;=50,E14&gt;=2),3,IF(AND(D14&lt;50,E14&lt;2),2,IF(AND(D14=100,E14=0),3,IF(AND(D14=100,E14=1),3,IF(AND(D14&lt;=50,E14&gt;=1),2,IF(AND(D14&gt;50,E14&gt;=0),3)))))))</f>
        <v>2</v>
      </c>
      <c r="G14" s="11"/>
      <c r="H14" s="2">
        <v>100</v>
      </c>
      <c r="I14" s="2">
        <v>0</v>
      </c>
      <c r="J14" s="10">
        <f>IF(AND(H14=0,I14=0),1,IF(AND(H14&gt;=50,I14&gt;=2),3,IF(AND(H14&lt;50,I14&lt;2),2,IF(AND(H14=100,I14=0),3,IF(AND(H14=100,I14=1),3,IF(AND(H14&lt;=50,I14&gt;=1),2,IF(AND(H14&gt;50,I14&gt;=0),3)))))))</f>
        <v>3</v>
      </c>
      <c r="K14" s="11"/>
      <c r="L14" s="2">
        <v>0</v>
      </c>
      <c r="M14" s="2">
        <v>0</v>
      </c>
      <c r="N14" s="10">
        <f>IF(AND(L14=0,M14=0),1,IF(AND(L14&gt;=50,M14&gt;=2),3,IF(AND(L14&lt;50,M14&lt;2),2,IF(AND(L14=100,M14=0),3,IF(AND(L14=100,M14=1),3,IF(AND(L14&lt;=50,M14&gt;=1),2,IF(AND(L14&gt;50,M14&gt;=0),3)))))))</f>
        <v>1</v>
      </c>
      <c r="O14" s="11"/>
      <c r="P14" s="2">
        <v>0</v>
      </c>
      <c r="Q14" s="2">
        <v>0</v>
      </c>
      <c r="R14" s="10">
        <f>IF(AND(P14=0,Q14=0),1,IF(AND(P14&gt;=50,Q14&gt;=2),3,IF(AND(P14&lt;50,Q14&lt;2),2,IF(AND(P14=100,Q14=0),3,IF(AND(P14=100,Q14=1),3,IF(AND(P14&lt;=50,Q14&gt;=1),2,IF(AND(P14&gt;50,Q14&gt;=0),3)))))))</f>
        <v>1</v>
      </c>
      <c r="S14" s="11"/>
      <c r="T14" s="2">
        <v>100</v>
      </c>
      <c r="U14" s="2">
        <v>0</v>
      </c>
      <c r="V14" s="10">
        <f>IF(AND(T14=0,U14=0),1,IF(AND(T14&gt;=50,U14&gt;=2),3,IF(AND(T14&lt;50,U14&lt;2),2,IF(AND(T14=100,U14=0),3,IF(AND(T14=100,U14=1),3,IF(AND(T14&lt;=50,U14&gt;=1),2,IF(AND(T14&gt;50,U14&gt;=0),3)))))))</f>
        <v>3</v>
      </c>
      <c r="W14" s="11"/>
      <c r="X14" s="2">
        <v>90</v>
      </c>
      <c r="Y14" s="2">
        <v>2</v>
      </c>
      <c r="Z14" s="10">
        <f>IF(AND(X14=0,Y14=0),1,IF(AND(X14&gt;=50,Y14&gt;=2),3,IF(AND(X14&lt;50,Y14&lt;2),2,IF(AND(X14=100,Y14=0),3,IF(AND(X14=100,Y14=1),3,IF(AND(X14&lt;=50,Y14&gt;=1),2,IF(AND(X14&gt;50,Y14&gt;=0),3)))))))</f>
        <v>3</v>
      </c>
      <c r="AA14" s="11"/>
      <c r="AB14" s="2">
        <v>100</v>
      </c>
      <c r="AC14" s="2">
        <v>0</v>
      </c>
      <c r="AD14" s="10">
        <f>IF(AND(AB14=0,AC14=0),1,IF(AND(AB14&gt;=50,AC14&gt;=2),3,IF(AND(AB14&lt;50,AC14&lt;2),2,IF(AND(AB14=100,AC14=0),3,IF(AND(AB14=100,AC14=1),3,IF(AND(AB14&lt;=50,AC14&gt;=1),2,IF(AND(AB14&gt;50,AC14&gt;=0),3)))))))</f>
        <v>3</v>
      </c>
      <c r="AE14" s="11"/>
      <c r="AF14" s="2">
        <v>100</v>
      </c>
      <c r="AG14" s="2">
        <v>1</v>
      </c>
      <c r="AH14" s="10">
        <f>IF(AND(AF14=0,AG14=0),1,IF(AND(AF14&gt;=50,AG14&gt;=2),3,IF(AND(AF14&lt;50,AG14&lt;2),2,IF(AND(AF14=100,AG14=0),3,IF(AND(AF14=100,AG14=1),3,IF(AND(AF14&lt;=50,AG14&gt;=1),2,IF(AND(AF14&gt;50,AG14&gt;=0),3)))))))</f>
        <v>3</v>
      </c>
      <c r="AI14" s="11"/>
      <c r="AJ14" s="2">
        <v>0</v>
      </c>
      <c r="AK14" s="2">
        <v>0</v>
      </c>
      <c r="AL14" s="17">
        <f>IF(AND(AJ14=0,AK14=0),1,IF(AND(AJ14&gt;=50,AK14&gt;=2),3,IF(AND(AJ14&lt;50,AK14&lt;2),2,)))</f>
        <v>1</v>
      </c>
      <c r="AM14" s="11"/>
      <c r="AN14" s="2">
        <v>0</v>
      </c>
      <c r="AO14" s="2">
        <v>0</v>
      </c>
      <c r="AP14" s="17">
        <f>IF(AND(AN14=0,AO14=0),1,IF(AND(AN14&gt;=50,AO14&gt;=2),3,IF(AND(AN14&lt;50,AO14&lt;2),2,)))</f>
        <v>1</v>
      </c>
      <c r="AQ14" s="11"/>
      <c r="AR14" s="2">
        <v>0</v>
      </c>
      <c r="AS14" s="2">
        <v>0</v>
      </c>
      <c r="AT14" s="17">
        <f>IF(AND(AR14=0,AS14=0),1,IF(AND(AR14&gt;=50,AS14&gt;=2),3,IF(AND(AR14&lt;50,AS14&lt;2),2,)))</f>
        <v>1</v>
      </c>
      <c r="AU14" s="11"/>
      <c r="AV14" s="2">
        <v>0</v>
      </c>
      <c r="AW14" s="2">
        <v>1</v>
      </c>
      <c r="AX14" s="17">
        <f>IF(AND(AV14=0,AW14=0),1,IF(AND(AV14&gt;=50,AW14&gt;=2),3,IF(AND(AV14&lt;50,AW14&lt;2),2,)))</f>
        <v>2</v>
      </c>
      <c r="AY14" s="11"/>
      <c r="AZ14" s="2">
        <v>100</v>
      </c>
      <c r="BA14" s="2">
        <v>0</v>
      </c>
      <c r="BB14" s="17">
        <f>IF(AND(AZ14=0,BA14=0),1,IF(AND(AZ14&gt;=50,BA14&gt;=2),3,IF(AND(AZ14&lt;50,BA14&lt;2),2,IF(AND(AZ14=100,BA14=0),3))))</f>
        <v>3</v>
      </c>
      <c r="BC14" s="11"/>
      <c r="BD14" s="2">
        <v>100</v>
      </c>
      <c r="BE14" s="2">
        <v>0</v>
      </c>
      <c r="BF14" s="17">
        <f>IF(AND(BD14=0,BE14=0),1,IF(AND(BD14&gt;=50,BE14&gt;=2),3,IF(AND(BD14&lt;50,BE14&lt;2),2,IF(AND(BD14=100,BE14=0),3))))</f>
        <v>3</v>
      </c>
      <c r="BG14" s="11"/>
      <c r="BH14" s="2">
        <v>100</v>
      </c>
      <c r="BI14" s="2">
        <v>0</v>
      </c>
      <c r="BJ14" s="17">
        <f>IF(AND(BH14=0,BI14=0),1,IF(AND(BH14&gt;=50,BI14&gt;=2),3,IF(AND(BH14&lt;50,BI14&lt;2),2,IF(AND(BH14=100,BI14=0),3))))</f>
        <v>3</v>
      </c>
      <c r="BK14" s="11"/>
      <c r="BL14" s="2">
        <v>100</v>
      </c>
      <c r="BM14" s="2">
        <v>1</v>
      </c>
      <c r="BN14" s="17">
        <f>IF(AND(BL14=0,BM14=0),1,IF(AND(BL14&gt;=50,BM14&gt;=2),3,IF(AND(BL14&lt;50,BM14&lt;2),2,IF(AND(BL14=100,BM14=0),3,IF(AND(BL14=100,BM14=1),3)))))</f>
        <v>3</v>
      </c>
      <c r="BP14" s="7" t="s">
        <v>14</v>
      </c>
      <c r="BQ14" s="19">
        <f t="shared" si="0"/>
        <v>2.25</v>
      </c>
      <c r="BR14" s="1"/>
      <c r="BS14" s="1"/>
      <c r="BT14" s="21"/>
    </row>
    <row r="15" spans="1:72" x14ac:dyDescent="0.3">
      <c r="A15" s="41" t="s">
        <v>15</v>
      </c>
      <c r="B15" s="7" t="s">
        <v>16</v>
      </c>
      <c r="C15" s="11"/>
      <c r="D15" s="2"/>
      <c r="E15" s="2">
        <v>10</v>
      </c>
      <c r="F15" s="10">
        <f>IF(E15=0,4,IF(E15&gt;=50,1,IF(AND(E15&lt;50,E15&gt;30),2,IF(E15&lt;=30,3))))</f>
        <v>3</v>
      </c>
      <c r="G15" s="11"/>
      <c r="H15" s="2"/>
      <c r="I15" s="2">
        <v>10</v>
      </c>
      <c r="J15" s="10">
        <f>IF(I15=0,4,IF(I15&gt;=50,1,IF(AND(I15&lt;50,I15&gt;30),2,IF(I15&lt;=30,3))))</f>
        <v>3</v>
      </c>
      <c r="K15" s="11"/>
      <c r="L15" s="2"/>
      <c r="M15" s="2">
        <v>20</v>
      </c>
      <c r="N15" s="10">
        <f>IF(M15=0,4,IF(M15&gt;=50,1,IF(AND(M15&lt;50,M15&gt;30),2,IF(M15&lt;=30,3))))</f>
        <v>3</v>
      </c>
      <c r="O15" s="11"/>
      <c r="P15" s="2"/>
      <c r="Q15" s="2">
        <v>70</v>
      </c>
      <c r="R15" s="10">
        <f>IF(Q15=0,4,IF(Q15&gt;=50,1,IF(AND(Q15&lt;50,Q15&gt;30),2,IF(Q15&lt;=30,3))))</f>
        <v>1</v>
      </c>
      <c r="S15" s="11"/>
      <c r="T15" s="2"/>
      <c r="U15" s="2">
        <v>70</v>
      </c>
      <c r="V15" s="10">
        <f>IF(U15=0,4,IF(U15&gt;=50,1,IF(AND(U15&lt;50,U15&gt;30),2,IF(U15&lt;=30,3))))</f>
        <v>1</v>
      </c>
      <c r="W15" s="11"/>
      <c r="X15" s="2"/>
      <c r="Y15" s="2">
        <v>40</v>
      </c>
      <c r="Z15" s="10">
        <f>IF(Y15=0,4,IF(Y15&gt;=50,1,IF(AND(Y15&lt;50,Y15&gt;30),2,IF(Y15&lt;=30,3))))</f>
        <v>2</v>
      </c>
      <c r="AA15" s="11"/>
      <c r="AB15" s="2"/>
      <c r="AC15" s="2">
        <v>30</v>
      </c>
      <c r="AD15" s="10">
        <f>IF(AC15=0,4,IF(AC15&gt;=50,1,IF(AND(AC15&lt;50,AC15&gt;30),2,IF(AC15&lt;=30,3))))</f>
        <v>3</v>
      </c>
      <c r="AE15" s="11"/>
      <c r="AF15" s="2"/>
      <c r="AG15" s="2">
        <v>70</v>
      </c>
      <c r="AH15" s="10">
        <f>IF(AG15=0,4,IF(AG15&gt;=50,1,IF(AND(AG15&lt;50,AG15&gt;30),2,IF(AG15&lt;=30,3))))</f>
        <v>1</v>
      </c>
      <c r="AI15" s="11"/>
      <c r="AJ15" s="2"/>
      <c r="AK15" s="2">
        <v>0</v>
      </c>
      <c r="AL15" s="17">
        <f>IF(AK15=0,4,IF(AK15&gt;=50,1,IF(AND(AK15&lt;50,AK15&gt;30),2,IF(AK15&lt;=30,3))))</f>
        <v>4</v>
      </c>
      <c r="AM15" s="11"/>
      <c r="AN15" s="2"/>
      <c r="AO15" s="2">
        <v>0</v>
      </c>
      <c r="AP15" s="17">
        <f>IF(AO15=0,4,IF(AO15&gt;=50,1,IF(AND(AO15&lt;50,AO15&gt;30),2,IF(AO15&lt;=30,3))))</f>
        <v>4</v>
      </c>
      <c r="AQ15" s="11"/>
      <c r="AR15" s="2"/>
      <c r="AS15" s="2">
        <v>0</v>
      </c>
      <c r="AT15" s="17">
        <f>IF(AS15=0,4,IF(AS15&gt;=50,1,IF(AND(AS15&lt;50,AS15&gt;30),2,IF(AS15&lt;=30,3))))</f>
        <v>4</v>
      </c>
      <c r="AU15" s="11"/>
      <c r="AV15" s="2"/>
      <c r="AW15" s="2">
        <v>0</v>
      </c>
      <c r="AX15" s="17">
        <f>IF(AW15=0,4,IF(AW15&gt;=50,1,IF(AND(AW15&lt;50,AW15&gt;30),2,IF(AW15&lt;=30,3))))</f>
        <v>4</v>
      </c>
      <c r="AY15" s="11"/>
      <c r="AZ15" s="2"/>
      <c r="BA15" s="2">
        <v>0</v>
      </c>
      <c r="BB15" s="17">
        <f>IF(BA15=0,4,IF(BA15&gt;=50,1,IF(AND(BA15&lt;50,BA15&gt;30),2,IF(BA15&lt;=30,3))))</f>
        <v>4</v>
      </c>
      <c r="BC15" s="11"/>
      <c r="BD15" s="2"/>
      <c r="BE15" s="2">
        <v>0</v>
      </c>
      <c r="BF15" s="17">
        <f>IF(BE15=0,4,IF(BE15&gt;=50,1,IF(AND(BE15&lt;50,BE15&gt;30),2,IF(BE15&lt;=30,3))))</f>
        <v>4</v>
      </c>
      <c r="BG15" s="11"/>
      <c r="BH15" s="2"/>
      <c r="BI15" s="2">
        <v>0</v>
      </c>
      <c r="BJ15" s="17">
        <f>IF(BI15=0,4,IF(BI15&gt;=50,1,IF(AND(BI15&lt;50,BI15&gt;30),2,IF(BI15&lt;=30,3))))</f>
        <v>4</v>
      </c>
      <c r="BK15" s="11"/>
      <c r="BL15" s="2"/>
      <c r="BM15" s="2">
        <v>0</v>
      </c>
      <c r="BN15" s="17">
        <f>IF(BM15=0,4,IF(BM15&gt;=50,1,IF(AND(BM15&lt;50,BM15&gt;30),2,IF(BM15&lt;=30,3))))</f>
        <v>4</v>
      </c>
      <c r="BP15" s="7" t="s">
        <v>16</v>
      </c>
      <c r="BQ15" s="19">
        <f t="shared" si="0"/>
        <v>3.0625</v>
      </c>
      <c r="BR15" s="1"/>
      <c r="BS15" s="1"/>
      <c r="BT15" s="1"/>
    </row>
    <row r="16" spans="1:72" x14ac:dyDescent="0.3">
      <c r="A16" s="41"/>
      <c r="B16" s="7" t="s">
        <v>17</v>
      </c>
      <c r="C16" s="11"/>
      <c r="D16" s="2"/>
      <c r="E16" s="2">
        <v>1</v>
      </c>
      <c r="F16" s="10">
        <f>IF(E16&lt;3,1,IF(AND(E16&lt;=4,E16&gt;=3),2,IF(AND(E16&lt;=8,E16&gt;=5),3,IF(E16&gt;8,4))))</f>
        <v>1</v>
      </c>
      <c r="G16" s="11"/>
      <c r="H16" s="2"/>
      <c r="I16" s="2">
        <v>1</v>
      </c>
      <c r="J16" s="10">
        <f>IF(I16&lt;3,1,IF(AND(I16&lt;=4,I16&gt;=3),2,IF(AND(I16&lt;=8,I16&gt;=5),3,IF(I16&gt;8,4))))</f>
        <v>1</v>
      </c>
      <c r="K16" s="11"/>
      <c r="L16" s="2"/>
      <c r="M16" s="2">
        <v>1</v>
      </c>
      <c r="N16" s="10">
        <f>IF(M16&lt;3,1,IF(AND(M16&lt;=4,M16&gt;=3),2,IF(AND(M16&lt;=8,M16&gt;=5),3,IF(M16&gt;8,4))))</f>
        <v>1</v>
      </c>
      <c r="O16" s="11"/>
      <c r="P16" s="2"/>
      <c r="Q16" s="2">
        <v>2</v>
      </c>
      <c r="R16" s="10">
        <f>IF(Q16&lt;3,1,IF(AND(Q16&lt;=4,Q16&gt;=3),2,IF(AND(Q16&lt;=8,Q16&gt;=5),3,IF(Q16&gt;8,4))))</f>
        <v>1</v>
      </c>
      <c r="S16" s="11"/>
      <c r="T16" s="2"/>
      <c r="U16" s="2">
        <v>80</v>
      </c>
      <c r="V16" s="10">
        <f>IF(U16&lt;3,1,IF(AND(U16&lt;=4,U16&gt;=3),2,IF(AND(U16&lt;=8,U16&gt;=5),3,IF(U16&gt;8,4))))</f>
        <v>4</v>
      </c>
      <c r="W16" s="11"/>
      <c r="X16" s="2"/>
      <c r="Y16" s="2">
        <v>2</v>
      </c>
      <c r="Z16" s="10">
        <f>IF(Y16&lt;3,1,IF(AND(Y16&lt;=4,Y16&gt;=3),2,IF(AND(Y16&lt;=8,Y16&gt;=5),3,IF(Y16&gt;8,4))))</f>
        <v>1</v>
      </c>
      <c r="AA16" s="11"/>
      <c r="AB16" s="2"/>
      <c r="AC16" s="2">
        <v>17</v>
      </c>
      <c r="AD16" s="10">
        <f>IF(AC16&lt;3,1,IF(AND(AC16&lt;=4,AC16&gt;=3),2,IF(AND(AC16&lt;=8,AC16&gt;=5),3,IF(AC16&gt;8,4))))</f>
        <v>4</v>
      </c>
      <c r="AE16" s="11"/>
      <c r="AF16" s="2"/>
      <c r="AG16" s="2">
        <v>10</v>
      </c>
      <c r="AH16" s="10">
        <f>IF(AG16&lt;3,1,IF(AND(AG16&lt;=4,AG16&gt;=3),2,IF(AND(AG16&lt;=8,AG16&gt;=5),3,IF(AG16&gt;8,4))))</f>
        <v>4</v>
      </c>
      <c r="AI16" s="11"/>
      <c r="AJ16" s="2"/>
      <c r="AK16" s="2">
        <v>14</v>
      </c>
      <c r="AL16" s="17">
        <f>IF(AK16&lt;3,1,IF(AND(AK16&lt;=4,AK16&gt;=3),2,IF(AND(AK16&lt;=8,AK16&gt;=5),3,IF(AK16&gt;8,4))))</f>
        <v>4</v>
      </c>
      <c r="AM16" s="11"/>
      <c r="AN16" s="2"/>
      <c r="AO16" s="2">
        <v>10</v>
      </c>
      <c r="AP16" s="17">
        <f>IF(AO16&lt;3,1,IF(AND(AO16&lt;=4,AO16&gt;=3),2,IF(AND(AO16&lt;=8,AO16&gt;=5),3,IF(AO16&gt;8,4))))</f>
        <v>4</v>
      </c>
      <c r="AQ16" s="11"/>
      <c r="AR16" s="2"/>
      <c r="AS16" s="2">
        <v>0</v>
      </c>
      <c r="AT16" s="17">
        <f>IF(AS16&lt;3,1,IF(AND(AS16&lt;=4,AS16&gt;=3),2,IF(AND(AS16&lt;=8,AS16&gt;=5),3,IF(AS16&gt;8,4))))</f>
        <v>1</v>
      </c>
      <c r="AU16" s="11"/>
      <c r="AV16" s="2"/>
      <c r="AW16" s="2">
        <v>5</v>
      </c>
      <c r="AX16" s="17">
        <f>IF(AW16&lt;3,1,IF(AND(AW16&lt;=4,AW16&gt;=3),2,IF(AND(AW16&lt;=8,AW16&gt;=5),3,IF(AW16&gt;8,4))))</f>
        <v>3</v>
      </c>
      <c r="AY16" s="11"/>
      <c r="AZ16" s="2"/>
      <c r="BA16" s="2">
        <v>4</v>
      </c>
      <c r="BB16" s="17">
        <f>IF(BA16&lt;3,1,IF(AND(BA16&lt;=4,BA16&gt;=3),2,IF(AND(BA16&lt;=8,BA16&gt;=5),3,IF(BA16&gt;8,4))))</f>
        <v>2</v>
      </c>
      <c r="BC16" s="11"/>
      <c r="BD16" s="2"/>
      <c r="BE16" s="2">
        <v>10</v>
      </c>
      <c r="BF16" s="17">
        <f>IF(BE16&lt;3,1,IF(AND(BE16&lt;=4,BE16&gt;=3),2,IF(AND(BE16&lt;=8,BE16&gt;=5),3,IF(BE16&gt;8,4))))</f>
        <v>4</v>
      </c>
      <c r="BG16" s="11"/>
      <c r="BH16" s="2"/>
      <c r="BI16" s="2">
        <v>10</v>
      </c>
      <c r="BJ16" s="17">
        <f>IF(BI16&lt;3,1,IF(AND(BI16&lt;=4,BI16&gt;=3),2,IF(AND(BI16&lt;=8,BI16&gt;=5),3,IF(BI16&gt;8,4))))</f>
        <v>4</v>
      </c>
      <c r="BK16" s="11"/>
      <c r="BL16" s="2"/>
      <c r="BM16" s="2">
        <v>6</v>
      </c>
      <c r="BN16" s="17">
        <f>IF(BM16&lt;3,1,IF(AND(BM16&lt;=4,BM16&gt;=3),2,IF(AND(BM16&lt;=8,BM16&gt;=5),3,IF(BM16&gt;8,4))))</f>
        <v>3</v>
      </c>
      <c r="BP16" s="7" t="s">
        <v>17</v>
      </c>
      <c r="BQ16" s="19">
        <f t="shared" si="0"/>
        <v>2.625</v>
      </c>
      <c r="BR16" s="1"/>
      <c r="BS16" s="1"/>
      <c r="BT16" s="21"/>
    </row>
    <row r="17" spans="1:72" x14ac:dyDescent="0.3">
      <c r="A17" s="41"/>
      <c r="B17" s="7" t="s">
        <v>18</v>
      </c>
      <c r="C17" s="11"/>
      <c r="D17" s="2"/>
      <c r="E17" s="2">
        <v>2</v>
      </c>
      <c r="F17" s="10">
        <f>IF(E17&lt;=1,1,IF(AND(E17&lt;=3,E17&gt;=2),2,IF(AND(E17&lt;=4,E17&gt;=4),3,IF(E17&gt;5,4))))</f>
        <v>2</v>
      </c>
      <c r="G17" s="11"/>
      <c r="H17" s="2"/>
      <c r="I17" s="2">
        <v>1</v>
      </c>
      <c r="J17" s="10">
        <f>IF(I17&lt;=1,1,IF(AND(I17&lt;=3,I17&gt;=2),2,IF(AND(I17&lt;=4,I17&gt;=4),3,IF(I17&gt;5,4))))</f>
        <v>1</v>
      </c>
      <c r="K17" s="11"/>
      <c r="L17" s="2"/>
      <c r="M17" s="2">
        <v>1</v>
      </c>
      <c r="N17" s="10">
        <f>IF(M17&lt;=1,1,IF(AND(M17&lt;=3,M17&gt;=2),2,IF(AND(M17&lt;=4,M17&gt;=4),3,IF(M17&gt;5,4))))</f>
        <v>1</v>
      </c>
      <c r="O17" s="11"/>
      <c r="P17" s="2"/>
      <c r="Q17" s="2">
        <v>1</v>
      </c>
      <c r="R17" s="10">
        <f>IF(Q17&lt;=1,1,IF(AND(Q17&lt;=3,Q17&gt;=2),2,IF(AND(Q17&lt;=4,Q17&gt;=4),3,IF(Q17&gt;5,4))))</f>
        <v>1</v>
      </c>
      <c r="S17" s="11"/>
      <c r="T17" s="2"/>
      <c r="U17" s="2">
        <v>2</v>
      </c>
      <c r="V17" s="10">
        <f>IF(U17&lt;=1,1,IF(AND(U17&lt;=3,U17&gt;=2),2,IF(AND(U17&lt;=4,U17&gt;=4),3,IF(U17&gt;5,4))))</f>
        <v>2</v>
      </c>
      <c r="W17" s="11"/>
      <c r="X17" s="2"/>
      <c r="Y17" s="2">
        <v>3</v>
      </c>
      <c r="Z17" s="10">
        <f>IF(Y17&lt;=1,1,IF(AND(Y17&lt;=3,Y17&gt;=2),2,IF(AND(Y17&lt;=4,Y17&gt;=4),3,IF(Y17&gt;5,4))))</f>
        <v>2</v>
      </c>
      <c r="AA17" s="11"/>
      <c r="AB17" s="2"/>
      <c r="AC17" s="2">
        <v>4</v>
      </c>
      <c r="AD17" s="10">
        <f>IF(AC17&lt;=1,1,IF(AND(AC17&lt;=3,AC17&gt;=2),2,IF(AND(AC17&lt;=4,AC17&gt;=4),3,IF(AC17&gt;5,4))))</f>
        <v>3</v>
      </c>
      <c r="AE17" s="11"/>
      <c r="AF17" s="2"/>
      <c r="AG17" s="2">
        <v>3</v>
      </c>
      <c r="AH17" s="10">
        <f>IF(AG17&lt;=1,1,IF(AND(AG17&lt;=3,AG17&gt;=2),2,IF(AND(AG17&lt;=4,AG17&gt;=4),3,IF(AG17&gt;5,4))))</f>
        <v>2</v>
      </c>
      <c r="AI17" s="11"/>
      <c r="AJ17" s="2"/>
      <c r="AK17" s="2">
        <v>2</v>
      </c>
      <c r="AL17" s="17">
        <f>IF(AK17&lt;=1,1,IF(AND(AK17&lt;=3,AK17&gt;=2),2,IF(AND(AK17&lt;=4,AK17&gt;=4),3,IF(AK17&gt;5,4))))</f>
        <v>2</v>
      </c>
      <c r="AM17" s="11"/>
      <c r="AN17" s="2"/>
      <c r="AO17" s="2">
        <v>2</v>
      </c>
      <c r="AP17" s="17">
        <f>IF(AO17&lt;=1,1,IF(AND(AO17&lt;=3,AO17&gt;=2),2,IF(AND(AO17&lt;=4,AO17&gt;=4),3,IF(AO17&gt;5,4))))</f>
        <v>2</v>
      </c>
      <c r="AQ17" s="11"/>
      <c r="AR17" s="2"/>
      <c r="AS17" s="2">
        <v>1</v>
      </c>
      <c r="AT17" s="17">
        <f>IF(AS17&lt;=1,1,IF(AND(AS17&lt;=3,AS17&gt;=2),2,IF(AND(AS17&lt;=4,AS17&gt;=4),3,IF(AS17&gt;5,4))))</f>
        <v>1</v>
      </c>
      <c r="AU17" s="11"/>
      <c r="AV17" s="2"/>
      <c r="AW17" s="2">
        <v>2</v>
      </c>
      <c r="AX17" s="17">
        <f>IF(AW17&lt;=1,1,IF(AND(AW17&lt;=3,AW17&gt;=2),2,IF(AND(AW17&lt;=4,AW17&gt;=4),3,IF(AW17&gt;5,4))))</f>
        <v>2</v>
      </c>
      <c r="AY17" s="11"/>
      <c r="AZ17" s="2"/>
      <c r="BA17" s="2">
        <v>2</v>
      </c>
      <c r="BB17" s="17">
        <f>IF(BA17&lt;=1,1,IF(AND(BA17&lt;=3,BA17&gt;=2),2,IF(AND(BA17&lt;=4,BA17&gt;=4),3,IF(BA17&gt;5,4))))</f>
        <v>2</v>
      </c>
      <c r="BC17" s="11"/>
      <c r="BD17" s="2"/>
      <c r="BE17" s="2">
        <v>4</v>
      </c>
      <c r="BF17" s="17">
        <f>IF(BE17&lt;=1,1,IF(AND(BE17&lt;=3,BE17&gt;=2),2,IF(AND(BE17&lt;=4,BE17&gt;=4),3,IF(BE17&gt;5,4))))</f>
        <v>3</v>
      </c>
      <c r="BG17" s="11"/>
      <c r="BH17" s="2"/>
      <c r="BI17" s="2">
        <v>3</v>
      </c>
      <c r="BJ17" s="17">
        <f>IF(BI17&lt;=1,1,IF(AND(BI17&lt;=3,BI17&gt;=2),2,IF(AND(BI17&lt;=4,BI17&gt;=4),3,IF(BI17&gt;5,4))))</f>
        <v>2</v>
      </c>
      <c r="BK17" s="11"/>
      <c r="BL17" s="2"/>
      <c r="BM17" s="2">
        <v>2</v>
      </c>
      <c r="BN17" s="17">
        <f>IF(BM17&lt;=1,1,IF(AND(BM17&lt;=3,BM17&gt;=2),2,IF(AND(BM17&lt;=4,BM17&gt;=4),3,IF(BM17&gt;5,4))))</f>
        <v>2</v>
      </c>
      <c r="BP17" s="7" t="s">
        <v>18</v>
      </c>
      <c r="BQ17" s="19">
        <f t="shared" si="0"/>
        <v>1.875</v>
      </c>
      <c r="BR17" s="1"/>
      <c r="BS17" s="1"/>
      <c r="BT17" s="21"/>
    </row>
    <row r="18" spans="1:72" x14ac:dyDescent="0.3">
      <c r="A18" s="41"/>
      <c r="B18" s="7" t="s">
        <v>19</v>
      </c>
      <c r="C18" s="11"/>
      <c r="D18" s="2"/>
      <c r="E18" s="2">
        <v>0</v>
      </c>
      <c r="F18" s="10">
        <f>IF(E18=0,4,IF(E18&gt;8,1,IF(AND(E18&gt;=4,E18&lt;=8),2,IF(E18&lt;=3,3))))</f>
        <v>4</v>
      </c>
      <c r="G18" s="11"/>
      <c r="H18" s="2"/>
      <c r="I18" s="2">
        <v>1</v>
      </c>
      <c r="J18" s="10">
        <f>IF(I18=0,4,IF(I18&gt;8,1,IF(AND(I18&gt;=4,I18&lt;=8),2,IF(I18&lt;=3,3))))</f>
        <v>3</v>
      </c>
      <c r="K18" s="11"/>
      <c r="L18" s="2"/>
      <c r="M18" s="2">
        <v>1</v>
      </c>
      <c r="N18" s="10">
        <f>IF(M18=0,4,IF(M18&gt;8,1,IF(AND(M18&gt;=4,M18&lt;=8),2,IF(M18&lt;=3,3))))</f>
        <v>3</v>
      </c>
      <c r="O18" s="11"/>
      <c r="P18" s="2"/>
      <c r="Q18" s="2">
        <v>1</v>
      </c>
      <c r="R18" s="10">
        <f>IF(Q18=0,4,IF(Q18&gt;8,1,IF(AND(Q18&gt;=4,Q18&lt;=8),2,IF(Q18&lt;=3,3))))</f>
        <v>3</v>
      </c>
      <c r="S18" s="11"/>
      <c r="T18" s="2"/>
      <c r="U18" s="2">
        <v>0</v>
      </c>
      <c r="V18" s="10">
        <f>IF(U18=0,4,IF(U18&gt;8,1,IF(AND(U18&gt;=4,U18&lt;=8),2,IF(U18&lt;=3,3))))</f>
        <v>4</v>
      </c>
      <c r="W18" s="11"/>
      <c r="X18" s="2"/>
      <c r="Y18" s="2">
        <v>1</v>
      </c>
      <c r="Z18" s="10">
        <f>IF(Y18=0,4,IF(Y18&gt;8,1,IF(AND(Y18&gt;=4,Y18&lt;=8),2,IF(Y18&lt;=3,3))))</f>
        <v>3</v>
      </c>
      <c r="AA18" s="11"/>
      <c r="AB18" s="2"/>
      <c r="AC18" s="2">
        <v>0</v>
      </c>
      <c r="AD18" s="10">
        <f>IF(AC18=0,4,IF(AC18&gt;8,1,IF(AND(AC18&gt;=4,AC18&lt;=8),2,IF(AC18&lt;=3,3))))</f>
        <v>4</v>
      </c>
      <c r="AE18" s="11"/>
      <c r="AF18" s="2"/>
      <c r="AG18" s="2">
        <v>0</v>
      </c>
      <c r="AH18" s="10">
        <f>IF(AG18=0,4,IF(AG18&gt;8,1,IF(AND(AG18&gt;=4,AG18&lt;=8),2,IF(AG18&lt;=3,3))))</f>
        <v>4</v>
      </c>
      <c r="AI18" s="11"/>
      <c r="AJ18" s="2"/>
      <c r="AK18" s="2">
        <v>0</v>
      </c>
      <c r="AL18" s="17">
        <f>IF(AK18=0,4,IF(AK18&gt;8,1,IF(AND(AK18&gt;=4,AK18&lt;=8),2,IF(AK18&lt;=3,3))))</f>
        <v>4</v>
      </c>
      <c r="AM18" s="11"/>
      <c r="AN18" s="2"/>
      <c r="AO18" s="2">
        <v>0</v>
      </c>
      <c r="AP18" s="17">
        <f>IF(AO18=0,4,IF(AO18&gt;8,1,IF(AND(AO18&gt;=4,AO18&lt;=8),2,IF(AO18&lt;=3,3))))</f>
        <v>4</v>
      </c>
      <c r="AQ18" s="11"/>
      <c r="AR18" s="2"/>
      <c r="AS18" s="2">
        <v>2</v>
      </c>
      <c r="AT18" s="17">
        <f>IF(AS18=0,4,IF(AS18&gt;8,1,IF(AND(AS18&gt;=4,AS18&lt;=8),2,IF(AS18&lt;=3,3))))</f>
        <v>3</v>
      </c>
      <c r="AU18" s="11"/>
      <c r="AV18" s="2"/>
      <c r="AW18" s="2">
        <v>0</v>
      </c>
      <c r="AX18" s="17">
        <f>IF(AW18=0,4,IF(AW18&gt;8,1,IF(AND(AW18&gt;=4,AW18&lt;=8),2,IF(AW18&lt;=3,3))))</f>
        <v>4</v>
      </c>
      <c r="AY18" s="11"/>
      <c r="AZ18" s="2"/>
      <c r="BA18" s="2">
        <v>3</v>
      </c>
      <c r="BB18" s="17">
        <f>IF(BA18=0,4,IF(BA18&gt;8,1,IF(AND(BA18&gt;=4,BA18&lt;=8),2,IF(BA18&lt;=3,3))))</f>
        <v>3</v>
      </c>
      <c r="BC18" s="11"/>
      <c r="BD18" s="2"/>
      <c r="BE18" s="2">
        <v>1</v>
      </c>
      <c r="BF18" s="17">
        <f>IF(BE18=0,4,IF(BE18&gt;8,1,IF(AND(BE18&gt;=4,BE18&lt;=8),2,IF(BE18&lt;=3,3))))</f>
        <v>3</v>
      </c>
      <c r="BG18" s="11"/>
      <c r="BH18" s="2"/>
      <c r="BI18" s="2">
        <v>0</v>
      </c>
      <c r="BJ18" s="17">
        <f>IF(BI18=0,4,IF(BI18&gt;8,1,IF(AND(BI18&gt;=4,BI18&lt;=8),2,IF(BI18&lt;=3,3))))</f>
        <v>4</v>
      </c>
      <c r="BK18" s="11"/>
      <c r="BL18" s="2"/>
      <c r="BM18" s="2">
        <v>2</v>
      </c>
      <c r="BN18" s="17">
        <f>IF(BM18=0,4,IF(BM18&gt;8,1,IF(AND(BM18&gt;=4,BM18&lt;=8),2,IF(BM18&lt;=3,3))))</f>
        <v>3</v>
      </c>
      <c r="BP18" s="7" t="s">
        <v>19</v>
      </c>
      <c r="BQ18" s="19">
        <f t="shared" si="0"/>
        <v>3.5</v>
      </c>
      <c r="BR18" s="1"/>
      <c r="BS18" s="1"/>
      <c r="BT18" s="21"/>
    </row>
    <row r="19" spans="1:72" x14ac:dyDescent="0.3">
      <c r="A19" s="42" t="s">
        <v>20</v>
      </c>
      <c r="B19" s="7" t="s">
        <v>21</v>
      </c>
      <c r="C19" s="11"/>
      <c r="D19" s="2"/>
      <c r="E19" s="2">
        <v>20</v>
      </c>
      <c r="F19" s="10">
        <f>IF(E19=100,4,IF(E19=0,1,IF(E19&gt;=50,3,IF(E19&lt;50,2))))</f>
        <v>2</v>
      </c>
      <c r="G19" s="11"/>
      <c r="H19" s="2"/>
      <c r="I19" s="2">
        <v>20</v>
      </c>
      <c r="J19" s="10">
        <f>IF(I19=100,4,IF(I19=0,1,IF(I19&gt;=50,3,IF(I19&lt;50,2))))</f>
        <v>2</v>
      </c>
      <c r="K19" s="11"/>
      <c r="L19" s="2"/>
      <c r="M19" s="2">
        <v>20</v>
      </c>
      <c r="N19" s="10">
        <f>IF(M19=100,4,IF(M19=0,1,IF(M19&gt;=50,3,IF(M19&lt;50,2))))</f>
        <v>2</v>
      </c>
      <c r="O19" s="11"/>
      <c r="P19" s="2"/>
      <c r="Q19" s="2">
        <v>20</v>
      </c>
      <c r="R19" s="10">
        <f>IF(Q19=100,4,IF(Q19=0,1,IF(Q19&gt;=50,3,IF(Q19&lt;50,2))))</f>
        <v>2</v>
      </c>
      <c r="S19" s="11"/>
      <c r="T19" s="2"/>
      <c r="U19" s="2">
        <v>30</v>
      </c>
      <c r="V19" s="10">
        <f>IF(U19=100,4,IF(U19=0,1,IF(U19&gt;=50,3,IF(U19&lt;50,2))))</f>
        <v>2</v>
      </c>
      <c r="W19" s="11"/>
      <c r="X19" s="2"/>
      <c r="Y19" s="2">
        <v>20</v>
      </c>
      <c r="Z19" s="10">
        <f>IF(Y19=100,4,IF(Y19=0,1,IF(Y19&gt;=50,3,IF(Y19&lt;50,2))))</f>
        <v>2</v>
      </c>
      <c r="AA19" s="11"/>
      <c r="AB19" s="2"/>
      <c r="AC19" s="2">
        <v>20</v>
      </c>
      <c r="AD19" s="10">
        <f>IF(AC19=100,4,IF(AC19=0,1,IF(AC19&gt;=50,3,IF(AC19&lt;50,2))))</f>
        <v>2</v>
      </c>
      <c r="AE19" s="11"/>
      <c r="AF19" s="2"/>
      <c r="AG19" s="2">
        <v>60</v>
      </c>
      <c r="AH19" s="10">
        <f>IF(AG19=100,4,IF(AG19=0,1,IF(AG19&gt;=50,3,IF(AG19&lt;50,2))))</f>
        <v>3</v>
      </c>
      <c r="AI19" s="11"/>
      <c r="AJ19" s="2"/>
      <c r="AK19" s="2">
        <v>0</v>
      </c>
      <c r="AL19" s="17">
        <f>IF(AK19=100,4,IF(AK19=0,1,IF(AK19&gt;=50,3,IF(AK19&lt;50,2))))</f>
        <v>1</v>
      </c>
      <c r="AM19" s="11"/>
      <c r="AN19" s="2"/>
      <c r="AO19" s="2">
        <v>0</v>
      </c>
      <c r="AP19" s="17">
        <f>IF(AO19=100,4,IF(AO19=0,1,IF(AO19&gt;=50,3,IF(AO19&lt;50,2))))</f>
        <v>1</v>
      </c>
      <c r="AQ19" s="11"/>
      <c r="AR19" s="2"/>
      <c r="AS19" s="2">
        <v>0</v>
      </c>
      <c r="AT19" s="17">
        <f>IF(AS19=100,4,IF(AS19=0,1,IF(AS19&gt;=50,3,IF(AS19&lt;50,2))))</f>
        <v>1</v>
      </c>
      <c r="AU19" s="11"/>
      <c r="AV19" s="2"/>
      <c r="AW19" s="2">
        <v>0</v>
      </c>
      <c r="AX19" s="17">
        <f>IF(AW19=100,4,IF(AW19=0,1,IF(AW19&gt;=50,3,IF(AW19&lt;50,2))))</f>
        <v>1</v>
      </c>
      <c r="AY19" s="11"/>
      <c r="AZ19" s="2"/>
      <c r="BA19" s="2">
        <v>0</v>
      </c>
      <c r="BB19" s="17">
        <f>IF(BA19=100,4,IF(BA19=0,1,IF(BA19&gt;=50,3,IF(BA19&lt;50,2))))</f>
        <v>1</v>
      </c>
      <c r="BC19" s="11"/>
      <c r="BD19" s="2"/>
      <c r="BE19" s="2">
        <v>0</v>
      </c>
      <c r="BF19" s="17">
        <f>IF(BE19=100,4,IF(BE19=0,1,IF(BE19&gt;=50,3,IF(BE19&lt;50,2))))</f>
        <v>1</v>
      </c>
      <c r="BG19" s="11"/>
      <c r="BH19" s="2"/>
      <c r="BI19" s="2">
        <v>0</v>
      </c>
      <c r="BJ19" s="17">
        <f>IF(BI19=100,4,IF(BI19=0,1,IF(BI19&gt;=50,3,IF(BI19&lt;50,2))))</f>
        <v>1</v>
      </c>
      <c r="BK19" s="11"/>
      <c r="BL19" s="2"/>
      <c r="BM19" s="2">
        <v>0</v>
      </c>
      <c r="BN19" s="17">
        <f>IF(BM19=100,4,IF(BM19=0,1,IF(BM19&gt;=50,3,IF(BM19&lt;50,2))))</f>
        <v>1</v>
      </c>
      <c r="BP19" s="7" t="s">
        <v>21</v>
      </c>
      <c r="BQ19" s="19">
        <f t="shared" si="0"/>
        <v>1.5625</v>
      </c>
      <c r="BR19" s="1"/>
      <c r="BS19" s="1"/>
      <c r="BT19" s="1"/>
    </row>
    <row r="20" spans="1:72" ht="28.8" x14ac:dyDescent="0.3">
      <c r="A20" s="43"/>
      <c r="B20" s="7" t="s">
        <v>22</v>
      </c>
      <c r="C20" s="11"/>
      <c r="D20" s="2"/>
      <c r="E20" s="2" t="s">
        <v>37</v>
      </c>
      <c r="F20" s="10">
        <f>IF(E20="Hay mobiliario con dimensiones de 1.5 m x 1.2 m",1,IF(E20="No hay mobiliario",4,IF(E20="Hay mobiliario con dimensiones de (0.8 m-1.5 m) x (0.4 m-1.2 m)",2)))</f>
        <v>1</v>
      </c>
      <c r="G20" s="11"/>
      <c r="H20" s="2"/>
      <c r="I20" s="2" t="s">
        <v>37</v>
      </c>
      <c r="J20" s="10">
        <f>IF(I20="Hay mobiliario con dimensiones de 1.5 m x 1.2 m",1,IF(I20="No hay mobiliario",4,IF(I20="Hay mobiliario con dimensiones de (0.8 m-1.5 m) x (0.4 m-1.2 m)",2)))</f>
        <v>1</v>
      </c>
      <c r="K20" s="11"/>
      <c r="L20" s="2"/>
      <c r="M20" s="2" t="s">
        <v>37</v>
      </c>
      <c r="N20" s="10">
        <f>IF(M20="Hay mobiliario con dimensiones de 1.5 m x 1.2 m",1,IF(M20="No hay mobiliario",4,IF(M20="Hay mobiliario con dimensiones de (0.8 m-1.5 m) x (0.4 m-1.2 m)",2)))</f>
        <v>1</v>
      </c>
      <c r="O20" s="11"/>
      <c r="P20" s="2"/>
      <c r="Q20" s="2" t="s">
        <v>37</v>
      </c>
      <c r="R20" s="10">
        <f>IF(Q20="Hay mobiliario con dimensiones de 1.5 m x 1.2 m",1,IF(Q20="No hay mobiliario",4,IF(Q20="Hay mobiliario con dimensiones de (0.8 m-1.5 m) x (0.4 m-1.2 m)",2)))</f>
        <v>1</v>
      </c>
      <c r="S20" s="11"/>
      <c r="T20" s="2"/>
      <c r="U20" s="2" t="s">
        <v>37</v>
      </c>
      <c r="V20" s="10">
        <f>IF(U20="Hay mobiliario con dimensiones de 1.5 m x 1.2 m",1,IF(U20="No hay mobiliario",4,IF(U20="Hay mobiliario con dimensiones de (0.8 m-1.5 m) x (0.4 m-1.2 m)",2)))</f>
        <v>1</v>
      </c>
      <c r="W20" s="11"/>
      <c r="X20" s="2"/>
      <c r="Y20" s="2" t="s">
        <v>37</v>
      </c>
      <c r="Z20" s="10">
        <f>IF(Y20="Hay mobiliario con dimensiones de 1.5 m x 1.2 m",1,IF(Y20="No hay mobiliario",4,IF(Y20="Hay mobiliario con dimensiones de (0.8 m-1.5 m) x (0.4 m-1.2 m)",2)))</f>
        <v>1</v>
      </c>
      <c r="AA20" s="11"/>
      <c r="AB20" s="2"/>
      <c r="AC20" s="2" t="s">
        <v>37</v>
      </c>
      <c r="AD20" s="10">
        <f>IF(AC20="Hay mobiliario con dimensiones de 1.5 m x 1.2 m",1,IF(AC20="No hay mobiliario",4,IF(AC20="Hay mobiliario con dimensiones de (0.8 m-1.5 m) x (0.4 m-1.2 m)",2)))</f>
        <v>1</v>
      </c>
      <c r="AE20" s="11"/>
      <c r="AF20" s="2"/>
      <c r="AG20" s="2" t="s">
        <v>37</v>
      </c>
      <c r="AH20" s="10">
        <f>IF(AG20="Hay mobiliario con dimensiones de 1.5 m x 1.2 m",1,IF(AG20="No hay mobiliario",4,IF(AG20="Hay mobiliario con dimensiones de (0.8 m-1.5 m) x (0.4 m-1.2 m)",2)))</f>
        <v>1</v>
      </c>
      <c r="AI20" s="11"/>
      <c r="AJ20" s="2"/>
      <c r="AK20" s="2" t="s">
        <v>37</v>
      </c>
      <c r="AL20" s="17">
        <f>IF(AK20="Hay mobiliario con dimensiones de 1.5 m x 1.2 m",1)</f>
        <v>1</v>
      </c>
      <c r="AM20" s="11"/>
      <c r="AN20" s="2"/>
      <c r="AO20" s="2" t="s">
        <v>37</v>
      </c>
      <c r="AP20" s="17">
        <f>IF(AO20="Hay mobiliario con dimensiones de 1.5 m x 1.2 m",1)</f>
        <v>1</v>
      </c>
      <c r="AQ20" s="11"/>
      <c r="AR20" s="2"/>
      <c r="AS20" s="2" t="s">
        <v>37</v>
      </c>
      <c r="AT20" s="17">
        <f>IF(AS20="Hay mobiliario con dimensiones de 1.5 m x 1.2 m",1)</f>
        <v>1</v>
      </c>
      <c r="AU20" s="11"/>
      <c r="AV20" s="2"/>
      <c r="AW20" s="2" t="s">
        <v>37</v>
      </c>
      <c r="AX20" s="17">
        <f>IF(AW20="Hay mobiliario con dimensiones de 1.5 m x 1.2 m",1)</f>
        <v>1</v>
      </c>
      <c r="AY20" s="11"/>
      <c r="AZ20" s="2"/>
      <c r="BA20" s="2" t="s">
        <v>37</v>
      </c>
      <c r="BB20" s="17">
        <f>IF(BA20="Hay mobiliario con dimensiones de 1.5 m x 1.2 m",1)</f>
        <v>1</v>
      </c>
      <c r="BC20" s="11"/>
      <c r="BD20" s="2"/>
      <c r="BE20" s="2" t="s">
        <v>37</v>
      </c>
      <c r="BF20" s="17">
        <f>IF(BE20="Hay mobiliario con dimensiones de 1.5 m x 1.2 m",1)</f>
        <v>1</v>
      </c>
      <c r="BG20" s="11"/>
      <c r="BH20" s="2"/>
      <c r="BI20" s="2" t="s">
        <v>37</v>
      </c>
      <c r="BJ20" s="17">
        <f>IF(BI20="Hay mobiliario con dimensiones de 1.5 m x 1.2 m",1)</f>
        <v>1</v>
      </c>
      <c r="BK20" s="11"/>
      <c r="BL20" s="2"/>
      <c r="BM20" s="2" t="s">
        <v>37</v>
      </c>
      <c r="BN20" s="17">
        <f>IF(BM20="Hay mobiliario con dimensiones de 1.5 m x 1.2 m",1)</f>
        <v>1</v>
      </c>
      <c r="BP20" s="7" t="s">
        <v>22</v>
      </c>
      <c r="BQ20" s="19">
        <f t="shared" si="0"/>
        <v>1</v>
      </c>
      <c r="BR20" s="1"/>
      <c r="BS20" s="1"/>
      <c r="BT20" s="21"/>
    </row>
    <row r="21" spans="1:72" x14ac:dyDescent="0.3">
      <c r="A21" s="43"/>
      <c r="B21" s="7" t="s">
        <v>23</v>
      </c>
      <c r="C21" s="11"/>
      <c r="D21" s="2">
        <v>0</v>
      </c>
      <c r="E21" s="32">
        <v>0</v>
      </c>
      <c r="F21" s="10">
        <f>IF(D21&gt;1,4,IF(AND(D21=0,E21&gt;=1),2,IF(AND(D21=1,E21=0),3,IF(AND(D21=0,E21=0),1,IF(AND(D21=1,E21&gt;=1),4)))))</f>
        <v>1</v>
      </c>
      <c r="G21" s="11"/>
      <c r="H21" s="2">
        <v>1</v>
      </c>
      <c r="I21" s="32">
        <v>0</v>
      </c>
      <c r="J21" s="10">
        <f>IF(H21&gt;1,4,IF(AND(H21=0,I21&gt;=1),2,IF(AND(H21=1,I21=0),3,IF(AND(H21=0,I21=0),1,IF(AND(H21=1,I21&gt;=1),4)))))</f>
        <v>3</v>
      </c>
      <c r="K21" s="11"/>
      <c r="L21" s="2">
        <v>0</v>
      </c>
      <c r="M21" s="32">
        <v>0</v>
      </c>
      <c r="N21" s="10">
        <f>IF(L21&gt;1,4,IF(AND(L21=0,M21&gt;=1),2,IF(AND(L21=1,M21=0),3,IF(AND(L21=0,M21=0),1,IF(AND(L21=1,M21&gt;=1),4)))))</f>
        <v>1</v>
      </c>
      <c r="O21" s="11"/>
      <c r="P21" s="2">
        <v>0</v>
      </c>
      <c r="Q21" s="32">
        <v>0</v>
      </c>
      <c r="R21" s="10">
        <f>IF(P21&gt;1,4,IF(AND(P21=0,Q21&gt;=1),2,IF(AND(P21=1,Q21=0),3,IF(AND(P21=0,Q21=0),1,IF(AND(P21=1,Q21&gt;=1),4)))))</f>
        <v>1</v>
      </c>
      <c r="S21" s="11"/>
      <c r="T21" s="2">
        <v>2</v>
      </c>
      <c r="U21" s="32">
        <v>0</v>
      </c>
      <c r="V21" s="10">
        <f>IF(T21&gt;1,4,IF(AND(T21=0,U21&gt;=1),2,IF(AND(T21=1,U21=0),3,IF(AND(T21=0,U21=0),1,IF(AND(T21=1,U21&gt;=1),4)))))</f>
        <v>4</v>
      </c>
      <c r="W21" s="11"/>
      <c r="X21" s="2">
        <v>0</v>
      </c>
      <c r="Y21" s="32">
        <v>0</v>
      </c>
      <c r="Z21" s="10">
        <f>IF(X21&gt;1,4,IF(AND(X21=0,Y21&gt;=1),2,IF(AND(X21=1,Y21=0),3,IF(AND(X21=0,Y21=0),1,IF(AND(X21=1,Y21&gt;=1),4)))))</f>
        <v>1</v>
      </c>
      <c r="AA21" s="11"/>
      <c r="AB21" s="2">
        <v>1</v>
      </c>
      <c r="AC21" s="32">
        <v>1</v>
      </c>
      <c r="AD21" s="10">
        <f>IF(AB21&gt;1,4,IF(AND(AB21=0,AC21&gt;=1),2,IF(AND(AB21=1,AC21=0),3,IF(AND(AB21=0,AC21=0),1,IF(AND(AB21=1,AC21&gt;=1),4)))))</f>
        <v>4</v>
      </c>
      <c r="AE21" s="11"/>
      <c r="AF21" s="2">
        <v>0</v>
      </c>
      <c r="AG21" s="32">
        <v>1</v>
      </c>
      <c r="AH21" s="10">
        <f>IF(AF21&gt;1,4,IF(AND(AF21=0,AG21&gt;=1),2,IF(AND(AF21=1,AG21=0),3,IF(AND(AF21=0,AG21=0),1,IF(AND(AF21=1,AG21&gt;=1),4)))))</f>
        <v>2</v>
      </c>
      <c r="AI21" s="11"/>
      <c r="AJ21" s="2">
        <v>0</v>
      </c>
      <c r="AK21" s="2">
        <v>1</v>
      </c>
      <c r="AL21" s="17">
        <f>IF(AJ21&gt;1,4,IF(AND(AJ21=0,AK21&gt;=1),2,IF(AND(AJ21=1,AK21=0),3,IF(AND(AJ21=0,AK21=0),1))))</f>
        <v>2</v>
      </c>
      <c r="AM21" s="11"/>
      <c r="AN21" s="2">
        <v>1</v>
      </c>
      <c r="AO21" s="2">
        <v>0</v>
      </c>
      <c r="AP21" s="17">
        <f>IF(AN21&gt;1,4,IF(AND(AN21=0,AO21&gt;=1),2,IF(AND(AN21=1,AO21=0),3,IF(AND(AN21=0,AO21=0),1))))</f>
        <v>3</v>
      </c>
      <c r="AQ21" s="11"/>
      <c r="AR21" s="2">
        <v>0</v>
      </c>
      <c r="AS21" s="2">
        <v>0</v>
      </c>
      <c r="AT21" s="17">
        <f>IF(AR21&gt;1,4,IF(AND(AR21=0,AS21&gt;=1),2,IF(AND(AR21=1,AS21=0),3,IF(AND(AR21=0,AS21=0),1))))</f>
        <v>1</v>
      </c>
      <c r="AU21" s="11"/>
      <c r="AV21" s="2">
        <v>0</v>
      </c>
      <c r="AW21" s="2">
        <v>1</v>
      </c>
      <c r="AX21" s="17">
        <f>IF(AV21&gt;1,4,IF(AND(AV21=0,AW21&gt;=1),2,IF(AND(AV21=1,AW21=0),3,IF(AND(AV21=0,AW21=0),1))))</f>
        <v>2</v>
      </c>
      <c r="AY21" s="11"/>
      <c r="AZ21" s="2">
        <v>0</v>
      </c>
      <c r="BA21" s="2">
        <v>1</v>
      </c>
      <c r="BB21" s="17">
        <f>IF(AZ21&gt;1,4,IF(AND(AZ21=0,BA21&gt;=1),2,IF(AND(AZ21=1,BA21=0),3,IF(AND(AZ21=0,BA21=0),1))))</f>
        <v>2</v>
      </c>
      <c r="BC21" s="11"/>
      <c r="BD21" s="2">
        <v>1</v>
      </c>
      <c r="BE21" s="2">
        <v>1</v>
      </c>
      <c r="BF21" s="17">
        <f>IF(BD21&gt;1,4,IF(AND(BD21=0,BE21&gt;=1),2,IF(AND(BD21=1,BE21=0),3,IF(AND(BD21=0,BE21=0),1,IF(AND(BD21=1,BE21=1),4)))))</f>
        <v>4</v>
      </c>
      <c r="BG21" s="11"/>
      <c r="BH21" s="2">
        <v>0</v>
      </c>
      <c r="BI21" s="2">
        <v>1</v>
      </c>
      <c r="BJ21" s="17">
        <f>IF(BH21&gt;1,4,IF(AND(BH21=0,BI21&gt;=1),2,IF(AND(BH21=1,BI21=0),3,IF(AND(BH21=0,BI21=0),1,IF(AND(BH21=1,BI21=1),4)))))</f>
        <v>2</v>
      </c>
      <c r="BK21" s="11"/>
      <c r="BL21" s="2">
        <v>0</v>
      </c>
      <c r="BM21" s="2">
        <v>1</v>
      </c>
      <c r="BN21" s="17">
        <f>IF(BL21&gt;1,4,IF(AND(BL21=0,BM21&gt;=1),2,IF(AND(BL21=1,BM21=0),3,IF(AND(BL21=0,BM21=0),1,IF(AND(BL21=1,BM21=1),4)))))</f>
        <v>2</v>
      </c>
      <c r="BP21" s="7" t="s">
        <v>23</v>
      </c>
      <c r="BQ21" s="19">
        <f t="shared" si="0"/>
        <v>2.1875</v>
      </c>
      <c r="BR21" s="1"/>
      <c r="BS21" s="1"/>
      <c r="BT21" s="21"/>
    </row>
    <row r="22" spans="1:72" ht="43.2" x14ac:dyDescent="0.3">
      <c r="A22" s="44"/>
      <c r="B22" s="7" t="s">
        <v>24</v>
      </c>
      <c r="C22" s="11"/>
      <c r="D22" s="2"/>
      <c r="E22" s="2" t="s">
        <v>64</v>
      </c>
      <c r="F22" s="10">
        <f>IF(E22="Hay alumbrado público dirigido solo a la vía",2,IF(E22="No hay alumbrado público",1,IF(E22="Hay alumbrado público dirigido a acera y cruces en la totalidad del tramo",4,IF(E22="Hay alumbrado público dirigido a acera y cruces en parte del tramo",3))))</f>
        <v>4</v>
      </c>
      <c r="G22" s="11"/>
      <c r="H22" s="2"/>
      <c r="I22" s="2" t="s">
        <v>68</v>
      </c>
      <c r="J22" s="10">
        <f>IF(I22="Hay alumbrado público dirigido solo a la vía",2,IF(I22="No hay alumbrado público",1,IF(I22="Hay alumbrado público dirigido a acera y cruces en la totalidad del tramo",4,IF(I22="Hay alumbrado público dirigido a acera y cruces en parte del tramo",3))))</f>
        <v>3</v>
      </c>
      <c r="K22" s="11"/>
      <c r="L22" s="2"/>
      <c r="M22" s="2" t="s">
        <v>68</v>
      </c>
      <c r="N22" s="10">
        <f>IF(M22="Hay alumbrado público dirigido solo a la vía",2,IF(M22="No hay alumbrado público",1,IF(M22="Hay alumbrado público dirigido a acera y cruces en la totalidad del tramo",4,IF(M22="Hay alumbrado público dirigido a acera y cruces en parte del tramo",3))))</f>
        <v>3</v>
      </c>
      <c r="O22" s="11"/>
      <c r="P22" s="2"/>
      <c r="Q22" s="2" t="s">
        <v>64</v>
      </c>
      <c r="R22" s="10">
        <f>IF(Q22="Hay alumbrado público dirigido solo a la vía",2,IF(Q22="No hay alumbrado público",1,IF(Q22="Hay alumbrado público dirigido a acera y cruces en la totalidad del tramo",4,IF(Q22="Hay alumbrado público dirigido a acera y cruces en parte del tramo",3))))</f>
        <v>4</v>
      </c>
      <c r="S22" s="11"/>
      <c r="T22" s="2"/>
      <c r="U22" s="2" t="s">
        <v>68</v>
      </c>
      <c r="V22" s="10">
        <f>IF(U22="Hay alumbrado público dirigido solo a la vía",2,IF(U22="No hay alumbrado público",1,IF(U22="Hay alumbrado público dirigido a acera y cruces en la totalidad del tramo",4,IF(U22="Hay alumbrado público dirigido a acera y cruces en parte del tramo",3))))</f>
        <v>3</v>
      </c>
      <c r="W22" s="11"/>
      <c r="X22" s="2"/>
      <c r="Y22" s="2" t="s">
        <v>68</v>
      </c>
      <c r="Z22" s="10">
        <f>IF(Y22="Hay alumbrado público dirigido solo a la vía",2,IF(Y22="No hay alumbrado público",1,IF(Y22="Hay alumbrado público dirigido a acera y cruces en la totalidad del tramo",4,IF(Y22="Hay alumbrado público dirigido a acera y cruces en parte del tramo",3))))</f>
        <v>3</v>
      </c>
      <c r="AA22" s="11"/>
      <c r="AB22" s="2"/>
      <c r="AC22" s="2" t="s">
        <v>64</v>
      </c>
      <c r="AD22" s="10">
        <f>IF(AC22="Hay alumbrado público dirigido solo a la vía",2,IF(AC22="No hay alumbrado público",1,IF(AC22="Hay alumbrado público dirigido a acera y cruces en la totalidad del tramo",4,IF(AC22="Hay alumbrado público dirigido a acera y cruces en parte del tramo",3))))</f>
        <v>4</v>
      </c>
      <c r="AE22" s="11"/>
      <c r="AF22" s="2"/>
      <c r="AG22" s="2" t="s">
        <v>64</v>
      </c>
      <c r="AH22" s="10">
        <f>IF(AG22="Hay alumbrado público dirigido solo a la vía",2,IF(AG22="No hay alumbrado público",1,IF(AG22="Hay alumbrado público dirigido a acera y cruces en la totalidad del tramo",4,IF(AG22="Hay alumbrado público dirigido a acera y cruces en parte del tramo",3))))</f>
        <v>4</v>
      </c>
      <c r="AI22" s="11"/>
      <c r="AJ22" s="2"/>
      <c r="AK22" s="2" t="s">
        <v>38</v>
      </c>
      <c r="AL22" s="17">
        <f>IF(AK22="Hay alumbrado público dirigido solo a la vía",2,IF(AK22="No hay alumbrado público",1,IF(AK22="Hay alumbrado público dirigido a acera y cruces en la totalidad del tramo",4)))</f>
        <v>2</v>
      </c>
      <c r="AM22" s="11"/>
      <c r="AN22" s="2"/>
      <c r="AO22" s="2" t="s">
        <v>64</v>
      </c>
      <c r="AP22" s="17">
        <f>IF(AO22="Hay alumbrado público dirigido solo a la vía",2,IF(AO22="No hay alumbrado público",1,IF(AO22="Hay alumbrado público dirigido a acera y cruces en la totalidad del tramo",4)))</f>
        <v>4</v>
      </c>
      <c r="AQ22" s="11"/>
      <c r="AR22" s="2"/>
      <c r="AS22" s="2" t="s">
        <v>38</v>
      </c>
      <c r="AT22" s="17">
        <f>IF(AS22="Hay alumbrado público dirigido solo a la vía",2,IF(AS22="No hay alumbrado público",1,IF(AS22="Hay alumbrado público dirigido a acera y cruces en la totalidad del tramo",4)))</f>
        <v>2</v>
      </c>
      <c r="AU22" s="11"/>
      <c r="AV22" s="2"/>
      <c r="AW22" s="2" t="s">
        <v>64</v>
      </c>
      <c r="AX22" s="17">
        <f>IF(AW22="Hay alumbrado público dirigido solo a la vía",2,IF(AW22="No hay alumbrado público",1,IF(AW22="Hay alumbrado público dirigido a acera y cruces en la totalidad del tramo",4)))</f>
        <v>4</v>
      </c>
      <c r="AY22" s="11"/>
      <c r="AZ22" s="2"/>
      <c r="BA22" s="2" t="s">
        <v>64</v>
      </c>
      <c r="BB22" s="17">
        <f>IF(BA22="Hay alumbrado público dirigido solo a la vía",2,IF(BA22="No hay alumbrado público",1,IF(BA22="Hay alumbrado público dirigido a acera y cruces en la totalidad del tramo",4)))</f>
        <v>4</v>
      </c>
      <c r="BC22" s="11"/>
      <c r="BD22" s="2"/>
      <c r="BE22" s="2" t="s">
        <v>64</v>
      </c>
      <c r="BF22" s="17">
        <f>IF(BE22="Hay alumbrado público dirigido solo a la vía",2,IF(BE22="No hay alumbrado público",1,IF(BE22="Hay alumbrado público dirigido a acera y cruces en la totalidad del tramo",4)))</f>
        <v>4</v>
      </c>
      <c r="BG22" s="11"/>
      <c r="BH22" s="2"/>
      <c r="BI22" s="2" t="s">
        <v>64</v>
      </c>
      <c r="BJ22" s="17">
        <f>IF(BI22="Hay alumbrado público dirigido solo a la vía",2,IF(BI22="No hay alumbrado público",1,IF(BI22="Hay alumbrado público dirigido a acera y cruces en la totalidad del tramo",4)))</f>
        <v>4</v>
      </c>
      <c r="BK22" s="11"/>
      <c r="BL22" s="2"/>
      <c r="BM22" s="2" t="s">
        <v>64</v>
      </c>
      <c r="BN22" s="17">
        <f>IF(BM22="Hay alumbrado público dirigido solo a la vía",2,IF(BM22="No hay alumbrado público",1,IF(BM22="Hay alumbrado público dirigido a acera y cruces en la totalidad del tramo",4)))</f>
        <v>4</v>
      </c>
      <c r="BP22" s="7" t="s">
        <v>24</v>
      </c>
      <c r="BQ22" s="19">
        <f t="shared" si="0"/>
        <v>3.5</v>
      </c>
      <c r="BR22" s="1"/>
      <c r="BS22" s="1"/>
      <c r="BT22" s="21"/>
    </row>
    <row r="23" spans="1:72" ht="43.2" x14ac:dyDescent="0.3">
      <c r="A23" s="41" t="s">
        <v>25</v>
      </c>
      <c r="B23" s="7" t="s">
        <v>26</v>
      </c>
      <c r="C23" s="11"/>
      <c r="D23" s="2"/>
      <c r="E23" s="2" t="s">
        <v>52</v>
      </c>
      <c r="F23" s="10">
        <f>IF(E23="Solo hay señalización del nombre de las calles e indicación de cruces",2,IF(E23="No hay señalización",1,IF(E23="Hay señalizaciones en las paradas de autobús",3)))</f>
        <v>1</v>
      </c>
      <c r="G23" s="11"/>
      <c r="H23" s="2"/>
      <c r="I23" s="2" t="s">
        <v>52</v>
      </c>
      <c r="J23" s="10">
        <f>IF(I23="Solo hay señalización del nombre de las calles e indicación de cruces",2,IF(I23="No hay señalización",1,IF(I23="Hay señalizaciones en las paradas de autobús",3)))</f>
        <v>1</v>
      </c>
      <c r="K23" s="11"/>
      <c r="L23" s="2"/>
      <c r="M23" s="2" t="s">
        <v>52</v>
      </c>
      <c r="N23" s="10">
        <f>IF(M23="Solo hay señalización del nombre de las calles e indicación de cruces",2,IF(M23="No hay señalización",1,IF(M23="Hay señalizaciones en las paradas de autobús",3)))</f>
        <v>1</v>
      </c>
      <c r="O23" s="11"/>
      <c r="P23" s="2"/>
      <c r="Q23" s="2" t="s">
        <v>52</v>
      </c>
      <c r="R23" s="10">
        <f>IF(Q23="Solo hay señalización del nombre de las calles e indicación de cruces",2,IF(Q23="No hay señalización",1,IF(Q23="Hay señalizaciones en las paradas de autobús",3)))</f>
        <v>1</v>
      </c>
      <c r="S23" s="11"/>
      <c r="T23" s="2"/>
      <c r="U23" s="2" t="s">
        <v>54</v>
      </c>
      <c r="V23" s="10">
        <f>IF(U23="Solo hay señalización del nombre de las calles e indicación de cruces",2,IF(U23="No hay señalización",1,IF(U23="Hay señalizaciones en las paradas de autobús",3)))</f>
        <v>3</v>
      </c>
      <c r="W23" s="11"/>
      <c r="X23" s="2"/>
      <c r="Y23" s="2" t="s">
        <v>52</v>
      </c>
      <c r="Z23" s="10">
        <f>IF(Y23="Solo hay señalización del nombre de las calles e indicación de cruces",2,IF(Y23="No hay señalización",1,IF(Y23="Hay señalizaciones en las paradas de autobús",3)))</f>
        <v>1</v>
      </c>
      <c r="AA23" s="11"/>
      <c r="AB23" s="2"/>
      <c r="AC23" s="2" t="s">
        <v>52</v>
      </c>
      <c r="AD23" s="10">
        <f>IF(AC23="Solo hay señalización del nombre de las calles e indicación de cruces",2,IF(AC23="No hay señalización",1,IF(AC23="Hay señalizaciones en las paradas de autobús",3)))</f>
        <v>1</v>
      </c>
      <c r="AE23" s="11"/>
      <c r="AF23" s="2"/>
      <c r="AG23" s="2" t="s">
        <v>54</v>
      </c>
      <c r="AH23" s="10">
        <f>IF(AG23="Solo hay señalización del nombre de las calles e indicación de cruces",2,IF(AG23="No hay señalización",1,IF(AG23="Hay señalizaciones en las paradas de autobús",3)))</f>
        <v>3</v>
      </c>
      <c r="AI23" s="11"/>
      <c r="AJ23" s="2"/>
      <c r="AK23" s="2" t="s">
        <v>52</v>
      </c>
      <c r="AL23" s="17">
        <f>IF(AK23="Solo hay señalización del nombre de las calles e indicación de cruces",2,IF(AK23="No hay señalización",1,IF(AK23="Hay señalizaciones en las paradas de autobús",3)))</f>
        <v>1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39</v>
      </c>
      <c r="AT23" s="17">
        <f>IF(AS23="Solo hay señalización del nombre de las calles e indicación de cruces",2,IF(AS23="No hay señalización",1,IF(AS23="Hay señalizaciones en las paradas de autobús",3)))</f>
        <v>2</v>
      </c>
      <c r="AU23" s="11"/>
      <c r="AV23" s="2"/>
      <c r="AW23" s="2" t="s">
        <v>54</v>
      </c>
      <c r="AX23" s="17">
        <f>IF(AW23="Solo hay señalización del nombre de las calles e indicación de cruces",2,IF(AW23="No hay señalización",1,IF(AW23="Hay señalizaciones en las paradas de autobús",3)))</f>
        <v>3</v>
      </c>
      <c r="AY23" s="11"/>
      <c r="AZ23" s="2"/>
      <c r="BA23" s="2" t="s">
        <v>39</v>
      </c>
      <c r="BB23" s="17">
        <f>IF(BA23="Solo hay señalización del nombre de las calles e indicación de cruces",2,IF(BA23="No hay señalización",1,IF(BA23="Hay señalizaciones en las paradas de autobús",3)))</f>
        <v>2</v>
      </c>
      <c r="BC23" s="11"/>
      <c r="BD23" s="2"/>
      <c r="BE23" s="2" t="s">
        <v>52</v>
      </c>
      <c r="BF23" s="17">
        <f>IF(BE23="Solo hay señalización del nombre de las calles e indicación de cruces",2,IF(BE23="No hay señalización",1,IF(BE23="Hay señalizaciones en las paradas de autobús",3)))</f>
        <v>1</v>
      </c>
      <c r="BG23" s="11"/>
      <c r="BH23" s="2"/>
      <c r="BI23" s="2" t="s">
        <v>52</v>
      </c>
      <c r="BJ23" s="17">
        <f>IF(BI23="Solo hay señalización del nombre de las calles e indicación de cruces",2,IF(BI23="No hay señalización",1,IF(BI23="Hay señalizaciones en las paradas de autobús",3)))</f>
        <v>1</v>
      </c>
      <c r="BK23" s="11"/>
      <c r="BL23" s="2"/>
      <c r="BM23" s="2" t="s">
        <v>39</v>
      </c>
      <c r="BN23" s="17">
        <f>IF(BM23="Solo hay señalización del nombre de las calles e indicación de cruces",2,IF(BM23="No hay señalización",1,IF(BM23="Hay señalizaciones en las paradas de autobús",3)))</f>
        <v>2</v>
      </c>
      <c r="BP23" s="7" t="s">
        <v>26</v>
      </c>
      <c r="BQ23" s="19">
        <f t="shared" si="0"/>
        <v>1.5625</v>
      </c>
      <c r="BR23" s="1"/>
      <c r="BS23" s="1"/>
      <c r="BT23" s="1"/>
    </row>
    <row r="24" spans="1:72" ht="28.8" x14ac:dyDescent="0.3">
      <c r="A24" s="41"/>
      <c r="B24" s="7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R24" s="1"/>
      <c r="BS24" s="1"/>
      <c r="BT24" s="21"/>
    </row>
    <row r="25" spans="1:72" ht="43.8" thickBot="1" x14ac:dyDescent="0.35">
      <c r="A25" s="41"/>
      <c r="B25" s="7" t="s">
        <v>28</v>
      </c>
      <c r="C25" s="14"/>
      <c r="D25" s="15"/>
      <c r="E25" s="15" t="s">
        <v>43</v>
      </c>
      <c r="F25" s="16">
        <f>IF(E25="No hay señalización dirigida a vehículos sobre presencia de peatones",2,IF(E25="Hay señalización dirigida a motorizados sobre presencia de peatones",3))</f>
        <v>3</v>
      </c>
      <c r="G25" s="14"/>
      <c r="H25" s="15"/>
      <c r="I25" s="15" t="s">
        <v>41</v>
      </c>
      <c r="J25" s="16">
        <f>IF(I25="No hay señalización dirigida a vehículos sobre presencia de peatones",2,IF(I25="Hay señalización dirigida a motorizados sobre presencia de peatones",3))</f>
        <v>2</v>
      </c>
      <c r="K25" s="14"/>
      <c r="L25" s="15"/>
      <c r="M25" s="15" t="s">
        <v>41</v>
      </c>
      <c r="N25" s="16">
        <f>IF(M25="No hay señalización dirigida a vehículos sobre presencia de peatones",2,IF(M25="Hay señalización dirigida a motorizados sobre presencia de peatones",3))</f>
        <v>2</v>
      </c>
      <c r="O25" s="14"/>
      <c r="P25" s="15"/>
      <c r="Q25" s="15" t="s">
        <v>43</v>
      </c>
      <c r="R25" s="16">
        <f>IF(Q25="No hay señalización dirigida a vehículos sobre presencia de peatones",2,IF(Q25="Hay señalización dirigida a motorizados sobre presencia de peatones",3))</f>
        <v>3</v>
      </c>
      <c r="S25" s="14"/>
      <c r="T25" s="15"/>
      <c r="U25" s="15" t="s">
        <v>43</v>
      </c>
      <c r="V25" s="16">
        <f>IF(U25="No hay señalización dirigida a vehículos sobre presencia de peatones",2,IF(U25="Hay señalización dirigida a motorizados sobre presencia de peatones",3))</f>
        <v>3</v>
      </c>
      <c r="W25" s="14"/>
      <c r="X25" s="15"/>
      <c r="Y25" s="15" t="s">
        <v>43</v>
      </c>
      <c r="Z25" s="16">
        <f>IF(Y25="No hay señalización dirigida a vehículos sobre presencia de peatones",2,IF(Y25="Hay señalización dirigida a motorizados sobre presencia de peatones",3))</f>
        <v>3</v>
      </c>
      <c r="AA25" s="14"/>
      <c r="AB25" s="15"/>
      <c r="AC25" s="15" t="s">
        <v>43</v>
      </c>
      <c r="AD25" s="16">
        <f>IF(AC25="No hay señalización dirigida a vehículos sobre presencia de peatones",2,IF(AC25="Hay señalización dirigida a motorizados sobre presencia de peatones",3))</f>
        <v>3</v>
      </c>
      <c r="AE25" s="14"/>
      <c r="AF25" s="15"/>
      <c r="AG25" s="15" t="s">
        <v>43</v>
      </c>
      <c r="AH25" s="16">
        <f>IF(AG25="No hay señalización dirigida a vehículos sobre presencia de peatones",2,IF(AG25="Hay señalización dirigida a motorizados sobre presencia de peatones",3))</f>
        <v>3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41</v>
      </c>
      <c r="AX25" s="18">
        <f>IF(AW25="No hay señalización dirigida a vehículos sobre presencia de peatones",2,IF(AW25="Hay señalización dirigida a motorizados sobre presencia de peatones",3))</f>
        <v>2</v>
      </c>
      <c r="AY25" s="14"/>
      <c r="AZ25" s="15"/>
      <c r="BA25" s="15" t="s">
        <v>43</v>
      </c>
      <c r="BB25" s="18">
        <f>IF(BA25="No hay señalización dirigida a vehículos sobre presencia de peatones",2,IF(BA25="Hay señalización dirigida a motorizados sobre presencia de peatones",3))</f>
        <v>3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43</v>
      </c>
      <c r="BN25" s="18">
        <f>IF(BM25="No hay señalización dirigida a vehículos sobre presencia de peatones",2,IF(BM25="Hay señalización dirigida a motorizados sobre presencia de peatones",3))</f>
        <v>3</v>
      </c>
      <c r="BP25" s="7" t="s">
        <v>28</v>
      </c>
      <c r="BQ25" s="19">
        <f t="shared" si="0"/>
        <v>2.5</v>
      </c>
      <c r="BR25" s="1"/>
      <c r="BS25" s="1"/>
      <c r="BT25" s="21"/>
    </row>
  </sheetData>
  <mergeCells count="39">
    <mergeCell ref="AE1:AH1"/>
    <mergeCell ref="AE2:AG2"/>
    <mergeCell ref="O1:R1"/>
    <mergeCell ref="O2:Q2"/>
    <mergeCell ref="S1:V1"/>
    <mergeCell ref="S2:U2"/>
    <mergeCell ref="W1:Z1"/>
    <mergeCell ref="W2:Y2"/>
    <mergeCell ref="G2:I2"/>
    <mergeCell ref="K1:N1"/>
    <mergeCell ref="K2:M2"/>
    <mergeCell ref="AA1:AD1"/>
    <mergeCell ref="AA2:AC2"/>
    <mergeCell ref="BS2:BT2"/>
    <mergeCell ref="AU2:AW2"/>
    <mergeCell ref="AY2:BA2"/>
    <mergeCell ref="BG1:BJ1"/>
    <mergeCell ref="BG2:BI2"/>
    <mergeCell ref="BK1:BN1"/>
    <mergeCell ref="BK2:BM2"/>
    <mergeCell ref="BC2:BE2"/>
    <mergeCell ref="AY1:BB1"/>
    <mergeCell ref="BC1:BF1"/>
    <mergeCell ref="A23:A25"/>
    <mergeCell ref="AI1:AL1"/>
    <mergeCell ref="AM1:AP1"/>
    <mergeCell ref="AQ1:AT1"/>
    <mergeCell ref="AU1:AX1"/>
    <mergeCell ref="A3:A6"/>
    <mergeCell ref="A7:A10"/>
    <mergeCell ref="A11:A14"/>
    <mergeCell ref="A15:A18"/>
    <mergeCell ref="A19:A22"/>
    <mergeCell ref="AI2:AK2"/>
    <mergeCell ref="AM2:AO2"/>
    <mergeCell ref="AQ2:AS2"/>
    <mergeCell ref="C1:F1"/>
    <mergeCell ref="C2:E2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E454-F55C-4364-9AEA-63F23AF34339}">
  <sheetPr>
    <tabColor rgb="FF00B0F0"/>
  </sheetPr>
  <dimension ref="A1:BT25"/>
  <sheetViews>
    <sheetView showGridLines="0" zoomScale="70" zoomScaleNormal="70" workbookViewId="0">
      <pane xSplit="2" topLeftCell="BO1" activePane="topRight" state="frozen"/>
      <selection pane="topRight" activeCell="BS12" sqref="BS12"/>
    </sheetView>
  </sheetViews>
  <sheetFormatPr baseColWidth="10" defaultRowHeight="14.4" x14ac:dyDescent="0.3"/>
  <cols>
    <col min="2" max="34" width="28.5546875" customWidth="1"/>
    <col min="35" max="35" width="20.77734375" customWidth="1"/>
    <col min="36" max="36" width="24.44140625" customWidth="1"/>
    <col min="37" max="37" width="25.44140625" customWidth="1"/>
    <col min="38" max="38" width="17.109375" customWidth="1"/>
    <col min="39" max="39" width="20.77734375" customWidth="1"/>
    <col min="40" max="40" width="24.44140625" customWidth="1"/>
    <col min="41" max="41" width="25.44140625" customWidth="1"/>
    <col min="42" max="42" width="17.109375" customWidth="1"/>
    <col min="43" max="43" width="20.77734375" customWidth="1"/>
    <col min="44" max="44" width="24.44140625" customWidth="1"/>
    <col min="45" max="45" width="25.44140625" customWidth="1"/>
    <col min="46" max="46" width="17.109375" customWidth="1"/>
    <col min="47" max="47" width="20.77734375" customWidth="1"/>
    <col min="48" max="48" width="24.44140625" customWidth="1"/>
    <col min="49" max="49" width="25.44140625" customWidth="1"/>
    <col min="50" max="50" width="17.109375" customWidth="1"/>
    <col min="51" max="51" width="20.77734375" customWidth="1"/>
    <col min="52" max="52" width="24.44140625" customWidth="1"/>
    <col min="53" max="53" width="25.44140625" customWidth="1"/>
    <col min="54" max="54" width="17.109375" customWidth="1"/>
    <col min="55" max="55" width="20.77734375" customWidth="1"/>
    <col min="56" max="56" width="24.44140625" customWidth="1"/>
    <col min="57" max="57" width="25.44140625" customWidth="1"/>
    <col min="58" max="58" width="17.109375" customWidth="1"/>
    <col min="59" max="59" width="20.77734375" customWidth="1"/>
    <col min="60" max="60" width="24.44140625" customWidth="1"/>
    <col min="61" max="61" width="25.44140625" customWidth="1"/>
    <col min="62" max="62" width="17.109375" customWidth="1"/>
    <col min="63" max="63" width="20.77734375" customWidth="1"/>
    <col min="64" max="64" width="24.44140625" customWidth="1"/>
    <col min="65" max="65" width="25.44140625" customWidth="1"/>
    <col min="66" max="66" width="17.109375" customWidth="1"/>
    <col min="68" max="68" width="32.44140625" customWidth="1"/>
    <col min="71" max="71" width="26.109375" customWidth="1"/>
  </cols>
  <sheetData>
    <row r="1" spans="1:72" ht="14.4" customHeight="1" x14ac:dyDescent="0.3">
      <c r="C1" s="45" t="s">
        <v>34</v>
      </c>
      <c r="D1" s="46"/>
      <c r="E1" s="46"/>
      <c r="F1" s="47"/>
      <c r="G1" s="45" t="s">
        <v>42</v>
      </c>
      <c r="H1" s="46"/>
      <c r="I1" s="46"/>
      <c r="J1" s="47"/>
      <c r="K1" s="45" t="s">
        <v>44</v>
      </c>
      <c r="L1" s="46"/>
      <c r="M1" s="46"/>
      <c r="N1" s="47"/>
      <c r="O1" s="45" t="s">
        <v>45</v>
      </c>
      <c r="P1" s="46"/>
      <c r="Q1" s="46"/>
      <c r="R1" s="47"/>
      <c r="S1" s="45" t="s">
        <v>46</v>
      </c>
      <c r="T1" s="46"/>
      <c r="U1" s="46"/>
      <c r="V1" s="47"/>
      <c r="W1" s="45" t="s">
        <v>90</v>
      </c>
      <c r="X1" s="46"/>
      <c r="Y1" s="46"/>
      <c r="Z1" s="47"/>
      <c r="AA1" s="45" t="s">
        <v>91</v>
      </c>
      <c r="AB1" s="46"/>
      <c r="AC1" s="46"/>
      <c r="AD1" s="47"/>
      <c r="AE1" s="45" t="s">
        <v>92</v>
      </c>
      <c r="AF1" s="46"/>
      <c r="AG1" s="46"/>
      <c r="AH1" s="47"/>
      <c r="AI1" s="45" t="s">
        <v>50</v>
      </c>
      <c r="AJ1" s="46"/>
      <c r="AK1" s="46"/>
      <c r="AL1" s="47"/>
      <c r="AM1" s="45" t="s">
        <v>51</v>
      </c>
      <c r="AN1" s="46"/>
      <c r="AO1" s="46"/>
      <c r="AP1" s="47"/>
      <c r="AQ1" s="45" t="s">
        <v>53</v>
      </c>
      <c r="AR1" s="46"/>
      <c r="AS1" s="46"/>
      <c r="AT1" s="47"/>
      <c r="AU1" s="45" t="s">
        <v>55</v>
      </c>
      <c r="AV1" s="46"/>
      <c r="AW1" s="46"/>
      <c r="AX1" s="47"/>
      <c r="AY1" s="45" t="s">
        <v>56</v>
      </c>
      <c r="AZ1" s="46"/>
      <c r="BA1" s="46"/>
      <c r="BB1" s="47"/>
      <c r="BC1" s="45" t="s">
        <v>57</v>
      </c>
      <c r="BD1" s="46"/>
      <c r="BE1" s="46"/>
      <c r="BF1" s="47"/>
      <c r="BG1" s="45" t="s">
        <v>58</v>
      </c>
      <c r="BH1" s="46"/>
      <c r="BI1" s="46"/>
      <c r="BJ1" s="47"/>
      <c r="BK1" s="45" t="s">
        <v>59</v>
      </c>
      <c r="BL1" s="46"/>
      <c r="BM1" s="46"/>
      <c r="BN1" s="47"/>
    </row>
    <row r="2" spans="1:72" ht="14.4" customHeight="1" x14ac:dyDescent="0.3">
      <c r="C2" s="48" t="s">
        <v>32</v>
      </c>
      <c r="D2" s="49"/>
      <c r="E2" s="49"/>
      <c r="F2" s="8" t="s">
        <v>33</v>
      </c>
      <c r="G2" s="48" t="s">
        <v>32</v>
      </c>
      <c r="H2" s="49"/>
      <c r="I2" s="49"/>
      <c r="J2" s="8" t="s">
        <v>33</v>
      </c>
      <c r="K2" s="48" t="s">
        <v>32</v>
      </c>
      <c r="L2" s="49"/>
      <c r="M2" s="49"/>
      <c r="N2" s="8" t="s">
        <v>33</v>
      </c>
      <c r="O2" s="48" t="s">
        <v>32</v>
      </c>
      <c r="P2" s="49"/>
      <c r="Q2" s="49"/>
      <c r="R2" s="8" t="s">
        <v>33</v>
      </c>
      <c r="S2" s="48" t="s">
        <v>32</v>
      </c>
      <c r="T2" s="49"/>
      <c r="U2" s="49"/>
      <c r="V2" s="8" t="s">
        <v>33</v>
      </c>
      <c r="W2" s="48" t="s">
        <v>32</v>
      </c>
      <c r="X2" s="49"/>
      <c r="Y2" s="49"/>
      <c r="Z2" s="8" t="s">
        <v>33</v>
      </c>
      <c r="AA2" s="48" t="s">
        <v>32</v>
      </c>
      <c r="AB2" s="49"/>
      <c r="AC2" s="49"/>
      <c r="AD2" s="8" t="s">
        <v>33</v>
      </c>
      <c r="AE2" s="48" t="s">
        <v>32</v>
      </c>
      <c r="AF2" s="49"/>
      <c r="AG2" s="49"/>
      <c r="AH2" s="8" t="s">
        <v>33</v>
      </c>
      <c r="AI2" s="48" t="s">
        <v>32</v>
      </c>
      <c r="AJ2" s="49"/>
      <c r="AK2" s="49"/>
      <c r="AL2" s="8" t="s">
        <v>33</v>
      </c>
      <c r="AM2" s="48" t="s">
        <v>32</v>
      </c>
      <c r="AN2" s="49"/>
      <c r="AO2" s="49"/>
      <c r="AP2" s="8" t="s">
        <v>33</v>
      </c>
      <c r="AQ2" s="48" t="s">
        <v>32</v>
      </c>
      <c r="AR2" s="49"/>
      <c r="AS2" s="49"/>
      <c r="AT2" s="8" t="s">
        <v>33</v>
      </c>
      <c r="AU2" s="48" t="s">
        <v>32</v>
      </c>
      <c r="AV2" s="49"/>
      <c r="AW2" s="49"/>
      <c r="AX2" s="8" t="s">
        <v>33</v>
      </c>
      <c r="AY2" s="48" t="s">
        <v>32</v>
      </c>
      <c r="AZ2" s="49"/>
      <c r="BA2" s="49"/>
      <c r="BB2" s="8" t="s">
        <v>33</v>
      </c>
      <c r="BC2" s="48" t="s">
        <v>32</v>
      </c>
      <c r="BD2" s="49"/>
      <c r="BE2" s="49"/>
      <c r="BF2" s="8" t="s">
        <v>33</v>
      </c>
      <c r="BG2" s="48" t="s">
        <v>32</v>
      </c>
      <c r="BH2" s="49"/>
      <c r="BI2" s="49"/>
      <c r="BJ2" s="8" t="s">
        <v>33</v>
      </c>
      <c r="BK2" s="48" t="s">
        <v>32</v>
      </c>
      <c r="BL2" s="49"/>
      <c r="BM2" s="49"/>
      <c r="BN2" s="8" t="s">
        <v>33</v>
      </c>
      <c r="BP2" s="1"/>
      <c r="BQ2" s="5" t="s">
        <v>60</v>
      </c>
      <c r="BR2" s="1"/>
      <c r="BS2" s="39" t="s">
        <v>61</v>
      </c>
      <c r="BT2" s="40"/>
    </row>
    <row r="3" spans="1:72" x14ac:dyDescent="0.3">
      <c r="A3" s="41" t="s">
        <v>0</v>
      </c>
      <c r="B3" s="7" t="s">
        <v>1</v>
      </c>
      <c r="C3" s="9"/>
      <c r="D3" s="2"/>
      <c r="E3" s="30">
        <v>1.5</v>
      </c>
      <c r="F3" s="10">
        <f>IF(E3&lt;1.2,1,IF(AND(E3&gt;=1.2,E3&lt;1.5),2,IF(AND(E3&gt;=1.5,E3&lt;1.8),3,IF(E3&gt;=1.8,4))))</f>
        <v>3</v>
      </c>
      <c r="G3" s="9"/>
      <c r="H3" s="2"/>
      <c r="I3" s="30">
        <v>1.34</v>
      </c>
      <c r="J3" s="10">
        <f>IF(I3&lt;1.2,1,IF(AND(I3&gt;=1.2,I3&lt;1.5),2,IF(AND(I3&gt;=1.5,I3&lt;1.8),3,IF(I3&gt;=1.8,4))))</f>
        <v>2</v>
      </c>
      <c r="K3" s="9"/>
      <c r="L3" s="2"/>
      <c r="M3" s="30">
        <v>1</v>
      </c>
      <c r="N3" s="10">
        <f>IF(M3&lt;1.2,1,IF(AND(M3&gt;=1.2,M3&lt;1.5),2,IF(AND(M3&gt;=1.5,M3&lt;1.8),3,IF(M3&gt;=1.8,4))))</f>
        <v>1</v>
      </c>
      <c r="O3" s="9"/>
      <c r="P3" s="2"/>
      <c r="Q3" s="30">
        <v>2.4700000000000002</v>
      </c>
      <c r="R3" s="10">
        <f>IF(Q3&lt;1.2,1,IF(AND(Q3&gt;=1.2,Q3&lt;1.5),2,IF(AND(Q3&gt;=1.5,Q3&lt;1.8),3,IF(Q3&gt;=1.8,4))))</f>
        <v>4</v>
      </c>
      <c r="S3" s="9"/>
      <c r="T3" s="2"/>
      <c r="U3" s="30">
        <v>2.9</v>
      </c>
      <c r="V3" s="10">
        <f>IF(U3&lt;1.2,1,IF(AND(U3&gt;=1.2,U3&lt;1.5),2,IF(AND(U3&gt;=1.5,U3&lt;1.8),3,IF(U3&gt;=1.8,4))))</f>
        <v>4</v>
      </c>
      <c r="W3" s="9"/>
      <c r="X3" s="2"/>
      <c r="Y3" s="6">
        <v>2.7</v>
      </c>
      <c r="Z3" s="10">
        <f>IF(Y3&lt;1.2,1,IF(AND(Y3&gt;=1.2,Y3&lt;1.5),2,IF(AND(Y3&gt;=1.5,Y3&lt;1.8),3,IF(Y3&gt;=1.8,4))))</f>
        <v>4</v>
      </c>
      <c r="AA3" s="9"/>
      <c r="AB3" s="2"/>
      <c r="AC3" s="6">
        <v>2.94</v>
      </c>
      <c r="AD3" s="10">
        <f>IF(AC3&lt;1.2,1,IF(AND(AC3&gt;=1.2,AC3&lt;1.5),2,IF(AND(AC3&gt;=1.5,AC3&lt;1.8),3,IF(AC3&gt;=1.8,4))))</f>
        <v>4</v>
      </c>
      <c r="AE3" s="9"/>
      <c r="AF3" s="2"/>
      <c r="AG3" s="6">
        <v>2.1</v>
      </c>
      <c r="AH3" s="10">
        <f>IF(AG3&lt;1.2,1,IF(AND(AG3&gt;=1.2,AG3&lt;1.5),2,IF(AND(AG3&gt;=1.5,AG3&lt;1.8),3,IF(AG3&gt;=1.8,4))))</f>
        <v>4</v>
      </c>
      <c r="AI3" s="9"/>
      <c r="AJ3" s="2"/>
      <c r="AK3" s="6">
        <v>1.5</v>
      </c>
      <c r="AL3" s="17">
        <f>IF(AK3&lt;1.2,1,IF(AND(AK3&gt;=1.2,AK3&lt;1.5),2,IF(AND(AK3&gt;=1.5,AK3&lt;1.8),3,IF(AK3&gt;=1.8,4))))</f>
        <v>3</v>
      </c>
      <c r="AM3" s="9"/>
      <c r="AN3" s="2"/>
      <c r="AO3" s="6">
        <v>1.47</v>
      </c>
      <c r="AP3" s="17">
        <f>IF(AO3&lt;1.2,1,IF(AND(AO3&gt;=1.2,AO3&lt;1.5),2,IF(AND(AO3&gt;=1.5,AO3&lt;1.8),3,IF(AO3&gt;=1.8,4))))</f>
        <v>2</v>
      </c>
      <c r="AQ3" s="9"/>
      <c r="AR3" s="2"/>
      <c r="AS3" s="6">
        <v>1.9</v>
      </c>
      <c r="AT3" s="17">
        <f>IF(AS3&lt;1.2,1,IF(AND(AS3&gt;=1.2,AS3&lt;1.5),2,IF(AND(AS3&gt;=1.5,AS3&lt;1.8),3,IF(AS3&gt;=1.8,4))))</f>
        <v>4</v>
      </c>
      <c r="AU3" s="9"/>
      <c r="AV3" s="2"/>
      <c r="AW3" s="6">
        <v>2.2000000000000002</v>
      </c>
      <c r="AX3" s="17">
        <f>IF(AW3&lt;1.2,1,IF(AND(AW3&gt;=1.2,AW3&lt;1.5),2,IF(AND(AW3&gt;=1.5,AW3&lt;1.8),3,IF(AW3&gt;=1.8,4))))</f>
        <v>4</v>
      </c>
      <c r="AY3" s="9"/>
      <c r="AZ3" s="2"/>
      <c r="BA3" s="6">
        <v>2.9</v>
      </c>
      <c r="BB3" s="17">
        <f>IF(BA3&lt;1.2,1,IF(AND(BA3&gt;=1.2,BA3&lt;1.5),2,IF(AND(BA3&gt;=1.5,BA3&lt;1.8),3,IF(BA3&gt;=1.8,4))))</f>
        <v>4</v>
      </c>
      <c r="BC3" s="9"/>
      <c r="BD3" s="2"/>
      <c r="BE3" s="6">
        <v>2.8</v>
      </c>
      <c r="BF3" s="17">
        <f>IF(BE3&lt;1.2,1,IF(AND(BE3&gt;=1.2,BE3&lt;1.5),2,IF(AND(BE3&gt;=1.5,BE3&lt;1.8),3,IF(BE3&gt;=1.8,4))))</f>
        <v>4</v>
      </c>
      <c r="BG3" s="9"/>
      <c r="BH3" s="2"/>
      <c r="BI3" s="6">
        <v>2.2999999999999998</v>
      </c>
      <c r="BJ3" s="17">
        <f>IF(BI3&lt;1.2,1,IF(AND(BI3&gt;=1.2,BI3&lt;1.5),2,IF(AND(BI3&gt;=1.5,BI3&lt;1.8),3,IF(BI3&gt;=1.8,4))))</f>
        <v>4</v>
      </c>
      <c r="BK3" s="9"/>
      <c r="BL3" s="2"/>
      <c r="BM3" s="6">
        <v>2.8</v>
      </c>
      <c r="BN3" s="17">
        <f>IF(BM3&lt;1.2,1,IF(AND(BM3&gt;=1.2,BM3&lt;1.5),2,IF(AND(BM3&gt;=1.5,BM3&lt;1.8),3,IF(BM3&gt;=1.8,4))))</f>
        <v>4</v>
      </c>
      <c r="BP3" s="7" t="s">
        <v>1</v>
      </c>
      <c r="BQ3" s="19">
        <f>SUM(F3,J3,N3,R3,V3,Z3,AD3,AH3,AL3,AP3,AT3,AX3,BB3,BF3,BJ3,BN3)/(2*8)</f>
        <v>3.4375</v>
      </c>
      <c r="BR3" s="1"/>
      <c r="BS3" s="5" t="s">
        <v>0</v>
      </c>
      <c r="BT3" s="19">
        <f>AVERAGE(BQ3:BQ6)</f>
        <v>3.703125</v>
      </c>
    </row>
    <row r="4" spans="1:72" x14ac:dyDescent="0.3">
      <c r="A4" s="41"/>
      <c r="B4" s="7" t="s">
        <v>2</v>
      </c>
      <c r="C4" s="11"/>
      <c r="D4" s="2" t="s">
        <v>67</v>
      </c>
      <c r="E4" s="31">
        <v>90</v>
      </c>
      <c r="F4" s="10">
        <f>IF(E4=100,4,IF(E4&gt;=75,3,IF(E4&lt;75,2)))</f>
        <v>3</v>
      </c>
      <c r="G4" s="11"/>
      <c r="H4" s="2" t="s">
        <v>67</v>
      </c>
      <c r="I4" s="31">
        <v>100</v>
      </c>
      <c r="J4" s="10">
        <f>IF(I4=100,4,IF(I4&gt;=75,3,IF(I4&lt;75,2)))</f>
        <v>4</v>
      </c>
      <c r="K4" s="11"/>
      <c r="L4" s="2" t="s">
        <v>67</v>
      </c>
      <c r="M4" s="31">
        <v>100</v>
      </c>
      <c r="N4" s="10">
        <f>IF(M4=100,4,IF(M4&gt;=75,3,IF(M4&lt;75,2)))</f>
        <v>4</v>
      </c>
      <c r="O4" s="11"/>
      <c r="P4" s="2" t="s">
        <v>67</v>
      </c>
      <c r="Q4" s="31">
        <v>100</v>
      </c>
      <c r="R4" s="10">
        <f>IF(Q4=100,4,IF(Q4&gt;=75,3,IF(Q4&lt;75,2)))</f>
        <v>4</v>
      </c>
      <c r="S4" s="11"/>
      <c r="T4" s="2" t="s">
        <v>67</v>
      </c>
      <c r="U4" s="31">
        <v>100</v>
      </c>
      <c r="V4" s="10">
        <f>IF(U4=100,4,IF(U4&gt;=75,3,IF(U4&lt;75,2)))</f>
        <v>4</v>
      </c>
      <c r="W4" s="11"/>
      <c r="X4" s="2" t="s">
        <v>67</v>
      </c>
      <c r="Y4" s="3">
        <v>100</v>
      </c>
      <c r="Z4" s="10">
        <f>IF(Y4=100,4,IF(Y4&gt;=75,3,IF(Y4&lt;75,2)))</f>
        <v>4</v>
      </c>
      <c r="AA4" s="11"/>
      <c r="AB4" s="2" t="s">
        <v>67</v>
      </c>
      <c r="AC4" s="3">
        <v>100</v>
      </c>
      <c r="AD4" s="10">
        <f>IF(AC4=100,4,IF(AC4&gt;=75,3,IF(AC4&lt;75,2)))</f>
        <v>4</v>
      </c>
      <c r="AE4" s="11"/>
      <c r="AF4" s="2" t="s">
        <v>67</v>
      </c>
      <c r="AG4" s="3">
        <v>100</v>
      </c>
      <c r="AH4" s="10">
        <f>IF(AG4=100,4,IF(AG4&gt;=75,3,IF(AG4&lt;75,2)))</f>
        <v>4</v>
      </c>
      <c r="AI4" s="11"/>
      <c r="AJ4" s="2" t="s">
        <v>67</v>
      </c>
      <c r="AK4" s="3">
        <v>100</v>
      </c>
      <c r="AL4" s="17">
        <f>IF(AK4=100,4,IF(AK4&gt;=75,3,IF(AK4&lt;75,2)))</f>
        <v>4</v>
      </c>
      <c r="AM4" s="11"/>
      <c r="AN4" s="2" t="s">
        <v>67</v>
      </c>
      <c r="AO4" s="3">
        <v>50</v>
      </c>
      <c r="AP4" s="17">
        <f>IF(AO4=100,4,IF(AO4&gt;=75,3,IF(AO4&lt;75,2)))</f>
        <v>2</v>
      </c>
      <c r="AQ4" s="11"/>
      <c r="AR4" s="2" t="s">
        <v>67</v>
      </c>
      <c r="AS4" s="3">
        <v>50</v>
      </c>
      <c r="AT4" s="17">
        <f>IF(AS4=100,4,IF(AS4&gt;=75,3,IF(AS4&lt;75,2)))</f>
        <v>2</v>
      </c>
      <c r="AU4" s="11"/>
      <c r="AV4" s="2" t="s">
        <v>67</v>
      </c>
      <c r="AW4" s="3">
        <v>100</v>
      </c>
      <c r="AX4" s="17">
        <f>IF(AW4=100,4,IF(AW4&gt;=75,3,IF(AW4&lt;75,2)))</f>
        <v>4</v>
      </c>
      <c r="AY4" s="11"/>
      <c r="AZ4" s="2" t="s">
        <v>67</v>
      </c>
      <c r="BA4" s="3">
        <v>100</v>
      </c>
      <c r="BB4" s="17">
        <f>IF(BA4=100,4,IF(BA4&gt;=75,3,IF(BA4&lt;75,2)))</f>
        <v>4</v>
      </c>
      <c r="BC4" s="11"/>
      <c r="BD4" s="2" t="s">
        <v>67</v>
      </c>
      <c r="BE4" s="3">
        <v>100</v>
      </c>
      <c r="BF4" s="17">
        <f>IF(BE4=100,4,IF(BE4&gt;=75,3,IF(BE4&lt;75,2)))</f>
        <v>4</v>
      </c>
      <c r="BG4" s="11"/>
      <c r="BH4" s="2" t="s">
        <v>67</v>
      </c>
      <c r="BI4" s="3">
        <v>100</v>
      </c>
      <c r="BJ4" s="17">
        <f>IF(BI4=100,4,IF(BI4&gt;=75,3,IF(BI4&lt;75,2)))</f>
        <v>4</v>
      </c>
      <c r="BK4" s="11"/>
      <c r="BL4" s="2" t="s">
        <v>67</v>
      </c>
      <c r="BM4" s="3">
        <v>100</v>
      </c>
      <c r="BN4" s="17">
        <f>IF(BM4=100,4,IF(BM4&gt;=75,3,IF(BM4&lt;75,2)))</f>
        <v>4</v>
      </c>
      <c r="BP4" s="7" t="s">
        <v>2</v>
      </c>
      <c r="BQ4" s="19">
        <f t="shared" ref="BQ4:BQ25" si="0">SUM(F4,J4,N4,R4,V4,Z4,AD4,AH4,AL4,AP4,AT4,AX4,BB4,BF4,BJ4,BN4)/(2*8)</f>
        <v>3.6875</v>
      </c>
      <c r="BR4" s="1"/>
      <c r="BS4" s="5" t="s">
        <v>5</v>
      </c>
      <c r="BT4" s="19">
        <f>AVERAGE(BQ7:BQ10)</f>
        <v>2.515625</v>
      </c>
    </row>
    <row r="5" spans="1:72" x14ac:dyDescent="0.3">
      <c r="A5" s="41"/>
      <c r="B5" s="7" t="s">
        <v>3</v>
      </c>
      <c r="C5" s="12"/>
      <c r="D5" s="2"/>
      <c r="E5" s="4">
        <v>1</v>
      </c>
      <c r="F5" s="10">
        <f>IF(E5&gt;10,1,IF(AND(E5&lt;=10,E5&gt;=6),2,IF(AND(E5&lt;=5,E5&gt;=1),3,IF(E5=0,4))))</f>
        <v>3</v>
      </c>
      <c r="G5" s="12"/>
      <c r="H5" s="2"/>
      <c r="I5" s="4">
        <v>3</v>
      </c>
      <c r="J5" s="10">
        <f>IF(I5&gt;10,1,IF(AND(I5&lt;=10,I5&gt;=6),2,IF(AND(I5&lt;=5,I5&gt;=1),3,IF(I5=0,4))))</f>
        <v>3</v>
      </c>
      <c r="K5" s="12"/>
      <c r="L5" s="2"/>
      <c r="M5" s="4">
        <v>0</v>
      </c>
      <c r="N5" s="10">
        <f>IF(M5&gt;10,1,IF(AND(M5&lt;=10,M5&gt;=6),2,IF(AND(M5&lt;=5,M5&gt;=1),3,IF(M5=0,4))))</f>
        <v>4</v>
      </c>
      <c r="O5" s="12"/>
      <c r="P5" s="2"/>
      <c r="Q5" s="4">
        <v>0</v>
      </c>
      <c r="R5" s="10">
        <f>IF(Q5&gt;10,1,IF(AND(Q5&lt;=10,Q5&gt;=6),2,IF(AND(Q5&lt;=5,Q5&gt;=1),3,IF(Q5=0,4))))</f>
        <v>4</v>
      </c>
      <c r="S5" s="12"/>
      <c r="T5" s="2"/>
      <c r="U5" s="4">
        <v>0</v>
      </c>
      <c r="V5" s="10">
        <f>IF(U5&gt;10,1,IF(AND(U5&lt;=10,U5&gt;=6),2,IF(AND(U5&lt;=5,U5&gt;=1),3,IF(U5=0,4))))</f>
        <v>4</v>
      </c>
      <c r="W5" s="12"/>
      <c r="X5" s="2"/>
      <c r="Y5" s="4">
        <v>0</v>
      </c>
      <c r="Z5" s="10">
        <f>IF(Y5&gt;10,1,IF(AND(Y5&lt;=10,Y5&gt;=6),2,IF(AND(Y5&lt;=5,Y5&gt;=1),3,IF(Y5=0,4))))</f>
        <v>4</v>
      </c>
      <c r="AA5" s="12"/>
      <c r="AB5" s="2"/>
      <c r="AC5" s="4">
        <v>0</v>
      </c>
      <c r="AD5" s="10">
        <f>IF(AC5&gt;10,1,IF(AND(AC5&lt;=10,AC5&gt;=6),2,IF(AND(AC5&lt;=5,AC5&gt;=1),3,IF(AC5=0,4))))</f>
        <v>4</v>
      </c>
      <c r="AE5" s="12"/>
      <c r="AF5" s="2"/>
      <c r="AG5" s="4">
        <v>0</v>
      </c>
      <c r="AH5" s="10">
        <f>IF(AG5&gt;10,1,IF(AND(AG5&lt;=10,AG5&gt;=6),2,IF(AND(AG5&lt;=5,AG5&gt;=1),3,IF(AG5=0,4))))</f>
        <v>4</v>
      </c>
      <c r="AI5" s="12"/>
      <c r="AJ5" s="2"/>
      <c r="AK5" s="4">
        <v>0</v>
      </c>
      <c r="AL5" s="17">
        <f>IF(AK5&gt;10,1,IF(AND(AK5&lt;=10,AK5&gt;=6),2,IF(AND(AK5&lt;=5,AK5&gt;=1),3,IF(AK5=0,4))))</f>
        <v>4</v>
      </c>
      <c r="AM5" s="12"/>
      <c r="AN5" s="2"/>
      <c r="AO5" s="4">
        <v>0</v>
      </c>
      <c r="AP5" s="17">
        <f>IF(AO5&gt;10,1,IF(AND(AO5&lt;=10,AO5&gt;=6),2,IF(AND(AO5&lt;=5,AO5&gt;=1),3,IF(AO5=0,4))))</f>
        <v>4</v>
      </c>
      <c r="AQ5" s="12"/>
      <c r="AR5" s="2"/>
      <c r="AS5" s="4">
        <v>0</v>
      </c>
      <c r="AT5" s="17">
        <f>IF(AS5&gt;10,1,IF(AND(AS5&lt;=10,AS5&gt;=6),2,IF(AND(AS5&lt;=5,AS5&gt;=1),3,IF(AS5=0,4))))</f>
        <v>4</v>
      </c>
      <c r="AU5" s="12"/>
      <c r="AV5" s="2"/>
      <c r="AW5" s="4">
        <v>0</v>
      </c>
      <c r="AX5" s="17">
        <f>IF(AW5&gt;10,1,IF(AND(AW5&lt;=10,AW5&gt;=6),2,IF(AND(AW5&lt;=5,AW5&gt;=1),3,IF(AW5=0,4))))</f>
        <v>4</v>
      </c>
      <c r="AY5" s="12"/>
      <c r="AZ5" s="2"/>
      <c r="BA5" s="4">
        <v>0</v>
      </c>
      <c r="BB5" s="17">
        <f>IF(BA5&gt;10,1,IF(AND(BA5&lt;=10,BA5&gt;=6),2,IF(AND(BA5&lt;=5,BA5&gt;=1),3,IF(BA5=0,4))))</f>
        <v>4</v>
      </c>
      <c r="BC5" s="12"/>
      <c r="BD5" s="2"/>
      <c r="BE5" s="4">
        <v>0</v>
      </c>
      <c r="BF5" s="17">
        <f>IF(BE5&gt;10,1,IF(AND(BE5&lt;=10,BE5&gt;=6),2,IF(AND(BE5&lt;=5,BE5&gt;=1),3,IF(BE5=0,4))))</f>
        <v>4</v>
      </c>
      <c r="BG5" s="12"/>
      <c r="BH5" s="2"/>
      <c r="BI5" s="4">
        <v>0</v>
      </c>
      <c r="BJ5" s="17">
        <f>IF(BI5&gt;10,1,IF(AND(BI5&lt;=10,BI5&gt;=6),2,IF(AND(BI5&lt;=5,BI5&gt;=1),3,IF(BI5=0,4))))</f>
        <v>4</v>
      </c>
      <c r="BK5" s="12"/>
      <c r="BL5" s="2"/>
      <c r="BM5" s="4">
        <v>0</v>
      </c>
      <c r="BN5" s="17">
        <f>IF(BM5&gt;10,1,IF(AND(BM5&lt;=10,BM5&gt;=6),2,IF(AND(BM5&lt;=5,BM5&gt;=1),3,IF(BM5=0,4))))</f>
        <v>4</v>
      </c>
      <c r="BP5" s="7" t="s">
        <v>3</v>
      </c>
      <c r="BQ5" s="19">
        <f t="shared" si="0"/>
        <v>3.875</v>
      </c>
      <c r="BR5" s="1"/>
      <c r="BS5" s="5" t="s">
        <v>10</v>
      </c>
      <c r="BT5" s="19">
        <f>AVERAGE(BQ11:BQ14)</f>
        <v>2.484375</v>
      </c>
    </row>
    <row r="6" spans="1:72" x14ac:dyDescent="0.3">
      <c r="A6" s="41"/>
      <c r="B6" s="7" t="s">
        <v>4</v>
      </c>
      <c r="C6" s="11"/>
      <c r="D6" s="2">
        <v>0</v>
      </c>
      <c r="E6" s="2">
        <v>0</v>
      </c>
      <c r="F6" s="10">
        <f>IF(AND(D6=0,E6=0),4,IF(AND(D6=0,E6&gt;33,E6&lt;50),2,IF(AND(D6=0,E6&lt;33,),3,1)))</f>
        <v>4</v>
      </c>
      <c r="G6" s="11"/>
      <c r="H6" s="2">
        <v>0</v>
      </c>
      <c r="I6" s="2">
        <v>30</v>
      </c>
      <c r="J6" s="10">
        <f>IF(AND(H6=0,I6=0),4,IF(AND(H6=0,I6&gt;33,I6&lt;50),2,IF(AND(H6=0,I6&lt;33,),3,1)))</f>
        <v>1</v>
      </c>
      <c r="K6" s="11"/>
      <c r="L6" s="2">
        <v>0</v>
      </c>
      <c r="M6" s="2">
        <v>0</v>
      </c>
      <c r="N6" s="10">
        <f>IF(AND(L6=0,M6=0),4,IF(AND(L6=0,M6&gt;33,M6&lt;50),2,IF(AND(L6=0,M6&lt;33,),3,1)))</f>
        <v>4</v>
      </c>
      <c r="O6" s="11"/>
      <c r="P6" s="2">
        <v>0</v>
      </c>
      <c r="Q6" s="2">
        <v>0</v>
      </c>
      <c r="R6" s="10">
        <f>IF(AND(P6=0,Q6=0),4,IF(AND(P6=0,Q6&gt;33,Q6&lt;50),2,IF(AND(P6=0,Q6&lt;33,),3,1)))</f>
        <v>4</v>
      </c>
      <c r="S6" s="11"/>
      <c r="T6" s="2">
        <v>0</v>
      </c>
      <c r="U6" s="2">
        <v>0</v>
      </c>
      <c r="V6" s="10">
        <f>IF(AND(T6=0,U6=0),4,IF(AND(T6=0,U6&gt;33,U6&lt;50),2,IF(AND(T6=0,U6&lt;33,),3,1)))</f>
        <v>4</v>
      </c>
      <c r="W6" s="11"/>
      <c r="X6" s="2">
        <v>0</v>
      </c>
      <c r="Y6" s="2">
        <v>0</v>
      </c>
      <c r="Z6" s="10">
        <f>IF(AND(X6=0,Y6=0),4,IF(AND(X6=0,Y6&gt;33,Y6&lt;50),2,IF(AND(X6=0,Y6&lt;33,),3,1)))</f>
        <v>4</v>
      </c>
      <c r="AA6" s="11"/>
      <c r="AB6" s="2">
        <v>0</v>
      </c>
      <c r="AC6" s="2">
        <v>0</v>
      </c>
      <c r="AD6" s="10">
        <f>IF(AND(AB6=0,AC6=0),4,IF(AND(AB6=0,AC6&gt;33,AC6&lt;50),2,IF(AND(AB6=0,AC6&lt;33,),3,1)))</f>
        <v>4</v>
      </c>
      <c r="AE6" s="11"/>
      <c r="AF6" s="2">
        <v>0</v>
      </c>
      <c r="AG6" s="2">
        <v>0</v>
      </c>
      <c r="AH6" s="10">
        <f>IF(AND(AF6=0,AG6=0),4,IF(AND(AF6=0,AG6&gt;33,AG6&lt;50),2,IF(AND(AF6=0,AG6&lt;33,),3,1)))</f>
        <v>4</v>
      </c>
      <c r="AI6" s="11"/>
      <c r="AJ6" s="2">
        <v>0</v>
      </c>
      <c r="AK6" s="2">
        <v>0</v>
      </c>
      <c r="AL6" s="17">
        <f>IF(AND(AJ6=0,AK6=0),4,IF(AND(AJ6=0,AK6&gt;33,AK6&lt;50),2,IF(AND(AJ6=0,AK6&lt;33,),3,1)))</f>
        <v>4</v>
      </c>
      <c r="AM6" s="11"/>
      <c r="AN6" s="2">
        <v>0</v>
      </c>
      <c r="AO6" s="2">
        <v>0</v>
      </c>
      <c r="AP6" s="17">
        <f>IF(AND(AN6=0,AO6=0),4,IF(AND(AN6=0,AO6&gt;33,AO6&lt;50),2,IF(AND(AN6=0,AO6&lt;33,),3,1)))</f>
        <v>4</v>
      </c>
      <c r="AQ6" s="11"/>
      <c r="AR6" s="2">
        <v>0</v>
      </c>
      <c r="AS6" s="2">
        <v>0</v>
      </c>
      <c r="AT6" s="17">
        <f>IF(AND(AR6=0,AS6=0),4,IF(AND(AR6=0,AS6&gt;33,AS6&lt;50),2,IF(AND(AR6=0,AS6&lt;33,),3,1)))</f>
        <v>4</v>
      </c>
      <c r="AU6" s="11"/>
      <c r="AV6" s="2">
        <v>0</v>
      </c>
      <c r="AW6" s="2">
        <v>0</v>
      </c>
      <c r="AX6" s="17">
        <f>IF(AND(AV6=0,AW6=0),4,IF(AND(AV6=0,AW6&gt;33,AW6&lt;50),2,IF(AND(AV6=0,AW6&lt;33,),3,1)))</f>
        <v>4</v>
      </c>
      <c r="AY6" s="11"/>
      <c r="AZ6" s="2">
        <v>0</v>
      </c>
      <c r="BA6" s="2">
        <v>0</v>
      </c>
      <c r="BB6" s="17">
        <f>IF(AND(AZ6=0,BA6=0),4,IF(AND(AZ6=0,BA6&gt;33,BA6&lt;50),2,IF(AND(AZ6=0,BA6&lt;33,),3,1)))</f>
        <v>4</v>
      </c>
      <c r="BC6" s="11"/>
      <c r="BD6" s="2">
        <v>0</v>
      </c>
      <c r="BE6" s="2">
        <v>0</v>
      </c>
      <c r="BF6" s="17">
        <f>IF(AND(BD6=0,BE6=0),4,IF(AND(BD6=0,BE6&gt;33,BE6&lt;50),2,IF(AND(BD6=0,BE6&lt;33,),3,1)))</f>
        <v>4</v>
      </c>
      <c r="BG6" s="11"/>
      <c r="BH6" s="2">
        <v>0</v>
      </c>
      <c r="BI6" s="2">
        <v>0</v>
      </c>
      <c r="BJ6" s="17">
        <f>IF(AND(BH6=0,BI6=0),4,IF(AND(BH6=0,BI6&gt;33,BI6&lt;50),2,IF(AND(BH6=0,BI6&lt;33,),3,1)))</f>
        <v>4</v>
      </c>
      <c r="BK6" s="11"/>
      <c r="BL6" s="2">
        <v>0</v>
      </c>
      <c r="BM6" s="2">
        <v>0</v>
      </c>
      <c r="BN6" s="17">
        <f>IF(AND(BL6=0,BM6=0),4,IF(AND(BL6=0,BM6&gt;33,BM6&lt;50),2,IF(AND(BL6=0,BM6&lt;33,),3,1)))</f>
        <v>4</v>
      </c>
      <c r="BP6" s="7" t="s">
        <v>4</v>
      </c>
      <c r="BQ6" s="19">
        <f t="shared" si="0"/>
        <v>3.8125</v>
      </c>
      <c r="BR6" s="1"/>
      <c r="BS6" s="5" t="s">
        <v>63</v>
      </c>
      <c r="BT6" s="19">
        <f>AVERAGE(BQ15:BQ18)</f>
        <v>2.796875</v>
      </c>
    </row>
    <row r="7" spans="1:72" x14ac:dyDescent="0.3">
      <c r="A7" s="41" t="s">
        <v>5</v>
      </c>
      <c r="B7" s="7" t="s">
        <v>6</v>
      </c>
      <c r="C7" s="11"/>
      <c r="D7" s="2" t="s">
        <v>30</v>
      </c>
      <c r="E7" s="2" t="s">
        <v>30</v>
      </c>
      <c r="F7" s="10">
        <f>IF(AND(D7="No",E7="Si"),3,IF(AND(D7="No",E7="No"),4))</f>
        <v>4</v>
      </c>
      <c r="G7" s="11"/>
      <c r="H7" s="2" t="s">
        <v>30</v>
      </c>
      <c r="I7" s="2" t="s">
        <v>30</v>
      </c>
      <c r="J7" s="10">
        <f>IF(AND(H7="No",I7="Si"),3,IF(AND(H7="No",I7="No"),4))</f>
        <v>4</v>
      </c>
      <c r="K7" s="11"/>
      <c r="L7" s="2" t="s">
        <v>30</v>
      </c>
      <c r="M7" s="2" t="s">
        <v>31</v>
      </c>
      <c r="N7" s="10">
        <f>IF(AND(L7="No",M7="Si"),3,IF(AND(L7="No",M7="No"),4))</f>
        <v>3</v>
      </c>
      <c r="O7" s="11"/>
      <c r="P7" s="2" t="s">
        <v>30</v>
      </c>
      <c r="Q7" s="2" t="s">
        <v>30</v>
      </c>
      <c r="R7" s="10">
        <f>IF(AND(P7="No",Q7="Si"),3,IF(AND(P7="No",Q7="No"),4))</f>
        <v>4</v>
      </c>
      <c r="S7" s="11"/>
      <c r="T7" s="2" t="s">
        <v>30</v>
      </c>
      <c r="U7" s="2" t="s">
        <v>30</v>
      </c>
      <c r="V7" s="10">
        <f>IF(AND(T7="No",U7="Si"),3,IF(AND(T7="No",U7="No"),4))</f>
        <v>4</v>
      </c>
      <c r="W7" s="11"/>
      <c r="X7" s="2" t="s">
        <v>30</v>
      </c>
      <c r="Y7" s="2" t="s">
        <v>30</v>
      </c>
      <c r="Z7" s="10">
        <f>IF(AND(X7="No",Y7="Si"),3,IF(AND(X7="No",Y7="No"),4))</f>
        <v>4</v>
      </c>
      <c r="AA7" s="11"/>
      <c r="AB7" s="2" t="s">
        <v>30</v>
      </c>
      <c r="AC7" s="2" t="s">
        <v>30</v>
      </c>
      <c r="AD7" s="10">
        <f>IF(AND(AB7="No",AC7="Si"),3,IF(AND(AB7="No",AC7="No"),4))</f>
        <v>4</v>
      </c>
      <c r="AE7" s="11"/>
      <c r="AF7" s="2" t="s">
        <v>30</v>
      </c>
      <c r="AG7" s="2" t="s">
        <v>30</v>
      </c>
      <c r="AH7" s="10">
        <f>IF(AND(AF7="No",AG7="Si"),3,IF(AND(AF7="No",AG7="No"),4))</f>
        <v>4</v>
      </c>
      <c r="AI7" s="11"/>
      <c r="AJ7" s="2" t="s">
        <v>30</v>
      </c>
      <c r="AK7" s="2" t="s">
        <v>31</v>
      </c>
      <c r="AL7" s="17">
        <f>IF(AND(AJ7="No",AK7="Si"),3,IF(AND(AJ7="No",AK7="No"),4))</f>
        <v>3</v>
      </c>
      <c r="AM7" s="11"/>
      <c r="AN7" s="2" t="s">
        <v>30</v>
      </c>
      <c r="AO7" s="2" t="s">
        <v>31</v>
      </c>
      <c r="AP7" s="17">
        <f>IF(AND(AN7="No",AO7="Si"),3,IF(AND(AN7="No",AO7="No"),4))</f>
        <v>3</v>
      </c>
      <c r="AQ7" s="11"/>
      <c r="AR7" s="2" t="s">
        <v>30</v>
      </c>
      <c r="AS7" s="2" t="s">
        <v>31</v>
      </c>
      <c r="AT7" s="17">
        <f>IF(AND(AR7="No",AS7="Si"),3,IF(AND(AR7="No",AS7="No"),4))</f>
        <v>3</v>
      </c>
      <c r="AU7" s="11"/>
      <c r="AV7" s="2" t="s">
        <v>30</v>
      </c>
      <c r="AW7" s="2" t="s">
        <v>31</v>
      </c>
      <c r="AX7" s="17">
        <f>IF(AND(AV7="No",AW7="Si"),3,IF(AND(AV7="No",AW7="No"),4))</f>
        <v>3</v>
      </c>
      <c r="AY7" s="11"/>
      <c r="AZ7" s="2" t="s">
        <v>30</v>
      </c>
      <c r="BA7" s="2" t="s">
        <v>30</v>
      </c>
      <c r="BB7" s="17">
        <f>IF(AND(AZ7="No",BA7="Si"),3,IF(AND(AZ7="No",BA7="No"),4))</f>
        <v>4</v>
      </c>
      <c r="BC7" s="11"/>
      <c r="BD7" s="2" t="s">
        <v>30</v>
      </c>
      <c r="BE7" s="2" t="s">
        <v>30</v>
      </c>
      <c r="BF7" s="17">
        <f>IF(AND(BD7="No",BE7="Si"),3,IF(AND(BD7="No",BE7="No"),4))</f>
        <v>4</v>
      </c>
      <c r="BG7" s="11"/>
      <c r="BH7" s="2" t="s">
        <v>30</v>
      </c>
      <c r="BI7" s="2" t="s">
        <v>30</v>
      </c>
      <c r="BJ7" s="17">
        <f>IF(AND(BH7="No",BI7="Si"),3,IF(AND(BH7="No",BI7="No"),4))</f>
        <v>4</v>
      </c>
      <c r="BK7" s="11"/>
      <c r="BL7" s="2" t="s">
        <v>30</v>
      </c>
      <c r="BM7" s="2" t="s">
        <v>30</v>
      </c>
      <c r="BN7" s="17">
        <f>IF(AND(BL7="No",BM7="Si"),3,IF(AND(BL7="No",BM7="No"),4))</f>
        <v>4</v>
      </c>
      <c r="BP7" s="7" t="s">
        <v>6</v>
      </c>
      <c r="BQ7" s="19">
        <f t="shared" si="0"/>
        <v>3.6875</v>
      </c>
      <c r="BR7" s="1"/>
      <c r="BS7" s="5" t="s">
        <v>20</v>
      </c>
      <c r="BT7" s="19">
        <f>AVERAGE(BQ19:BQ22)</f>
        <v>2.3125</v>
      </c>
    </row>
    <row r="8" spans="1:72" x14ac:dyDescent="0.3">
      <c r="A8" s="41"/>
      <c r="B8" s="7" t="s">
        <v>7</v>
      </c>
      <c r="C8" s="11"/>
      <c r="D8" s="2"/>
      <c r="E8" s="2">
        <v>0</v>
      </c>
      <c r="F8" s="10">
        <f>IF(E8&lt;=200,4,IF(AND(E8&lt;=300,E8&gt;200),3,IF(AND(E8&lt;=500,E8&gt;300),2,IF(E8&gt;500,1))))</f>
        <v>4</v>
      </c>
      <c r="G8" s="11"/>
      <c r="H8" s="2"/>
      <c r="I8" s="2">
        <v>0</v>
      </c>
      <c r="J8" s="10">
        <f>IF(I8&lt;=200,4,IF(AND(I8&lt;=300,I8&gt;200),3,IF(AND(I8&lt;=500,I8&gt;300),2,IF(I8&gt;500,1))))</f>
        <v>4</v>
      </c>
      <c r="K8" s="11"/>
      <c r="L8" s="2"/>
      <c r="M8" s="2">
        <v>0</v>
      </c>
      <c r="N8" s="10">
        <f>IF(M8&lt;=200,4,IF(AND(M8&lt;=300,M8&gt;200),3,IF(AND(M8&lt;=500,M8&gt;300),2,IF(M8&gt;500,1))))</f>
        <v>4</v>
      </c>
      <c r="O8" s="11"/>
      <c r="P8" s="2"/>
      <c r="Q8" s="2">
        <v>0</v>
      </c>
      <c r="R8" s="10">
        <f>IF(Q8&lt;=200,4,IF(AND(Q8&lt;=300,Q8&gt;200),3,IF(AND(Q8&lt;=500,Q8&gt;300),2,IF(Q8&gt;500,1))))</f>
        <v>4</v>
      </c>
      <c r="S8" s="11"/>
      <c r="T8" s="2"/>
      <c r="U8" s="2">
        <v>0</v>
      </c>
      <c r="V8" s="10">
        <f>IF(U8&lt;=200,4,IF(AND(U8&lt;=300,U8&gt;200),3,IF(AND(U8&lt;=500,U8&gt;300),2,IF(U8&gt;500,1))))</f>
        <v>4</v>
      </c>
      <c r="W8" s="11"/>
      <c r="X8" s="2"/>
      <c r="Y8" s="2">
        <v>0</v>
      </c>
      <c r="Z8" s="10">
        <f>IF(Y8&lt;=200,4,IF(AND(Y8&lt;=300,Y8&gt;200),3,IF(AND(Y8&lt;=500,Y8&gt;300),2,IF(Y8&gt;500,1))))</f>
        <v>4</v>
      </c>
      <c r="AA8" s="11"/>
      <c r="AB8" s="2"/>
      <c r="AC8" s="2">
        <v>0</v>
      </c>
      <c r="AD8" s="10">
        <f>IF(AC8&lt;=200,4,IF(AND(AC8&lt;=300,AC8&gt;200),3,IF(AND(AC8&lt;=500,AC8&gt;300),2,IF(AC8&gt;500,1))))</f>
        <v>4</v>
      </c>
      <c r="AE8" s="11"/>
      <c r="AF8" s="2"/>
      <c r="AG8" s="2">
        <v>0</v>
      </c>
      <c r="AH8" s="10">
        <f>IF(AG8&lt;=200,4,IF(AND(AG8&lt;=300,AG8&gt;200),3,IF(AND(AG8&lt;=500,AG8&gt;300),2,IF(AG8&gt;500,1))))</f>
        <v>4</v>
      </c>
      <c r="AI8" s="11"/>
      <c r="AJ8" s="2"/>
      <c r="AK8" s="2">
        <v>0</v>
      </c>
      <c r="AL8" s="17">
        <f>IF(AK8&lt;=200,4,IF(AND(AK8&lt;=300,AK8&gt;200),3,IF(AND(AK8&lt;=500,AK8&gt;300),2,IF(AK8&gt;500,1))))</f>
        <v>4</v>
      </c>
      <c r="AM8" s="11"/>
      <c r="AN8" s="2"/>
      <c r="AO8" s="2">
        <v>0</v>
      </c>
      <c r="AP8" s="17">
        <f>IF(AO8&lt;=200,4,IF(AND(AO8&lt;=300,AO8&gt;200),3,IF(AND(AO8&lt;=500,AO8&gt;300),2,IF(AO8&gt;500,1))))</f>
        <v>4</v>
      </c>
      <c r="AQ8" s="11"/>
      <c r="AR8" s="2"/>
      <c r="AS8" s="2">
        <v>0</v>
      </c>
      <c r="AT8" s="17">
        <f>IF(AS8&lt;=200,4,IF(AND(AS8&lt;=300,AS8&gt;200),3,IF(AND(AS8&lt;=500,AS8&gt;300),2,IF(AS8&gt;500,1))))</f>
        <v>4</v>
      </c>
      <c r="AU8" s="11"/>
      <c r="AV8" s="2"/>
      <c r="AW8" s="2">
        <v>0</v>
      </c>
      <c r="AX8" s="17">
        <f>IF(AW8&lt;=200,4,IF(AND(AW8&lt;=300,AW8&gt;200),3,IF(AND(AW8&lt;=500,AW8&gt;300),2,IF(AW8&gt;500,1))))</f>
        <v>4</v>
      </c>
      <c r="AY8" s="11"/>
      <c r="AZ8" s="2"/>
      <c r="BA8" s="2">
        <v>0</v>
      </c>
      <c r="BB8" s="17">
        <f>IF(BA8&lt;=200,4,IF(AND(BA8&lt;=300,BA8&gt;200),3,IF(AND(BA8&lt;=500,BA8&gt;300),2,IF(BA8&gt;500,1))))</f>
        <v>4</v>
      </c>
      <c r="BC8" s="11"/>
      <c r="BD8" s="2"/>
      <c r="BE8" s="2">
        <v>0</v>
      </c>
      <c r="BF8" s="17">
        <f>IF(BE8&lt;=200,4,IF(AND(BE8&lt;=300,BE8&gt;200),3,IF(AND(BE8&lt;=500,BE8&gt;300),2,IF(BE8&gt;500,1))))</f>
        <v>4</v>
      </c>
      <c r="BG8" s="11"/>
      <c r="BH8" s="2"/>
      <c r="BI8" s="2">
        <v>0</v>
      </c>
      <c r="BJ8" s="17">
        <f>IF(BI8&lt;=200,4,IF(AND(BI8&lt;=300,BI8&gt;200),3,IF(AND(BI8&lt;=500,BI8&gt;300),2,IF(BI8&gt;500,1))))</f>
        <v>4</v>
      </c>
      <c r="BK8" s="11"/>
      <c r="BL8" s="2"/>
      <c r="BM8" s="2">
        <v>0</v>
      </c>
      <c r="BN8" s="17">
        <f>IF(BM8&lt;=200,4,IF(AND(BM8&lt;=300,BM8&gt;200),3,IF(AND(BM8&lt;=500,BM8&gt;300),2,IF(BM8&gt;500,1))))</f>
        <v>4</v>
      </c>
      <c r="BP8" s="7" t="s">
        <v>7</v>
      </c>
      <c r="BQ8" s="19">
        <f t="shared" si="0"/>
        <v>4</v>
      </c>
      <c r="BR8" s="1"/>
      <c r="BS8" s="5" t="s">
        <v>25</v>
      </c>
      <c r="BT8" s="19">
        <f>AVERAGE(BQ23:BQ25)</f>
        <v>1.5416666666666667</v>
      </c>
    </row>
    <row r="9" spans="1:72" x14ac:dyDescent="0.3">
      <c r="A9" s="41"/>
      <c r="B9" s="7" t="s">
        <v>8</v>
      </c>
      <c r="C9" s="11"/>
      <c r="D9" s="2"/>
      <c r="E9" s="2" t="s">
        <v>30</v>
      </c>
      <c r="F9" s="10">
        <f>IF(E9="No",1,IF(E9="Si",3))</f>
        <v>1</v>
      </c>
      <c r="G9" s="11"/>
      <c r="H9" s="2"/>
      <c r="I9" s="2" t="s">
        <v>30</v>
      </c>
      <c r="J9" s="10">
        <f>IF(I9="No",1,IF(I9="Si",3))</f>
        <v>1</v>
      </c>
      <c r="K9" s="11"/>
      <c r="L9" s="2"/>
      <c r="M9" s="2" t="s">
        <v>30</v>
      </c>
      <c r="N9" s="10">
        <f>IF(M9="No",1,IF(M9="Si",3))</f>
        <v>1</v>
      </c>
      <c r="O9" s="11"/>
      <c r="P9" s="2"/>
      <c r="Q9" s="2" t="s">
        <v>30</v>
      </c>
      <c r="R9" s="10">
        <f>IF(Q9="No",1,IF(Q9="Si",3))</f>
        <v>1</v>
      </c>
      <c r="S9" s="11"/>
      <c r="T9" s="2"/>
      <c r="U9" s="2" t="s">
        <v>30</v>
      </c>
      <c r="V9" s="10">
        <f>IF(U9="No",1,IF(U9="Si",3))</f>
        <v>1</v>
      </c>
      <c r="W9" s="11"/>
      <c r="X9" s="2"/>
      <c r="Y9" s="2" t="s">
        <v>30</v>
      </c>
      <c r="Z9" s="10">
        <f>IF(Y9="No",1,IF(Y9="Si",3))</f>
        <v>1</v>
      </c>
      <c r="AA9" s="11"/>
      <c r="AB9" s="2"/>
      <c r="AC9" s="2" t="s">
        <v>30</v>
      </c>
      <c r="AD9" s="10">
        <f>IF(AC9="No",1,IF(AC9="Si",3))</f>
        <v>1</v>
      </c>
      <c r="AE9" s="11"/>
      <c r="AF9" s="2"/>
      <c r="AG9" s="2" t="s">
        <v>30</v>
      </c>
      <c r="AH9" s="10">
        <f>IF(AG9="No",1,IF(AG9="Si",3))</f>
        <v>1</v>
      </c>
      <c r="AI9" s="11"/>
      <c r="AJ9" s="2"/>
      <c r="AK9" s="2" t="s">
        <v>30</v>
      </c>
      <c r="AL9" s="17">
        <f>IF(AK9="No",1,IF(AK9="Si",3))</f>
        <v>1</v>
      </c>
      <c r="AM9" s="11"/>
      <c r="AN9" s="2"/>
      <c r="AO9" s="2" t="s">
        <v>30</v>
      </c>
      <c r="AP9" s="17">
        <f>IF(AO9="No",1,IF(AO9="Si",3))</f>
        <v>1</v>
      </c>
      <c r="AQ9" s="11"/>
      <c r="AR9" s="2"/>
      <c r="AS9" s="2" t="s">
        <v>30</v>
      </c>
      <c r="AT9" s="17">
        <f>IF(AS9="No",1,IF(AS9="Si",3))</f>
        <v>1</v>
      </c>
      <c r="AU9" s="11"/>
      <c r="AV9" s="2"/>
      <c r="AW9" s="2" t="s">
        <v>30</v>
      </c>
      <c r="AX9" s="17">
        <f>IF(AW9="No",1,IF(AW9="Si",3))</f>
        <v>1</v>
      </c>
      <c r="AY9" s="11"/>
      <c r="AZ9" s="2"/>
      <c r="BA9" s="2" t="s">
        <v>30</v>
      </c>
      <c r="BB9" s="17">
        <f>IF(BA9="No",1,IF(BA9="Si",3))</f>
        <v>1</v>
      </c>
      <c r="BC9" s="11"/>
      <c r="BD9" s="2"/>
      <c r="BE9" s="2" t="s">
        <v>30</v>
      </c>
      <c r="BF9" s="17">
        <f>IF(BE9="No",1,IF(BE9="Si",3))</f>
        <v>1</v>
      </c>
      <c r="BG9" s="11"/>
      <c r="BH9" s="2"/>
      <c r="BI9" s="2" t="s">
        <v>30</v>
      </c>
      <c r="BJ9" s="17">
        <f>IF(BI9="No",1,IF(BI9="Si",3))</f>
        <v>1</v>
      </c>
      <c r="BK9" s="11"/>
      <c r="BL9" s="2"/>
      <c r="BM9" s="2" t="s">
        <v>30</v>
      </c>
      <c r="BN9" s="17">
        <f>IF(BM9="No",1,IF(BM9="Si",3))</f>
        <v>1</v>
      </c>
      <c r="BP9" s="7" t="s">
        <v>8</v>
      </c>
      <c r="BQ9" s="19">
        <f t="shared" si="0"/>
        <v>1</v>
      </c>
      <c r="BR9" s="1"/>
      <c r="BS9" s="1"/>
      <c r="BT9" s="21"/>
    </row>
    <row r="10" spans="1:72" x14ac:dyDescent="0.3">
      <c r="A10" s="41"/>
      <c r="B10" s="7" t="s">
        <v>9</v>
      </c>
      <c r="C10" s="22" t="s">
        <v>30</v>
      </c>
      <c r="D10" s="23" t="s">
        <v>30</v>
      </c>
      <c r="E10" s="23" t="s">
        <v>30</v>
      </c>
      <c r="F10" s="10">
        <f>IF(AND(C10="No",D10="No",E10="No"),1,IF(E10="Si",4))</f>
        <v>1</v>
      </c>
      <c r="G10" s="22" t="s">
        <v>30</v>
      </c>
      <c r="H10" s="23" t="s">
        <v>30</v>
      </c>
      <c r="I10" s="23" t="s">
        <v>30</v>
      </c>
      <c r="J10" s="10">
        <f>IF(AND(G10="No",H10="No",I10="No"),1,IF(I10="Si",4))</f>
        <v>1</v>
      </c>
      <c r="K10" s="22" t="s">
        <v>30</v>
      </c>
      <c r="L10" s="23" t="s">
        <v>30</v>
      </c>
      <c r="M10" s="23" t="s">
        <v>30</v>
      </c>
      <c r="N10" s="10">
        <f>IF(AND(K10="No",L10="No",M10="No"),1,IF(M10="Si",4))</f>
        <v>1</v>
      </c>
      <c r="O10" s="22" t="s">
        <v>30</v>
      </c>
      <c r="P10" s="23" t="s">
        <v>30</v>
      </c>
      <c r="Q10" s="23" t="s">
        <v>30</v>
      </c>
      <c r="R10" s="10">
        <f>IF(AND(O10="No",P10="No",Q10="No"),1,IF(Q10="Si",4))</f>
        <v>1</v>
      </c>
      <c r="S10" s="22" t="s">
        <v>30</v>
      </c>
      <c r="T10" s="23" t="s">
        <v>30</v>
      </c>
      <c r="U10" s="23" t="s">
        <v>30</v>
      </c>
      <c r="V10" s="10">
        <f>IF(AND(S10="No",T10="No",U10="No"),1,IF(U10="Si",4))</f>
        <v>1</v>
      </c>
      <c r="W10" s="22" t="s">
        <v>30</v>
      </c>
      <c r="X10" s="23" t="s">
        <v>30</v>
      </c>
      <c r="Y10" s="23" t="s">
        <v>30</v>
      </c>
      <c r="Z10" s="10">
        <f>IF(AND(W10="No",X10="No",Y10="No"),1,IF(Y10="Si",4))</f>
        <v>1</v>
      </c>
      <c r="AA10" s="22" t="s">
        <v>30</v>
      </c>
      <c r="AB10" s="23" t="s">
        <v>30</v>
      </c>
      <c r="AC10" s="23" t="s">
        <v>30</v>
      </c>
      <c r="AD10" s="10">
        <f>IF(AND(AA10="No",AB10="No",AC10="No"),1,IF(AC10="Si",4))</f>
        <v>1</v>
      </c>
      <c r="AE10" s="22" t="s">
        <v>30</v>
      </c>
      <c r="AF10" s="23" t="s">
        <v>30</v>
      </c>
      <c r="AG10" s="23" t="s">
        <v>30</v>
      </c>
      <c r="AH10" s="10">
        <f>IF(AND(AE10="No",AF10="No",AG10="No"),1,IF(AG10="Si",4))</f>
        <v>1</v>
      </c>
      <c r="AI10" s="22" t="s">
        <v>30</v>
      </c>
      <c r="AJ10" s="23" t="s">
        <v>30</v>
      </c>
      <c r="AK10" s="23" t="s">
        <v>30</v>
      </c>
      <c r="AL10" s="17">
        <f>IF(AND(AI10="No",AJ10="No",AK10="No"),1,IF(AK10="Si",4))</f>
        <v>1</v>
      </c>
      <c r="AM10" s="22" t="s">
        <v>30</v>
      </c>
      <c r="AN10" s="23" t="s">
        <v>30</v>
      </c>
      <c r="AO10" s="23" t="s">
        <v>30</v>
      </c>
      <c r="AP10" s="17">
        <f>IF(AND(AM10="No",AN10="No",AO10="No"),1,IF(AO10="Si",4))</f>
        <v>1</v>
      </c>
      <c r="AQ10" s="22" t="s">
        <v>31</v>
      </c>
      <c r="AR10" s="23" t="s">
        <v>31</v>
      </c>
      <c r="AS10" s="23" t="s">
        <v>31</v>
      </c>
      <c r="AT10" s="17">
        <f>IF(AND(AQ10="No",AR10="No",AS10="No"),1,IF(AS10="Si",4))</f>
        <v>4</v>
      </c>
      <c r="AU10" s="22" t="s">
        <v>31</v>
      </c>
      <c r="AV10" s="23" t="s">
        <v>31</v>
      </c>
      <c r="AW10" s="23" t="s">
        <v>31</v>
      </c>
      <c r="AX10" s="17">
        <f>IF(AND(AU10="No",AV10="No",AW10="No"),1,IF(AW10="Si",4))</f>
        <v>4</v>
      </c>
      <c r="AY10" s="22" t="s">
        <v>30</v>
      </c>
      <c r="AZ10" s="23" t="s">
        <v>30</v>
      </c>
      <c r="BA10" s="23" t="s">
        <v>30</v>
      </c>
      <c r="BB10" s="17">
        <f>IF(AND(AY10="No",AZ10="No",BA10="No"),1,IF(BA10="Si",4))</f>
        <v>1</v>
      </c>
      <c r="BC10" s="22" t="s">
        <v>30</v>
      </c>
      <c r="BD10" s="23" t="s">
        <v>30</v>
      </c>
      <c r="BE10" s="23" t="s">
        <v>30</v>
      </c>
      <c r="BF10" s="17">
        <f>IF(AND(BC10="No",BD10="No",BE10="No"),1,IF(BE10="Si",4))</f>
        <v>1</v>
      </c>
      <c r="BG10" s="22" t="s">
        <v>30</v>
      </c>
      <c r="BH10" s="23" t="s">
        <v>30</v>
      </c>
      <c r="BI10" s="23" t="s">
        <v>30</v>
      </c>
      <c r="BJ10" s="17">
        <f>IF(AND(BG10="No",BH10="No",BI10="No"),1,IF(BI10="Si",4))</f>
        <v>1</v>
      </c>
      <c r="BK10" s="22" t="s">
        <v>30</v>
      </c>
      <c r="BL10" s="23" t="s">
        <v>30</v>
      </c>
      <c r="BM10" s="23" t="s">
        <v>30</v>
      </c>
      <c r="BN10" s="17">
        <f>IF(AND(BK10="No",BL10="No",BM10="No"),1,IF(BM10="Si",4))</f>
        <v>1</v>
      </c>
      <c r="BP10" s="7" t="s">
        <v>9</v>
      </c>
      <c r="BQ10" s="19">
        <f t="shared" si="0"/>
        <v>1.375</v>
      </c>
      <c r="BR10" s="1"/>
      <c r="BS10" s="1"/>
      <c r="BT10" s="21"/>
    </row>
    <row r="11" spans="1:72" x14ac:dyDescent="0.3">
      <c r="A11" s="41" t="s">
        <v>10</v>
      </c>
      <c r="B11" s="7" t="s">
        <v>11</v>
      </c>
      <c r="C11" s="11"/>
      <c r="D11" s="2"/>
      <c r="E11" s="2" t="s">
        <v>29</v>
      </c>
      <c r="F11" s="10">
        <f>IF(E11="30 km/h",4)</f>
        <v>4</v>
      </c>
      <c r="G11" s="11"/>
      <c r="H11" s="2"/>
      <c r="I11" s="2" t="s">
        <v>29</v>
      </c>
      <c r="J11" s="10">
        <f>IF(I11="30 km/h",4)</f>
        <v>4</v>
      </c>
      <c r="K11" s="11"/>
      <c r="L11" s="2"/>
      <c r="M11" s="2" t="s">
        <v>29</v>
      </c>
      <c r="N11" s="10">
        <f>IF(M11="30 km/h",4)</f>
        <v>4</v>
      </c>
      <c r="O11" s="11"/>
      <c r="P11" s="2"/>
      <c r="Q11" s="2" t="s">
        <v>29</v>
      </c>
      <c r="R11" s="10">
        <f>IF(Q11="30 km/h",4)</f>
        <v>4</v>
      </c>
      <c r="S11" s="11"/>
      <c r="T11" s="2"/>
      <c r="U11" s="2" t="s">
        <v>29</v>
      </c>
      <c r="V11" s="10">
        <f>IF(U11="30 km/h",4)</f>
        <v>4</v>
      </c>
      <c r="W11" s="11"/>
      <c r="X11" s="2"/>
      <c r="Y11" s="2" t="s">
        <v>29</v>
      </c>
      <c r="Z11" s="10">
        <f>IF(Y11="30 km/h",4)</f>
        <v>4</v>
      </c>
      <c r="AA11" s="11"/>
      <c r="AB11" s="2"/>
      <c r="AC11" s="2" t="s">
        <v>29</v>
      </c>
      <c r="AD11" s="10">
        <f>IF(AC11="30 km/h",4)</f>
        <v>4</v>
      </c>
      <c r="AE11" s="11"/>
      <c r="AF11" s="2"/>
      <c r="AG11" s="2" t="s">
        <v>29</v>
      </c>
      <c r="AH11" s="10">
        <f>IF(AG11="30 km/h",4)</f>
        <v>4</v>
      </c>
      <c r="AI11" s="11"/>
      <c r="AJ11" s="2"/>
      <c r="AK11" s="2" t="s">
        <v>29</v>
      </c>
      <c r="AL11" s="17">
        <f>IF(AK11="30 km/h",4)</f>
        <v>4</v>
      </c>
      <c r="AM11" s="11"/>
      <c r="AN11" s="2"/>
      <c r="AO11" s="2" t="s">
        <v>29</v>
      </c>
      <c r="AP11" s="17">
        <f>IF(AO11="30 km/h",4)</f>
        <v>4</v>
      </c>
      <c r="AQ11" s="11"/>
      <c r="AR11" s="2"/>
      <c r="AS11" s="2" t="s">
        <v>29</v>
      </c>
      <c r="AT11" s="17">
        <f>IF(AS11="30 km/h",4)</f>
        <v>4</v>
      </c>
      <c r="AU11" s="11"/>
      <c r="AV11" s="2"/>
      <c r="AW11" s="2" t="s">
        <v>29</v>
      </c>
      <c r="AX11" s="17">
        <f>IF(AW11="30 km/h",4)</f>
        <v>4</v>
      </c>
      <c r="AY11" s="11"/>
      <c r="AZ11" s="2"/>
      <c r="BA11" s="2" t="s">
        <v>29</v>
      </c>
      <c r="BB11" s="17">
        <f>IF(BA11="30 km/h",4)</f>
        <v>4</v>
      </c>
      <c r="BC11" s="11"/>
      <c r="BD11" s="2"/>
      <c r="BE11" s="2" t="s">
        <v>29</v>
      </c>
      <c r="BF11" s="17">
        <f>IF(BE11="30 km/h",4)</f>
        <v>4</v>
      </c>
      <c r="BG11" s="11"/>
      <c r="BH11" s="2"/>
      <c r="BI11" s="2" t="s">
        <v>29</v>
      </c>
      <c r="BJ11" s="17">
        <f>IF(BI11="30 km/h",4)</f>
        <v>4</v>
      </c>
      <c r="BK11" s="11"/>
      <c r="BL11" s="2"/>
      <c r="BM11" s="2" t="s">
        <v>29</v>
      </c>
      <c r="BN11" s="17">
        <f>IF(BM11="30 km/h",4)</f>
        <v>4</v>
      </c>
      <c r="BP11" s="7" t="s">
        <v>11</v>
      </c>
      <c r="BQ11" s="19">
        <f t="shared" si="0"/>
        <v>4</v>
      </c>
      <c r="BR11" s="1"/>
      <c r="BS11" s="1"/>
      <c r="BT11" s="1"/>
    </row>
    <row r="12" spans="1:72" ht="28.8" x14ac:dyDescent="0.3">
      <c r="A12" s="41"/>
      <c r="B12" s="7" t="s">
        <v>12</v>
      </c>
      <c r="C12" s="11"/>
      <c r="D12" s="2"/>
      <c r="E12" s="1" t="s">
        <v>77</v>
      </c>
      <c r="F12" s="10">
        <f>IF(E12="Espacio vial más ancho que la acera",1,IF(E12="Espacio vial más ancho que la acera con estacionamiento en la vía",2,IF(E12="Acera más ancha que el espacio vial",3)))</f>
        <v>3</v>
      </c>
      <c r="G12" s="11"/>
      <c r="H12" s="2"/>
      <c r="I12" s="1" t="s">
        <v>77</v>
      </c>
      <c r="J12" s="10">
        <f>IF(I12="Espacio vial más ancho que la acera",1,IF(I12="Espacio vial más ancho que la acera con estacionamiento en la vía",2,IF(I12="Acera más ancha que el espacio vial",3)))</f>
        <v>3</v>
      </c>
      <c r="K12" s="11"/>
      <c r="L12" s="2"/>
      <c r="M12" s="1" t="s">
        <v>36</v>
      </c>
      <c r="N12" s="10">
        <f>IF(M12="Espacio vial más ancho que la acera",1,IF(M12="Espacio vial más ancho que la acera con estacionamiento en la vía",2,IF(M12="Acera más ancha que el espacio vial",3)))</f>
        <v>1</v>
      </c>
      <c r="O12" s="11"/>
      <c r="P12" s="2"/>
      <c r="Q12" s="1" t="s">
        <v>77</v>
      </c>
      <c r="R12" s="10">
        <f>IF(Q12="Espacio vial más ancho que la acera",1,IF(Q12="Espacio vial más ancho que la acera con estacionamiento en la vía",2,IF(Q12="Acera más ancha que el espacio vial",3)))</f>
        <v>3</v>
      </c>
      <c r="S12" s="11"/>
      <c r="T12" s="2"/>
      <c r="U12" s="1" t="s">
        <v>77</v>
      </c>
      <c r="V12" s="10">
        <f>IF(U12="Espacio vial más ancho que la acera",1,IF(U12="Espacio vial más ancho que la acera con estacionamiento en la vía",2,IF(U12="Acera más ancha que el espacio vial",3)))</f>
        <v>3</v>
      </c>
      <c r="W12" s="11"/>
      <c r="X12" s="2"/>
      <c r="Y12" s="1" t="s">
        <v>77</v>
      </c>
      <c r="Z12" s="10">
        <f>IF(Y12="Espacio vial más ancho que la acera",1,IF(Y12="Espacio vial más ancho que la acera con estacionamiento en la vía",2,IF(Y12="Acera más ancha que el espacio vial",3)))</f>
        <v>3</v>
      </c>
      <c r="AA12" s="11"/>
      <c r="AB12" s="2"/>
      <c r="AC12" s="1" t="s">
        <v>77</v>
      </c>
      <c r="AD12" s="10">
        <f>IF(AC12="Espacio vial más ancho que la acera",1,IF(AC12="Espacio vial más ancho que la acera con estacionamiento en la vía",2,IF(AC12="Acera más ancha que el espacio vial",3)))</f>
        <v>3</v>
      </c>
      <c r="AE12" s="11"/>
      <c r="AF12" s="2"/>
      <c r="AG12" s="1" t="s">
        <v>77</v>
      </c>
      <c r="AH12" s="10">
        <f>IF(AG12="Espacio vial más ancho que la acera",1,IF(AG12="Espacio vial más ancho que la acera con estacionamiento en la vía",2,IF(AG12="Acera más ancha que el espacio vial",3)))</f>
        <v>3</v>
      </c>
      <c r="AI12" s="11"/>
      <c r="AJ12" s="2"/>
      <c r="AK12" s="1" t="s">
        <v>36</v>
      </c>
      <c r="AL12" s="17">
        <f>IF(AK12="Espacio vial más ancho que la acera",1,IF(AK12="Espacio vial más ancho que la acera con estacionamiento en la vía",2))</f>
        <v>1</v>
      </c>
      <c r="AM12" s="11"/>
      <c r="AN12" s="2"/>
      <c r="AO12" s="1" t="s">
        <v>36</v>
      </c>
      <c r="AP12" s="17">
        <f>IF(AO12="Espacio vial más ancho que la acera",1,IF(AO12="Espacio vial más ancho que la acera con estacionamiento en la vía",2))</f>
        <v>1</v>
      </c>
      <c r="AQ12" s="11"/>
      <c r="AR12" s="2"/>
      <c r="AS12" s="1" t="s">
        <v>36</v>
      </c>
      <c r="AT12" s="17">
        <f>IF(AS12="Espacio vial más ancho que la acera",1,IF(AS12="Espacio vial más ancho que la acera con estacionamiento en la vía",2))</f>
        <v>1</v>
      </c>
      <c r="AU12" s="11"/>
      <c r="AV12" s="2"/>
      <c r="AW12" s="1" t="s">
        <v>36</v>
      </c>
      <c r="AX12" s="17">
        <f>IF(AW12="Espacio vial más ancho que la acera",1,IF(AW12="Espacio vial más ancho que la acera con estacionamiento en la vía",2))</f>
        <v>1</v>
      </c>
      <c r="AY12" s="11"/>
      <c r="AZ12" s="2"/>
      <c r="BA12" s="1" t="s">
        <v>36</v>
      </c>
      <c r="BB12" s="17">
        <f>IF(BA12="Espacio vial más ancho que la acera",1,IF(BA12="Espacio vial más ancho que la acera con estacionamiento en la vía",2))</f>
        <v>1</v>
      </c>
      <c r="BC12" s="11"/>
      <c r="BD12" s="2"/>
      <c r="BE12" s="1" t="s">
        <v>36</v>
      </c>
      <c r="BF12" s="17">
        <f>IF(BE12="Espacio vial más ancho que la acera",1,IF(BE12="Espacio vial más ancho que la acera con estacionamiento en la vía",2))</f>
        <v>1</v>
      </c>
      <c r="BG12" s="11"/>
      <c r="BH12" s="2"/>
      <c r="BI12" s="1" t="s">
        <v>36</v>
      </c>
      <c r="BJ12" s="17">
        <f>IF(BI12="Espacio vial más ancho que la acera",1,IF(BI12="Espacio vial más ancho que la acera con estacionamiento en la vía",2))</f>
        <v>1</v>
      </c>
      <c r="BK12" s="11"/>
      <c r="BL12" s="2"/>
      <c r="BM12" s="1" t="s">
        <v>36</v>
      </c>
      <c r="BN12" s="17">
        <f>IF(BM12="Espacio vial más ancho que la acera",1,IF(BM12="Espacio vial más ancho que la acera con estacionamiento en la vía",2))</f>
        <v>1</v>
      </c>
      <c r="BP12" s="7" t="s">
        <v>12</v>
      </c>
      <c r="BQ12" s="19">
        <f t="shared" si="0"/>
        <v>1.875</v>
      </c>
      <c r="BR12" s="1"/>
      <c r="BS12" s="1"/>
      <c r="BT12" s="21"/>
    </row>
    <row r="13" spans="1:72" x14ac:dyDescent="0.3">
      <c r="A13" s="41"/>
      <c r="B13" s="7" t="s">
        <v>13</v>
      </c>
      <c r="C13" s="11"/>
      <c r="D13" s="2">
        <v>1</v>
      </c>
      <c r="E13" s="2">
        <v>0</v>
      </c>
      <c r="F13" s="10">
        <f>IF(AND(D13=0,E13=0),1,IF(AND(D13&gt;=2,E13&gt;=1),3,2))</f>
        <v>2</v>
      </c>
      <c r="G13" s="11"/>
      <c r="H13" s="2">
        <v>1</v>
      </c>
      <c r="I13" s="2">
        <v>0</v>
      </c>
      <c r="J13" s="10">
        <f>IF(AND(H13=0,I13=0),1,IF(AND(H13&gt;=2,I13&gt;=1),3,2))</f>
        <v>2</v>
      </c>
      <c r="K13" s="11"/>
      <c r="L13" s="2">
        <v>3</v>
      </c>
      <c r="M13" s="2">
        <v>0</v>
      </c>
      <c r="N13" s="10">
        <f>IF(AND(L13=0,M13=0),1,IF(AND(L13&gt;=2,M13&gt;=1),3,2))</f>
        <v>2</v>
      </c>
      <c r="O13" s="11"/>
      <c r="P13" s="2">
        <v>3</v>
      </c>
      <c r="Q13" s="2">
        <v>1</v>
      </c>
      <c r="R13" s="10">
        <f>IF(AND(P13=0,Q13=0),1,IF(AND(P13&gt;=2,Q13&gt;=1),3,2))</f>
        <v>3</v>
      </c>
      <c r="S13" s="11"/>
      <c r="T13" s="2">
        <v>2</v>
      </c>
      <c r="U13" s="2">
        <v>0</v>
      </c>
      <c r="V13" s="10">
        <f>IF(AND(T13=0,U13=0),1,IF(AND(T13&gt;=2,U13&gt;=1),3,2))</f>
        <v>2</v>
      </c>
      <c r="W13" s="11"/>
      <c r="X13" s="2">
        <v>2</v>
      </c>
      <c r="Y13" s="2">
        <v>0</v>
      </c>
      <c r="Z13" s="10">
        <f>IF(AND(X13=0,Y13=0),1,IF(AND(X13&gt;=2,Y13&gt;=1),3,2))</f>
        <v>2</v>
      </c>
      <c r="AA13" s="11"/>
      <c r="AB13" s="2">
        <v>1</v>
      </c>
      <c r="AC13" s="2">
        <v>1</v>
      </c>
      <c r="AD13" s="10">
        <f>IF(AND(AB13=0,AC13=0),1,IF(AND(AB13&gt;=2,AC13&gt;=1),3,2))</f>
        <v>2</v>
      </c>
      <c r="AE13" s="11"/>
      <c r="AF13" s="2">
        <v>2</v>
      </c>
      <c r="AG13" s="2">
        <v>1</v>
      </c>
      <c r="AH13" s="10">
        <f>IF(AND(AF13=0,AG13=0),1,IF(AND(AF13&gt;=2,AG13&gt;=1),3,2))</f>
        <v>3</v>
      </c>
      <c r="AI13" s="11"/>
      <c r="AJ13" s="2">
        <v>2</v>
      </c>
      <c r="AK13" s="2">
        <v>0</v>
      </c>
      <c r="AL13" s="17">
        <f>IF(AND(AJ13=0,AK13=0),1,IF(AND(AJ13&gt;=2,AK13&gt;=1),3,2))</f>
        <v>2</v>
      </c>
      <c r="AM13" s="11"/>
      <c r="AN13" s="2">
        <v>0</v>
      </c>
      <c r="AO13" s="2">
        <v>0</v>
      </c>
      <c r="AP13" s="17">
        <f>IF(AND(AN13=0,AO13=0),1,IF(AND(AN13&gt;=2,AO13&gt;=1),3,2))</f>
        <v>1</v>
      </c>
      <c r="AQ13" s="11"/>
      <c r="AR13" s="2">
        <v>3</v>
      </c>
      <c r="AS13" s="2">
        <v>0</v>
      </c>
      <c r="AT13" s="17">
        <f>IF(AND(AR13=0,AS13=0),1,IF(AND(AR13&gt;=2,AS13&gt;=1),3,2))</f>
        <v>2</v>
      </c>
      <c r="AU13" s="11"/>
      <c r="AV13" s="2">
        <v>0</v>
      </c>
      <c r="AW13" s="2">
        <v>3</v>
      </c>
      <c r="AX13" s="17">
        <f>IF(AND(AV13=0,AW13=0),1,IF(AND(AV13&gt;=2,AW13&gt;=1),3,2))</f>
        <v>2</v>
      </c>
      <c r="AY13" s="11"/>
      <c r="AZ13" s="2">
        <v>3</v>
      </c>
      <c r="BA13" s="2">
        <v>0</v>
      </c>
      <c r="BB13" s="17">
        <f>IF(AND(AZ13=0,BA13=0),1,IF(AND(AZ13&gt;=2,BA13&gt;=1),3,2))</f>
        <v>2</v>
      </c>
      <c r="BC13" s="11"/>
      <c r="BD13" s="2">
        <v>0</v>
      </c>
      <c r="BE13" s="2">
        <v>0</v>
      </c>
      <c r="BF13" s="17">
        <f>IF(AND(BD13=0,BE13=0),1,IF(AND(BD13&gt;=2,BE13&gt;=1),3,2))</f>
        <v>1</v>
      </c>
      <c r="BG13" s="11"/>
      <c r="BH13" s="2">
        <v>0</v>
      </c>
      <c r="BI13" s="2">
        <v>2</v>
      </c>
      <c r="BJ13" s="17">
        <f>IF(AND(BH13=0,BI13=0),1,IF(AND(BH13&gt;=2,BI13&gt;=1),3,2))</f>
        <v>2</v>
      </c>
      <c r="BK13" s="11"/>
      <c r="BL13" s="2">
        <v>3</v>
      </c>
      <c r="BM13" s="2">
        <v>0</v>
      </c>
      <c r="BN13" s="17">
        <f>IF(AND(BL13=0,BM13=0),1,IF(AND(BL13&gt;=2,BM13&gt;=1),3,2))</f>
        <v>2</v>
      </c>
      <c r="BP13" s="7" t="s">
        <v>13</v>
      </c>
      <c r="BQ13" s="19">
        <f t="shared" si="0"/>
        <v>2</v>
      </c>
      <c r="BR13" s="1"/>
      <c r="BS13" s="1"/>
      <c r="BT13" s="21"/>
    </row>
    <row r="14" spans="1:72" x14ac:dyDescent="0.3">
      <c r="A14" s="41"/>
      <c r="B14" s="7" t="s">
        <v>14</v>
      </c>
      <c r="C14" s="11"/>
      <c r="D14" s="2">
        <v>60</v>
      </c>
      <c r="E14" s="2">
        <v>1</v>
      </c>
      <c r="F14" s="10">
        <f>IF(AND(D14=0,E14=0),1,IF(AND(D14&gt;=50,E14&gt;=2),3,IF(AND(D14&lt;50,E14&lt;2),2,IF(AND(D14=100,E14=0),3,IF(AND(D14=100,E14=1),3,IF(AND(D14&lt;=50,E14&gt;=1),2,IF(AND(D14&gt;50,E14&gt;=0),3)))))))</f>
        <v>3</v>
      </c>
      <c r="G14" s="11"/>
      <c r="H14" s="2">
        <v>0</v>
      </c>
      <c r="I14" s="2">
        <v>0</v>
      </c>
      <c r="J14" s="10">
        <f>IF(AND(H14=0,I14=0),1,IF(AND(H14&gt;=50,I14&gt;=2),3,IF(AND(H14&lt;50,I14&lt;2),2,IF(AND(H14=100,I14=0),3,IF(AND(H14=100,I14=1),3,IF(AND(H14&lt;=50,I14&gt;=1),2,IF(AND(H14&gt;50,I14&gt;=0),3)))))))</f>
        <v>1</v>
      </c>
      <c r="K14" s="11"/>
      <c r="L14" s="2">
        <v>60</v>
      </c>
      <c r="M14" s="2">
        <v>1</v>
      </c>
      <c r="N14" s="10">
        <f>IF(AND(L14=0,M14=0),1,IF(AND(L14&gt;=50,M14&gt;=2),3,IF(AND(L14&lt;50,M14&lt;2),2,IF(AND(L14=100,M14=0),3,IF(AND(L14=100,M14=1),3,IF(AND(L14&lt;=50,M14&gt;=1),2,IF(AND(L14&gt;50,M14&gt;=0),3)))))))</f>
        <v>3</v>
      </c>
      <c r="O14" s="11"/>
      <c r="P14" s="2">
        <v>10</v>
      </c>
      <c r="Q14" s="2">
        <v>4</v>
      </c>
      <c r="R14" s="10">
        <f>IF(AND(P14=0,Q14=0),1,IF(AND(P14&gt;=50,Q14&gt;=2),3,IF(AND(P14&lt;50,Q14&lt;2),2,IF(AND(P14=100,Q14=0),3,IF(AND(P14=100,Q14=1),3,IF(AND(P14&lt;=50,Q14&gt;=1),2,IF(AND(P14&gt;50,Q14&gt;=0),3)))))))</f>
        <v>2</v>
      </c>
      <c r="S14" s="11"/>
      <c r="T14" s="2">
        <v>0</v>
      </c>
      <c r="U14" s="2">
        <v>2</v>
      </c>
      <c r="V14" s="10">
        <f>IF(AND(T14=0,U14=0),1,IF(AND(T14&gt;=50,U14&gt;=2),3,IF(AND(T14&lt;50,U14&lt;2),2,IF(AND(T14=100,U14=0),3,IF(AND(T14=100,U14=1),3,IF(AND(T14&lt;=50,U14&gt;=1),2,IF(AND(T14&gt;50,U14&gt;=0),3)))))))</f>
        <v>2</v>
      </c>
      <c r="W14" s="11"/>
      <c r="X14" s="2">
        <v>0</v>
      </c>
      <c r="Y14" s="2">
        <v>3</v>
      </c>
      <c r="Z14" s="10">
        <f>IF(AND(X14=0,Y14=0),1,IF(AND(X14&gt;=50,Y14&gt;=2),3,IF(AND(X14&lt;50,Y14&lt;2),2,IF(AND(X14=100,Y14=0),3,IF(AND(X14=100,Y14=1),3,IF(AND(X14&lt;=50,Y14&gt;=1),2,IF(AND(X14&gt;50,Y14&gt;0),3)))))))</f>
        <v>2</v>
      </c>
      <c r="AA14" s="11"/>
      <c r="AB14" s="2">
        <v>0</v>
      </c>
      <c r="AC14" s="2">
        <v>1</v>
      </c>
      <c r="AD14" s="10">
        <f>IF(AND(AB14=0,AC14=0),1,IF(AND(AB14&gt;=50,AC14&gt;=2),3,IF(AND(AB14&lt;50,AC14&lt;2),2,IF(AND(AB14=100,AC14=0),3,IF(AND(AB14=100,AC14=1),3,IF(AND(AB14&lt;=50,AC14&gt;=1),2,IF(AND(AB14&gt;50,AC14&gt;0),3)))))))</f>
        <v>2</v>
      </c>
      <c r="AE14" s="11"/>
      <c r="AF14" s="2">
        <v>0</v>
      </c>
      <c r="AG14" s="2">
        <v>3</v>
      </c>
      <c r="AH14" s="10">
        <f>IF(AND(AF14=0,AG14=0),1,IF(AND(AF14&gt;=50,AG14&gt;=2),3,IF(AND(AF14&lt;50,AG14&lt;2),2,IF(AND(AF14=100,AG14=0),3,IF(AND(AF14=100,AG14=1),3,IF(AND(AF14&lt;=50,AG14&gt;=1),2,IF(AND(AF14&gt;50,AG14&gt;0),3)))))))</f>
        <v>2</v>
      </c>
      <c r="AI14" s="11"/>
      <c r="AJ14" s="2">
        <v>50</v>
      </c>
      <c r="AK14" s="2">
        <v>1</v>
      </c>
      <c r="AL14" s="17">
        <f>IF(AND(AJ14=0,AK14=0),1,IF(AND(AJ14&gt;=50,AK14&gt;=2),3,IF(AND(AJ14&lt;50,AK14&lt;2),2,IF(AND(AJ14=100,AK14=0),3,IF(AND(AJ14=100,AK14=1),3,IF(AND(AJ14&lt;=50,AK14=1),2))))))</f>
        <v>2</v>
      </c>
      <c r="AM14" s="11"/>
      <c r="AN14" s="2">
        <v>60</v>
      </c>
      <c r="AO14" s="2">
        <v>0</v>
      </c>
      <c r="AP14" s="17">
        <f>IF(AND(AN14=0,AO14=0),1,IF(AND(AN14&gt;=50,AO14&gt;=2),3,IF(AND(AN14&lt;50,AO14&lt;2),2,IF(AND(AN14=100,AO14=0),3,IF(AND(AN14=100,AO14=1),3,IF(AND(AN14&lt;=50,AO14=1),2,IF(AND(AN14&gt;50,AO14=0),3)))))))</f>
        <v>3</v>
      </c>
      <c r="AQ14" s="11"/>
      <c r="AR14" s="2">
        <v>20</v>
      </c>
      <c r="AS14" s="2">
        <v>2</v>
      </c>
      <c r="AT14" s="17">
        <f>IF(AND(AR14=0,AS14=0),1,IF(AND(AR14&gt;=50,AS14&gt;=2),3,IF(AND(AR14&lt;50,AS14&lt;2),2,IF(AND(AR14=100,AS14=0),3,IF(AND(AR14=100,AS14=1),3,IF(AND(AR14&lt;=50,AS14&gt;=1),2,IF(AND(AR14&gt;50,AS14=0),3)))))))</f>
        <v>2</v>
      </c>
      <c r="AU14" s="11"/>
      <c r="AV14" s="2">
        <v>0</v>
      </c>
      <c r="AW14" s="2">
        <v>3</v>
      </c>
      <c r="AX14" s="17">
        <f>IF(AND(AV14=0,AW14=0),1,IF(AND(AV14&gt;=50,AW14&gt;=2),3,IF(AND(AV14&lt;50,AW14&lt;2),2,IF(AND(AV14=100,AW14=0),3,IF(AND(AV14=100,AW14=1),3,IF(AND(AV14&lt;=50,AW14&gt;=1),2,IF(AND(AV14&gt;50,AW14=0),3)))))))</f>
        <v>2</v>
      </c>
      <c r="AY14" s="11"/>
      <c r="AZ14" s="2">
        <v>0</v>
      </c>
      <c r="BA14" s="2">
        <v>4</v>
      </c>
      <c r="BB14" s="17">
        <f>IF(AND(AZ14=0,BA14=0),1,IF(AND(AZ14&gt;=50,BA14&gt;=2),3,IF(AND(AZ14&lt;50,BA14&lt;2),2,IF(AND(AZ14=100,BA14=0),3,IF(AND(AZ14=100,BA14=1),3,IF(AND(AZ14&lt;=50,BA14&gt;=1),2,IF(AND(AZ14&gt;50,BA14=0),3)))))))</f>
        <v>2</v>
      </c>
      <c r="BC14" s="11"/>
      <c r="BD14" s="2">
        <v>0</v>
      </c>
      <c r="BE14" s="2">
        <v>0</v>
      </c>
      <c r="BF14" s="17">
        <f>IF(AND(BD14=0,BE14=0),1,IF(AND(BD14&gt;=50,BE14&gt;=2),3,IF(AND(BD14&lt;50,BE14&lt;2),2,IF(AND(BD14=100,BE14=0),3,IF(AND(BD14=100,BE14=1),3,IF(AND(BD14&lt;=50,BE14&gt;=1),2,IF(AND(BD14&gt;50,BE14=0),3)))))))</f>
        <v>1</v>
      </c>
      <c r="BG14" s="11"/>
      <c r="BH14" s="2">
        <v>0</v>
      </c>
      <c r="BI14" s="2">
        <v>2</v>
      </c>
      <c r="BJ14" s="17">
        <f>IF(AND(BH14=0,BI14=0),1,IF(AND(BH14&gt;=50,BI14&gt;=2),3,IF(AND(BH14&lt;50,BI14&lt;2),2,IF(AND(BH14=100,BI14=0),3,IF(AND(BH14=100,BI14=1),3,IF(AND(BH14&lt;=50,BI14&gt;=1),2,IF(AND(BH14&gt;50,BI14=0),3)))))))</f>
        <v>2</v>
      </c>
      <c r="BK14" s="11"/>
      <c r="BL14" s="2">
        <v>0</v>
      </c>
      <c r="BM14" s="2">
        <v>2</v>
      </c>
      <c r="BN14" s="17">
        <f>IF(AND(BL14=0,BM14=0),1,IF(AND(BL14&gt;=50,BM14&gt;=2),3,IF(AND(BL14&lt;50,BM14&lt;2),2,IF(AND(BL14=100,BM14=0),3,IF(AND(BL14=100,BM14=1),3,IF(AND(BL14&lt;=50,BM14&gt;=1),2,IF(AND(BL14&gt;50,BM14=0),3)))))))</f>
        <v>2</v>
      </c>
      <c r="BP14" s="7" t="s">
        <v>14</v>
      </c>
      <c r="BQ14" s="19">
        <f t="shared" si="0"/>
        <v>2.0625</v>
      </c>
      <c r="BR14" s="1"/>
      <c r="BS14" s="1"/>
      <c r="BT14" s="21"/>
    </row>
    <row r="15" spans="1:72" x14ac:dyDescent="0.3">
      <c r="A15" s="41" t="s">
        <v>15</v>
      </c>
      <c r="B15" s="7" t="s">
        <v>16</v>
      </c>
      <c r="C15" s="11"/>
      <c r="D15" s="2"/>
      <c r="E15" s="2">
        <v>40</v>
      </c>
      <c r="F15" s="10">
        <f>IF(E15=0,4,IF(E15&gt;=50,1,IF(AND(E15&lt;50,E15&gt;30),2,IF(E15&lt;=30,3))))</f>
        <v>2</v>
      </c>
      <c r="G15" s="11"/>
      <c r="H15" s="2"/>
      <c r="I15" s="2">
        <v>80</v>
      </c>
      <c r="J15" s="10">
        <f>IF(I15=0,4,IF(I15&gt;=50,1,IF(AND(I15&lt;50,I15&gt;30),2,IF(I15&lt;=30,3))))</f>
        <v>1</v>
      </c>
      <c r="K15" s="11"/>
      <c r="L15" s="2"/>
      <c r="M15" s="2">
        <v>70</v>
      </c>
      <c r="N15" s="10">
        <f>IF(M15=0,4,IF(M15&gt;=50,1,IF(AND(M15&lt;50,M15&gt;30),2,IF(M15&lt;=30,3))))</f>
        <v>1</v>
      </c>
      <c r="O15" s="11"/>
      <c r="P15" s="2"/>
      <c r="Q15" s="2">
        <v>60</v>
      </c>
      <c r="R15" s="10">
        <f>IF(Q15=0,4,IF(Q15&gt;=50,1,IF(AND(Q15&lt;50,Q15&gt;30),2,IF(Q15&lt;=30,3))))</f>
        <v>1</v>
      </c>
      <c r="S15" s="11"/>
      <c r="T15" s="2"/>
      <c r="U15" s="2">
        <v>70</v>
      </c>
      <c r="V15" s="10">
        <f>IF(U15=0,4,IF(U15&gt;=50,1,IF(AND(U15&lt;50,U15&gt;30),2,IF(U15&lt;=30,3))))</f>
        <v>1</v>
      </c>
      <c r="W15" s="11"/>
      <c r="X15" s="2"/>
      <c r="Y15" s="2">
        <v>70</v>
      </c>
      <c r="Z15" s="10">
        <f>IF(Y15=0,4,IF(Y15&gt;=50,1,IF(AND(Y15&lt;50,Y15&gt;30),2,IF(Y15&lt;=30,3))))</f>
        <v>1</v>
      </c>
      <c r="AA15" s="11"/>
      <c r="AB15" s="2"/>
      <c r="AC15" s="2">
        <v>100</v>
      </c>
      <c r="AD15" s="10">
        <f>IF(AC15=0,4,IF(AC15&gt;=50,1,IF(AND(AC15&lt;50,AC15&gt;30),2,IF(AC15&lt;=30,3))))</f>
        <v>1</v>
      </c>
      <c r="AE15" s="11"/>
      <c r="AF15" s="2"/>
      <c r="AG15" s="2">
        <v>80</v>
      </c>
      <c r="AH15" s="10">
        <f>IF(AG15=0,4,IF(AG15&gt;=50,1,IF(AND(AG15&lt;50,AG15&gt;30),2,IF(AG15&lt;=30,3))))</f>
        <v>1</v>
      </c>
      <c r="AI15" s="11"/>
      <c r="AJ15" s="2"/>
      <c r="AK15" s="2">
        <v>10</v>
      </c>
      <c r="AL15" s="17">
        <f>IF(AK15=0,4,IF(AK15&gt;=50,1,IF(AND(AK15&lt;50,AK15&gt;30),2,IF(AK15&lt;=30,3))))</f>
        <v>3</v>
      </c>
      <c r="AM15" s="11"/>
      <c r="AN15" s="2"/>
      <c r="AO15" s="2">
        <v>0</v>
      </c>
      <c r="AP15" s="17">
        <f>IF(AO15=0,4,IF(AO15&gt;=50,1,IF(AND(AO15&lt;50,AO15&gt;30),2,IF(AO15&lt;=30,3))))</f>
        <v>4</v>
      </c>
      <c r="AQ15" s="11"/>
      <c r="AR15" s="2"/>
      <c r="AS15" s="2">
        <v>0</v>
      </c>
      <c r="AT15" s="17">
        <f>IF(AS15=0,4,IF(AS15&gt;=50,1,IF(AND(AS15&lt;50,AS15&gt;30),2,IF(AS15&lt;=30,3))))</f>
        <v>4</v>
      </c>
      <c r="AU15" s="11"/>
      <c r="AV15" s="2"/>
      <c r="AW15" s="2">
        <v>0</v>
      </c>
      <c r="AX15" s="17">
        <f>IF(AW15=0,4,IF(AW15&gt;=50,1,IF(AND(AW15&lt;50,AW15&gt;30),2,IF(AW15&lt;=30,3))))</f>
        <v>4</v>
      </c>
      <c r="AY15" s="11"/>
      <c r="AZ15" s="2"/>
      <c r="BA15" s="2">
        <v>0</v>
      </c>
      <c r="BB15" s="17">
        <f>IF(BA15=0,4,IF(BA15&gt;=50,1,IF(AND(BA15&lt;50,BA15&gt;30),2,IF(BA15&lt;=30,3))))</f>
        <v>4</v>
      </c>
      <c r="BC15" s="11"/>
      <c r="BD15" s="2"/>
      <c r="BE15" s="2">
        <v>0</v>
      </c>
      <c r="BF15" s="17">
        <f>IF(BE15=0,4,IF(BE15&gt;=50,1,IF(AND(BE15&lt;50,BE15&gt;30),2,IF(BE15&lt;=30,3))))</f>
        <v>4</v>
      </c>
      <c r="BG15" s="11"/>
      <c r="BH15" s="2"/>
      <c r="BI15" s="2">
        <v>0</v>
      </c>
      <c r="BJ15" s="17">
        <f>IF(BI15=0,4,IF(BI15&gt;=50,1,IF(AND(BI15&lt;50,BI15&gt;30),2,IF(BI15&lt;=30,3))))</f>
        <v>4</v>
      </c>
      <c r="BK15" s="11"/>
      <c r="BL15" s="2"/>
      <c r="BM15" s="2">
        <v>0</v>
      </c>
      <c r="BN15" s="17">
        <f>IF(BM15=0,4,IF(BM15&gt;=50,1,IF(AND(BM15&lt;50,BM15&gt;30),2,IF(BM15&lt;=30,3))))</f>
        <v>4</v>
      </c>
      <c r="BP15" s="7" t="s">
        <v>16</v>
      </c>
      <c r="BQ15" s="19">
        <f t="shared" si="0"/>
        <v>2.5</v>
      </c>
      <c r="BR15" s="1"/>
      <c r="BS15" s="1"/>
      <c r="BT15" s="1"/>
    </row>
    <row r="16" spans="1:72" x14ac:dyDescent="0.3">
      <c r="A16" s="41"/>
      <c r="B16" s="7" t="s">
        <v>17</v>
      </c>
      <c r="C16" s="11"/>
      <c r="D16" s="2"/>
      <c r="E16" s="2">
        <v>5</v>
      </c>
      <c r="F16" s="10">
        <f>IF(E16&lt;3,1,IF(AND(E16&lt;=4,E16&gt;=3),2,IF(AND(E16&lt;=8,E16&gt;=5),3,IF(E16&gt;8,4))))</f>
        <v>3</v>
      </c>
      <c r="G16" s="11"/>
      <c r="H16" s="2"/>
      <c r="I16" s="2">
        <v>10</v>
      </c>
      <c r="J16" s="10">
        <f>IF(I16&lt;3,1,IF(AND(I16&lt;=4,I16&gt;=3),2,IF(AND(I16&lt;=8,I16&gt;=5),3,IF(I16&gt;8,4))))</f>
        <v>4</v>
      </c>
      <c r="K16" s="11"/>
      <c r="L16" s="2"/>
      <c r="M16" s="2">
        <v>9</v>
      </c>
      <c r="N16" s="10">
        <f>IF(M16&lt;3,1,IF(AND(M16&lt;=4,M16&gt;=3),2,IF(AND(M16&lt;=8,M16&gt;=5),3,IF(M16&gt;8,4))))</f>
        <v>4</v>
      </c>
      <c r="O16" s="11"/>
      <c r="P16" s="2"/>
      <c r="Q16" s="2">
        <v>6</v>
      </c>
      <c r="R16" s="10">
        <f>IF(Q16&lt;3,1,IF(AND(Q16&lt;=4,Q16&gt;=3),2,IF(AND(Q16&lt;=8,Q16&gt;=5),3,IF(Q16&gt;8,4))))</f>
        <v>3</v>
      </c>
      <c r="S16" s="11"/>
      <c r="T16" s="2"/>
      <c r="U16" s="2">
        <v>15</v>
      </c>
      <c r="V16" s="10">
        <f>IF(U16&lt;3,1,IF(AND(U16&lt;=4,U16&gt;=3),2,IF(AND(U16&lt;=8,U16&gt;=5),3,IF(U16&gt;8,4))))</f>
        <v>4</v>
      </c>
      <c r="W16" s="11"/>
      <c r="X16" s="2"/>
      <c r="Y16" s="2">
        <v>15</v>
      </c>
      <c r="Z16" s="10">
        <f>IF(Y16&lt;3,1,IF(AND(Y16&lt;=4,Y16&gt;=3),2,IF(AND(Y16&lt;=8,Y16&gt;=5),3,IF(Y16&gt;8,4))))</f>
        <v>4</v>
      </c>
      <c r="AA16" s="11"/>
      <c r="AB16" s="2"/>
      <c r="AC16" s="2">
        <v>15</v>
      </c>
      <c r="AD16" s="10">
        <f>IF(AC16&lt;3,1,IF(AND(AC16&lt;=4,AC16&gt;=3),2,IF(AND(AC16&lt;=8,AC16&gt;=5),3,IF(AC16&gt;8,4))))</f>
        <v>4</v>
      </c>
      <c r="AE16" s="11"/>
      <c r="AF16" s="2"/>
      <c r="AG16" s="2">
        <v>3</v>
      </c>
      <c r="AH16" s="10">
        <f>IF(AG16&lt;3,1,IF(AND(AG16&lt;=4,AG16&gt;=3),2,IF(AND(AG16&lt;=8,AG16&gt;=5),3,IF(AG16&gt;8,4))))</f>
        <v>2</v>
      </c>
      <c r="AI16" s="11"/>
      <c r="AJ16" s="2"/>
      <c r="AK16" s="2">
        <v>5</v>
      </c>
      <c r="AL16" s="17">
        <f>IF(AK16&lt;3,1,IF(AND(AK16&lt;=4,AK16&gt;=3),2,IF(AND(AK16&lt;=8,AK16&gt;=5),3,IF(AK16&gt;8,4))))</f>
        <v>3</v>
      </c>
      <c r="AM16" s="11"/>
      <c r="AN16" s="2"/>
      <c r="AO16" s="2">
        <v>5</v>
      </c>
      <c r="AP16" s="17">
        <f>IF(AO16&lt;3,1,IF(AND(AO16&lt;=4,AO16&gt;=3),2,IF(AND(AO16&lt;=8,AO16&gt;=5),3,IF(AO16&gt;8,4))))</f>
        <v>3</v>
      </c>
      <c r="AQ16" s="11"/>
      <c r="AR16" s="2"/>
      <c r="AS16" s="2">
        <v>0</v>
      </c>
      <c r="AT16" s="17">
        <f>IF(AS16&lt;3,1,IF(AND(AS16&lt;=4,AS16&gt;=3),2,IF(AND(AS16&lt;=8,AS16&gt;=5),3,IF(AS16&gt;8,4))))</f>
        <v>1</v>
      </c>
      <c r="AU16" s="11"/>
      <c r="AV16" s="2"/>
      <c r="AW16" s="2">
        <v>7</v>
      </c>
      <c r="AX16" s="17">
        <f>IF(AW16&lt;3,1,IF(AND(AW16&lt;=4,AW16&gt;=3),2,IF(AND(AW16&lt;=8,AW16&gt;=5),3,IF(AW16&gt;8,4))))</f>
        <v>3</v>
      </c>
      <c r="AY16" s="11"/>
      <c r="AZ16" s="2"/>
      <c r="BA16" s="2">
        <v>9</v>
      </c>
      <c r="BB16" s="17">
        <f>IF(BA16&lt;3,1,IF(AND(BA16&lt;=4,BA16&gt;=3),2,IF(AND(BA16&lt;=8,BA16&gt;=5),3,IF(BA16&gt;8,4))))</f>
        <v>4</v>
      </c>
      <c r="BC16" s="11"/>
      <c r="BD16" s="2"/>
      <c r="BE16" s="2">
        <v>5</v>
      </c>
      <c r="BF16" s="17">
        <f>IF(BE16&lt;3,1,IF(AND(BE16&lt;=4,BE16&gt;=3),2,IF(AND(BE16&lt;=8,BE16&gt;=5),3,IF(BE16&gt;8,4))))</f>
        <v>3</v>
      </c>
      <c r="BG16" s="11"/>
      <c r="BH16" s="2"/>
      <c r="BI16" s="2">
        <v>8</v>
      </c>
      <c r="BJ16" s="17">
        <f>IF(BI16&lt;3,1,IF(AND(BI16&lt;=4,BI16&gt;=3),2,IF(AND(BI16&lt;=8,BI16&gt;=5),3,IF(BI16&gt;8,4))))</f>
        <v>3</v>
      </c>
      <c r="BK16" s="11"/>
      <c r="BL16" s="2"/>
      <c r="BM16" s="2">
        <v>9</v>
      </c>
      <c r="BN16" s="17">
        <f>IF(BM16&lt;3,1,IF(AND(BM16&lt;=4,BM16&gt;=3),2,IF(AND(BM16&lt;=8,BM16&gt;=5),3,IF(BM16&gt;8,4))))</f>
        <v>4</v>
      </c>
      <c r="BP16" s="7" t="s">
        <v>17</v>
      </c>
      <c r="BQ16" s="19">
        <f t="shared" si="0"/>
        <v>3.25</v>
      </c>
      <c r="BR16" s="1"/>
      <c r="BS16" s="1"/>
      <c r="BT16" s="21"/>
    </row>
    <row r="17" spans="1:72" x14ac:dyDescent="0.3">
      <c r="A17" s="41"/>
      <c r="B17" s="7" t="s">
        <v>18</v>
      </c>
      <c r="C17" s="11"/>
      <c r="D17" s="2"/>
      <c r="E17" s="2">
        <v>3</v>
      </c>
      <c r="F17" s="10">
        <f>IF(E17&lt;=1,1,IF(AND(E17&lt;=3,E17&gt;=2),2,IF(AND(E17&lt;=4,E17&gt;=4),3,IF(E17&gt;5,4))))</f>
        <v>2</v>
      </c>
      <c r="G17" s="11"/>
      <c r="H17" s="2"/>
      <c r="I17" s="2">
        <v>4</v>
      </c>
      <c r="J17" s="10">
        <f>IF(I17&lt;=1,1,IF(AND(I17&lt;=3,I17&gt;=2),2,IF(AND(I17&lt;=4,I17&gt;=4),3,IF(I17&gt;5,4))))</f>
        <v>3</v>
      </c>
      <c r="K17" s="11"/>
      <c r="L17" s="2"/>
      <c r="M17" s="2">
        <v>3</v>
      </c>
      <c r="N17" s="10">
        <f>IF(M17&lt;=1,1,IF(AND(M17&lt;=3,M17&gt;=2),2,IF(AND(M17&lt;=4,M17&gt;=4),3,IF(M17&gt;5,4))))</f>
        <v>2</v>
      </c>
      <c r="O17" s="11"/>
      <c r="P17" s="2"/>
      <c r="Q17" s="2">
        <v>4</v>
      </c>
      <c r="R17" s="10">
        <f>IF(Q17&lt;=1,1,IF(AND(Q17&lt;=3,Q17&gt;=2),2,IF(AND(Q17&lt;=4,Q17&gt;=4),3,IF(Q17&gt;5,4))))</f>
        <v>3</v>
      </c>
      <c r="S17" s="11"/>
      <c r="T17" s="2"/>
      <c r="U17" s="2">
        <v>4</v>
      </c>
      <c r="V17" s="10">
        <f>IF(U17&lt;=1,1,IF(AND(U17&lt;=3,U17&gt;=2),2,IF(AND(U17&lt;=4,U17&gt;=4),3,IF(U17&gt;5,4))))</f>
        <v>3</v>
      </c>
      <c r="W17" s="11"/>
      <c r="X17" s="2"/>
      <c r="Y17" s="2">
        <v>4</v>
      </c>
      <c r="Z17" s="10">
        <f>IF(Y17&lt;=1,1,IF(AND(Y17&lt;=3,Y17&gt;=2),2,IF(AND(Y17&lt;=4,Y17&gt;=4),3,IF(Y17&gt;5,4))))</f>
        <v>3</v>
      </c>
      <c r="AA17" s="11"/>
      <c r="AB17" s="2"/>
      <c r="AC17" s="2">
        <v>1</v>
      </c>
      <c r="AD17" s="10">
        <f>IF(AC17&lt;=1,1,IF(AND(AC17&lt;=3,AC17&gt;=2),2,IF(AND(AC17&lt;=4,AC17&gt;=4),3,IF(AC17&gt;5,4))))</f>
        <v>1</v>
      </c>
      <c r="AE17" s="11"/>
      <c r="AF17" s="2"/>
      <c r="AG17" s="2">
        <v>4</v>
      </c>
      <c r="AH17" s="10">
        <f>IF(AG17&lt;=1,1,IF(AND(AG17&lt;=3,AG17&gt;=2),2,IF(AND(AG17&lt;=4,AG17&gt;=4),3,IF(AG17&gt;5,4))))</f>
        <v>3</v>
      </c>
      <c r="AI17" s="11"/>
      <c r="AJ17" s="2"/>
      <c r="AK17" s="2">
        <v>3</v>
      </c>
      <c r="AL17" s="17">
        <f>IF(AK17&lt;=1,1,IF(AND(AK17&lt;=3,AK17&gt;=2),2,IF(AND(AK17&lt;=4,AK17&gt;=4),3,IF(AK17&gt;5,4))))</f>
        <v>2</v>
      </c>
      <c r="AM17" s="11"/>
      <c r="AN17" s="2"/>
      <c r="AO17" s="2">
        <v>3</v>
      </c>
      <c r="AP17" s="17">
        <f>IF(AO17&lt;=1,1,IF(AND(AO17&lt;=3,AO17&gt;=2),2,IF(AND(AO17&lt;=4,AO17&gt;=4),3,IF(AO17&gt;5,4))))</f>
        <v>2</v>
      </c>
      <c r="AQ17" s="11"/>
      <c r="AR17" s="2"/>
      <c r="AS17" s="2">
        <v>1</v>
      </c>
      <c r="AT17" s="17">
        <f>IF(AS17&lt;=1,1,IF(AND(AS17&lt;=3,AS17&gt;=2),2,IF(AND(AS17&lt;=4,AS17&gt;=4),3,IF(AS17&gt;5,4))))</f>
        <v>1</v>
      </c>
      <c r="AU17" s="11"/>
      <c r="AV17" s="2"/>
      <c r="AW17" s="2">
        <v>2</v>
      </c>
      <c r="AX17" s="17">
        <f>IF(AW17&lt;=1,1,IF(AND(AW17&lt;=3,AW17&gt;=2),2,IF(AND(AW17&lt;=4,AW17&gt;=4),3,IF(AW17&gt;5,4))))</f>
        <v>2</v>
      </c>
      <c r="AY17" s="11"/>
      <c r="AZ17" s="2"/>
      <c r="BA17" s="2">
        <v>2</v>
      </c>
      <c r="BB17" s="17">
        <f>IF(BA17&lt;=1,1,IF(AND(BA17&lt;=3,BA17&gt;=2),2,IF(AND(BA17&lt;=4,BA17&gt;=4),3,IF(BA17&gt;5,4))))</f>
        <v>2</v>
      </c>
      <c r="BC17" s="11"/>
      <c r="BD17" s="2"/>
      <c r="BE17" s="2">
        <v>1</v>
      </c>
      <c r="BF17" s="17">
        <f>IF(BE17&lt;=1,1,IF(AND(BE17&lt;=3,BE17&gt;=2),2,IF(AND(BE17&lt;=4,BE17&gt;=4),3,IF(BE17&gt;5,4))))</f>
        <v>1</v>
      </c>
      <c r="BG17" s="11"/>
      <c r="BH17" s="2"/>
      <c r="BI17" s="2">
        <v>1</v>
      </c>
      <c r="BJ17" s="17">
        <f>IF(BI17&lt;=1,1,IF(AND(BI17&lt;=3,BI17&gt;=2),2,IF(AND(BI17&lt;=4,BI17&gt;=4),3,IF(BI17&gt;5,4))))</f>
        <v>1</v>
      </c>
      <c r="BK17" s="11"/>
      <c r="BL17" s="2"/>
      <c r="BM17" s="2">
        <v>2</v>
      </c>
      <c r="BN17" s="17">
        <f>IF(BM17&lt;=1,1,IF(AND(BM17&lt;=3,BM17&gt;=2),2,IF(AND(BM17&lt;=4,BM17&gt;=4),3,IF(BM17&gt;5,4))))</f>
        <v>2</v>
      </c>
      <c r="BP17" s="7" t="s">
        <v>18</v>
      </c>
      <c r="BQ17" s="19">
        <f t="shared" si="0"/>
        <v>2.0625</v>
      </c>
      <c r="BR17" s="1"/>
      <c r="BS17" s="1"/>
      <c r="BT17" s="21"/>
    </row>
    <row r="18" spans="1:72" x14ac:dyDescent="0.3">
      <c r="A18" s="41"/>
      <c r="B18" s="7" t="s">
        <v>19</v>
      </c>
      <c r="C18" s="11"/>
      <c r="D18" s="2"/>
      <c r="E18" s="2">
        <v>1</v>
      </c>
      <c r="F18" s="10">
        <f>IF(E18=0,4,IF(E18&gt;8,1,IF(AND(E18&gt;=4,E18&lt;=8),2,IF(E18&lt;=3,3))))</f>
        <v>3</v>
      </c>
      <c r="G18" s="11"/>
      <c r="H18" s="2"/>
      <c r="I18" s="2">
        <v>1</v>
      </c>
      <c r="J18" s="10">
        <f>IF(I18=0,4,IF(I18&gt;8,1,IF(AND(I18&gt;=4,I18&lt;=8),2,IF(I18&lt;=3,3))))</f>
        <v>3</v>
      </c>
      <c r="K18" s="11"/>
      <c r="L18" s="2"/>
      <c r="M18" s="2">
        <v>1</v>
      </c>
      <c r="N18" s="10">
        <f>IF(M18=0,4,IF(M18&gt;8,1,IF(AND(M18&gt;=4,M18&lt;=8),2,IF(M18&lt;=3,3))))</f>
        <v>3</v>
      </c>
      <c r="O18" s="11"/>
      <c r="P18" s="2"/>
      <c r="Q18" s="2">
        <v>2</v>
      </c>
      <c r="R18" s="10">
        <f>IF(Q18=0,4,IF(Q18&gt;8,1,IF(AND(Q18&gt;=4,Q18&lt;=8),2,IF(Q18&lt;=3,3))))</f>
        <v>3</v>
      </c>
      <c r="S18" s="11"/>
      <c r="T18" s="2"/>
      <c r="U18" s="2">
        <v>1</v>
      </c>
      <c r="V18" s="10">
        <f>IF(U18=0,4,IF(U18&gt;8,1,IF(AND(U18&gt;=4,U18&lt;=8),2,IF(U18&lt;=3,3))))</f>
        <v>3</v>
      </c>
      <c r="W18" s="11"/>
      <c r="X18" s="2"/>
      <c r="Y18" s="2">
        <v>1</v>
      </c>
      <c r="Z18" s="10">
        <f>IF(Y18=0,4,IF(Y18&gt;8,1,IF(AND(Y18&gt;=4,Y18&lt;=8),2,IF(Y18&lt;=3,3))))</f>
        <v>3</v>
      </c>
      <c r="AA18" s="11"/>
      <c r="AB18" s="2"/>
      <c r="AC18" s="2">
        <v>0</v>
      </c>
      <c r="AD18" s="10">
        <f>IF(AC18=0,4,IF(AC18&gt;8,1,IF(AND(AC18&gt;=4,AC18&lt;=8),2,IF(AC18&lt;=3,3))))</f>
        <v>4</v>
      </c>
      <c r="AE18" s="11"/>
      <c r="AF18" s="2"/>
      <c r="AG18" s="2">
        <v>0</v>
      </c>
      <c r="AH18" s="10">
        <f>IF(AG18=0,4,IF(AG18&gt;8,1,IF(AND(AG18&gt;=4,AG18&lt;=8),2,IF(AG18&lt;=3,3))))</f>
        <v>4</v>
      </c>
      <c r="AI18" s="11"/>
      <c r="AJ18" s="2"/>
      <c r="AK18" s="2">
        <v>1</v>
      </c>
      <c r="AL18" s="17">
        <f>IF(AK18=0,4,IF(AK18&gt;8,1,IF(AND(AK18&gt;=4,AK18&lt;=8),2,IF(AK18&lt;=3,3))))</f>
        <v>3</v>
      </c>
      <c r="AM18" s="11"/>
      <c r="AN18" s="2"/>
      <c r="AO18" s="2">
        <v>3</v>
      </c>
      <c r="AP18" s="17">
        <f>IF(AO18=0,4,IF(AO18&gt;8,1,IF(AND(AO18&gt;=4,AO18&lt;=8),2,IF(AO18&lt;=3,3))))</f>
        <v>3</v>
      </c>
      <c r="AQ18" s="11"/>
      <c r="AR18" s="2"/>
      <c r="AS18" s="2">
        <v>0</v>
      </c>
      <c r="AT18" s="17">
        <f>IF(AS18=0,4,IF(AS18&gt;8,1,IF(AND(AS18&gt;=4,AS18&lt;=8),2,IF(AS18&lt;=3,3))))</f>
        <v>4</v>
      </c>
      <c r="AU18" s="11"/>
      <c r="AV18" s="2"/>
      <c r="AW18" s="2">
        <v>1</v>
      </c>
      <c r="AX18" s="17">
        <f>IF(AW18=0,4,IF(AW18&gt;8,1,IF(AND(AW18&gt;=4,AW18&lt;=8),2,IF(AW18&lt;=3,3))))</f>
        <v>3</v>
      </c>
      <c r="AY18" s="11"/>
      <c r="AZ18" s="2"/>
      <c r="BA18" s="2">
        <v>0</v>
      </c>
      <c r="BB18" s="17">
        <f>IF(BA18=0,4,IF(BA18&gt;8,1,IF(AND(BA18&gt;=4,BA18&lt;=8),2,IF(BA18&lt;=3,3))))</f>
        <v>4</v>
      </c>
      <c r="BC18" s="11"/>
      <c r="BD18" s="2"/>
      <c r="BE18" s="2">
        <v>0</v>
      </c>
      <c r="BF18" s="17">
        <f>IF(BE18=0,4,IF(BE18&gt;8,1,IF(AND(BE18&gt;=4,BE18&lt;=8),2,IF(BE18&lt;=3,3))))</f>
        <v>4</v>
      </c>
      <c r="BG18" s="11"/>
      <c r="BH18" s="2"/>
      <c r="BI18" s="2">
        <v>1</v>
      </c>
      <c r="BJ18" s="17">
        <f>IF(BI18=0,4,IF(BI18&gt;8,1,IF(AND(BI18&gt;=4,BI18&lt;=8),2,IF(BI18&lt;=3,3))))</f>
        <v>3</v>
      </c>
      <c r="BK18" s="11"/>
      <c r="BL18" s="2"/>
      <c r="BM18" s="2">
        <v>0</v>
      </c>
      <c r="BN18" s="17">
        <f>IF(BM18=0,4,IF(BM18&gt;8,1,IF(AND(BM18&gt;=4,BM18&lt;=8),2,IF(BM18&lt;=3,3))))</f>
        <v>4</v>
      </c>
      <c r="BP18" s="7" t="s">
        <v>19</v>
      </c>
      <c r="BQ18" s="19">
        <f t="shared" si="0"/>
        <v>3.375</v>
      </c>
      <c r="BR18" s="1"/>
      <c r="BS18" s="1"/>
      <c r="BT18" s="21"/>
    </row>
    <row r="19" spans="1:72" x14ac:dyDescent="0.3">
      <c r="A19" s="42" t="s">
        <v>20</v>
      </c>
      <c r="B19" s="7" t="s">
        <v>21</v>
      </c>
      <c r="C19" s="11"/>
      <c r="D19" s="2"/>
      <c r="E19" s="2">
        <v>40</v>
      </c>
      <c r="F19" s="10">
        <f>IF(E19=100,4,IF(E19=0,1,IF(E19&gt;=50,3,IF(E19&lt;50,2))))</f>
        <v>2</v>
      </c>
      <c r="G19" s="11"/>
      <c r="H19" s="2"/>
      <c r="I19" s="2">
        <v>40</v>
      </c>
      <c r="J19" s="10">
        <f>IF(I19=100,4,IF(I19=0,1,IF(I19&gt;=50,3,IF(I19&lt;50,2))))</f>
        <v>2</v>
      </c>
      <c r="K19" s="11"/>
      <c r="L19" s="2"/>
      <c r="M19" s="2">
        <v>20</v>
      </c>
      <c r="N19" s="10">
        <f>IF(M19=100,4,IF(M19=0,1,IF(M19&gt;=50,3,IF(M19&lt;50,2))))</f>
        <v>2</v>
      </c>
      <c r="O19" s="11"/>
      <c r="P19" s="2"/>
      <c r="Q19" s="2">
        <v>20</v>
      </c>
      <c r="R19" s="10">
        <f>IF(Q19=100,4,IF(Q19=0,1,IF(Q19&gt;=50,3,IF(Q19&lt;50,2))))</f>
        <v>2</v>
      </c>
      <c r="S19" s="11"/>
      <c r="T19" s="2"/>
      <c r="U19" s="2">
        <v>40</v>
      </c>
      <c r="V19" s="10">
        <f>IF(U19=100,4,IF(U19=0,1,IF(U19&gt;=50,3,IF(U19&lt;50,2))))</f>
        <v>2</v>
      </c>
      <c r="W19" s="11"/>
      <c r="X19" s="2"/>
      <c r="Y19" s="2">
        <v>30</v>
      </c>
      <c r="Z19" s="10">
        <f>IF(Y19=100,4,IF(Y19=0,1,IF(Y19&gt;=50,3,IF(Y19&lt;50,2))))</f>
        <v>2</v>
      </c>
      <c r="AA19" s="11"/>
      <c r="AB19" s="2"/>
      <c r="AC19" s="2">
        <v>30</v>
      </c>
      <c r="AD19" s="10">
        <f>IF(AC19=100,4,IF(AC19=0,1,IF(AC19&gt;=50,3,IF(AC19&lt;50,2))))</f>
        <v>2</v>
      </c>
      <c r="AE19" s="11"/>
      <c r="AF19" s="2"/>
      <c r="AG19" s="2">
        <v>20</v>
      </c>
      <c r="AH19" s="10">
        <f>IF(AG19=100,4,IF(AG19=0,1,IF(AG19&gt;=50,3,IF(AG19&lt;50,2))))</f>
        <v>2</v>
      </c>
      <c r="AI19" s="11"/>
      <c r="AJ19" s="2"/>
      <c r="AK19" s="2">
        <v>0</v>
      </c>
      <c r="AL19" s="17">
        <f>IF(AK19=100,4,IF(AK19=0,1,IF(AK19&gt;=50,3,IF(AK19&lt;50,2))))</f>
        <v>1</v>
      </c>
      <c r="AM19" s="11"/>
      <c r="AN19" s="2"/>
      <c r="AO19" s="2">
        <v>0</v>
      </c>
      <c r="AP19" s="17">
        <f>IF(AO19=100,4,IF(AO19=0,1,IF(AO19&gt;=50,3,IF(AO19&lt;50,2))))</f>
        <v>1</v>
      </c>
      <c r="AQ19" s="11"/>
      <c r="AR19" s="2"/>
      <c r="AS19" s="2">
        <v>0</v>
      </c>
      <c r="AT19" s="17">
        <f>IF(AS19=100,4,IF(AS19=0,1,IF(AS19&gt;=50,3,IF(AS19&lt;50,2))))</f>
        <v>1</v>
      </c>
      <c r="AU19" s="11"/>
      <c r="AV19" s="2"/>
      <c r="AW19" s="2">
        <v>0</v>
      </c>
      <c r="AX19" s="17">
        <f>IF(AW19=100,4,IF(AW19=0,1,IF(AW19&gt;=50,3,IF(AW19&lt;50,2))))</f>
        <v>1</v>
      </c>
      <c r="AY19" s="11"/>
      <c r="AZ19" s="2"/>
      <c r="BA19" s="2">
        <v>0</v>
      </c>
      <c r="BB19" s="17">
        <f>IF(BA19=100,4,IF(BA19=0,1,IF(BA19&gt;=50,3,IF(BA19&lt;50,2))))</f>
        <v>1</v>
      </c>
      <c r="BC19" s="11"/>
      <c r="BD19" s="2"/>
      <c r="BE19" s="2">
        <v>0</v>
      </c>
      <c r="BF19" s="17">
        <f>IF(BE19=100,4,IF(BE19=0,1,IF(BE19&gt;=50,3,IF(BE19&lt;50,2))))</f>
        <v>1</v>
      </c>
      <c r="BG19" s="11"/>
      <c r="BH19" s="2"/>
      <c r="BI19" s="2">
        <v>0</v>
      </c>
      <c r="BJ19" s="17">
        <f>IF(BI19=100,4,IF(BI19=0,1,IF(BI19&gt;=50,3,IF(BI19&lt;50,2))))</f>
        <v>1</v>
      </c>
      <c r="BK19" s="11"/>
      <c r="BL19" s="2"/>
      <c r="BM19" s="2">
        <v>0</v>
      </c>
      <c r="BN19" s="17">
        <f>IF(BM19=100,4,IF(BM19=0,1,IF(BM19&gt;=50,3,IF(BM19&lt;50,2))))</f>
        <v>1</v>
      </c>
      <c r="BP19" s="7" t="s">
        <v>21</v>
      </c>
      <c r="BQ19" s="19">
        <f t="shared" si="0"/>
        <v>1.5</v>
      </c>
      <c r="BR19" s="1"/>
      <c r="BS19" s="1"/>
      <c r="BT19" s="1"/>
    </row>
    <row r="20" spans="1:72" ht="28.8" x14ac:dyDescent="0.3">
      <c r="A20" s="43"/>
      <c r="B20" s="7" t="s">
        <v>22</v>
      </c>
      <c r="C20" s="11"/>
      <c r="D20" s="2"/>
      <c r="E20" s="2" t="s">
        <v>37</v>
      </c>
      <c r="F20" s="10">
        <f>IF(E20="Hay mobiliario con dimensiones de 1.5 m x 1.2 m",1,IF(E20="No hay mobiliario",4,IF(E20="Hay mobiliario con dimensiones de (0.8 m-1.5 m) x (0.4 m-1.2 m)",2)))</f>
        <v>1</v>
      </c>
      <c r="G20" s="11"/>
      <c r="H20" s="2"/>
      <c r="I20" s="2" t="s">
        <v>37</v>
      </c>
      <c r="J20" s="10">
        <f>IF(I20="Hay mobiliario con dimensiones de 1.5 m x 1.2 m",1,IF(I20="No hay mobiliario",4,IF(I20="Hay mobiliario con dimensiones de (0.8 m-1.5 m) x (0.4 m-1.2 m)",2)))</f>
        <v>1</v>
      </c>
      <c r="K20" s="11"/>
      <c r="L20" s="2"/>
      <c r="M20" s="2" t="s">
        <v>37</v>
      </c>
      <c r="N20" s="10">
        <f>IF(M20="Hay mobiliario con dimensiones de 1.5 m x 1.2 m",1,IF(M20="No hay mobiliario",4,IF(M20="Hay mobiliario con dimensiones de (0.8 m-1.5 m) x (0.4 m-1.2 m)",2)))</f>
        <v>1</v>
      </c>
      <c r="O20" s="11"/>
      <c r="P20" s="2"/>
      <c r="Q20" s="2" t="s">
        <v>37</v>
      </c>
      <c r="R20" s="10">
        <f>IF(Q20="Hay mobiliario con dimensiones de 1.5 m x 1.2 m",1,IF(Q20="No hay mobiliario",4,IF(Q20="Hay mobiliario con dimensiones de (0.8 m-1.5 m) x (0.4 m-1.2 m)",2)))</f>
        <v>1</v>
      </c>
      <c r="S20" s="11"/>
      <c r="T20" s="2"/>
      <c r="U20" s="2" t="s">
        <v>37</v>
      </c>
      <c r="V20" s="10">
        <f>IF(U20="Hay mobiliario con dimensiones de 1.5 m x 1.2 m",1,IF(U20="No hay mobiliario",4,IF(U20="Hay mobiliario con dimensiones de (0.8 m-1.5 m) x (0.4 m-1.2 m)",2)))</f>
        <v>1</v>
      </c>
      <c r="W20" s="11"/>
      <c r="X20" s="2"/>
      <c r="Y20" s="2" t="s">
        <v>37</v>
      </c>
      <c r="Z20" s="10">
        <f>IF(Y20="Hay mobiliario con dimensiones de 1.5 m x 1.2 m",1,IF(Y20="No hay mobiliario",4,IF(Y20="Hay mobiliario con dimensiones de 0.8 m x 0.4 m",3,IF(Y20="Hay mobiliario con dimensiones de (0.8 m-1.5 m) x (0.4 m-1.2 m)",2))))</f>
        <v>1</v>
      </c>
      <c r="AA20" s="11"/>
      <c r="AB20" s="2"/>
      <c r="AC20" s="2" t="s">
        <v>37</v>
      </c>
      <c r="AD20" s="10">
        <f>IF(AC20="Hay mobiliario con dimensiones de 1.5 m x 1.2 m",1,IF(AC20="No hay mobiliario",4,IF(AC20="Hay mobiliario con dimensiones de 0.8 m x 0.4 m",3,IF(AC20="Hay mobiliario con dimensiones de (0.8 m-1.5 m) x (0.4 m-1.2 m)",2))))</f>
        <v>1</v>
      </c>
      <c r="AE20" s="11"/>
      <c r="AF20" s="2"/>
      <c r="AG20" s="2" t="s">
        <v>37</v>
      </c>
      <c r="AH20" s="10">
        <f>IF(AG20="Hay mobiliario con dimensiones de 1.5 m x 1.2 m",1,IF(AG20="No hay mobiliario",4,IF(AG20="Hay mobiliario con dimensiones de 0.8 m x 0.4 m",3,IF(AG20="Hay mobiliario con dimensiones de (0.8 m-1.5 m) x (0.4 m-1.2 m)",2))))</f>
        <v>1</v>
      </c>
      <c r="AI20" s="11"/>
      <c r="AJ20" s="2"/>
      <c r="AK20" s="2" t="s">
        <v>37</v>
      </c>
      <c r="AL20" s="17">
        <f>IF(AK20="Hay mobiliario con dimensiones de 1.5 m x 1.2 m",1)</f>
        <v>1</v>
      </c>
      <c r="AM20" s="11"/>
      <c r="AN20" s="2"/>
      <c r="AO20" s="2" t="s">
        <v>37</v>
      </c>
      <c r="AP20" s="17">
        <f>IF(AO20="Hay mobiliario con dimensiones de 1.5 m x 1.2 m",1)</f>
        <v>1</v>
      </c>
      <c r="AQ20" s="11"/>
      <c r="AR20" s="2"/>
      <c r="AS20" s="2" t="s">
        <v>37</v>
      </c>
      <c r="AT20" s="17">
        <f>IF(AS20="Hay mobiliario con dimensiones de 1.5 m x 1.2 m",1)</f>
        <v>1</v>
      </c>
      <c r="AU20" s="11"/>
      <c r="AV20" s="2"/>
      <c r="AW20" s="2" t="s">
        <v>37</v>
      </c>
      <c r="AX20" s="17">
        <f>IF(AW20="Hay mobiliario con dimensiones de 1.5 m x 1.2 m",1)</f>
        <v>1</v>
      </c>
      <c r="AY20" s="11"/>
      <c r="AZ20" s="2"/>
      <c r="BA20" s="2" t="s">
        <v>37</v>
      </c>
      <c r="BB20" s="17">
        <f>IF(BA20="Hay mobiliario con dimensiones de 1.5 m x 1.2 m",1)</f>
        <v>1</v>
      </c>
      <c r="BC20" s="11"/>
      <c r="BD20" s="2"/>
      <c r="BE20" s="2" t="s">
        <v>37</v>
      </c>
      <c r="BF20" s="17">
        <f>IF(BE20="Hay mobiliario con dimensiones de 1.5 m x 1.2 m",1)</f>
        <v>1</v>
      </c>
      <c r="BG20" s="11"/>
      <c r="BH20" s="2"/>
      <c r="BI20" s="2" t="s">
        <v>37</v>
      </c>
      <c r="BJ20" s="17">
        <f>IF(BI20="Hay mobiliario con dimensiones de 1.5 m x 1.2 m",1)</f>
        <v>1</v>
      </c>
      <c r="BK20" s="11"/>
      <c r="BL20" s="2"/>
      <c r="BM20" s="2" t="s">
        <v>37</v>
      </c>
      <c r="BN20" s="17">
        <f>IF(BM20="Hay mobiliario con dimensiones de 1.5 m x 1.2 m",1)</f>
        <v>1</v>
      </c>
      <c r="BP20" s="7" t="s">
        <v>22</v>
      </c>
      <c r="BQ20" s="19">
        <f t="shared" si="0"/>
        <v>1</v>
      </c>
      <c r="BR20" s="1"/>
      <c r="BS20" s="1"/>
      <c r="BT20" s="21"/>
    </row>
    <row r="21" spans="1:72" x14ac:dyDescent="0.3">
      <c r="A21" s="43"/>
      <c r="B21" s="7" t="s">
        <v>23</v>
      </c>
      <c r="C21" s="11"/>
      <c r="D21" s="2">
        <v>1</v>
      </c>
      <c r="E21" s="32">
        <v>0</v>
      </c>
      <c r="F21" s="10">
        <f>IF(D21&gt;1,4,IF(AND(D21=0,E21&gt;=1),2,IF(AND(D21=1,E21=0),3,IF(AND(D21=0,E21=0),1,IF(AND(D21=1,E21&gt;=1),4)))))</f>
        <v>3</v>
      </c>
      <c r="G21" s="11"/>
      <c r="H21" s="2">
        <v>0</v>
      </c>
      <c r="I21" s="32">
        <v>2</v>
      </c>
      <c r="J21" s="10">
        <f>IF(H21&gt;1,4,IF(AND(H21=0,I21&gt;=1),2,IF(AND(H21=1,I21=0),3,IF(AND(H21=0,I21=0),1,IF(AND(H21=1,I21&gt;=1),4)))))</f>
        <v>2</v>
      </c>
      <c r="K21" s="11"/>
      <c r="L21" s="2">
        <v>2</v>
      </c>
      <c r="M21" s="32">
        <v>0</v>
      </c>
      <c r="N21" s="10">
        <f>IF(L21&gt;1,4,IF(AND(L21=0,M21&gt;=1),2,IF(AND(L21=1,M21=0),3,IF(AND(L21=0,M21=0),1,IF(AND(L21=1,M21&gt;=1),4)))))</f>
        <v>4</v>
      </c>
      <c r="O21" s="11"/>
      <c r="P21" s="2">
        <v>3</v>
      </c>
      <c r="Q21" s="32">
        <v>0</v>
      </c>
      <c r="R21" s="10">
        <f>IF(P21&gt;1,4,IF(AND(P21=0,Q21&gt;=1),2,IF(AND(P21=1,Q21=0),3,IF(AND(P21=0,Q21=0),1,IF(AND(P21=1,Q21&gt;=1),4)))))</f>
        <v>4</v>
      </c>
      <c r="S21" s="11"/>
      <c r="T21" s="2">
        <v>3</v>
      </c>
      <c r="U21" s="32">
        <v>1</v>
      </c>
      <c r="V21" s="10">
        <f>IF(T21&gt;1,4,IF(AND(T21=0,U21&gt;=1),2,IF(AND(T21=1,U21=0),3,IF(AND(T21=0,U21=0),1,IF(AND(T21=1,U21&gt;=1),4)))))</f>
        <v>4</v>
      </c>
      <c r="W21" s="11"/>
      <c r="X21" s="2">
        <v>5</v>
      </c>
      <c r="Y21" s="2">
        <v>0</v>
      </c>
      <c r="Z21" s="10">
        <f>IF(X21&gt;1,4,IF(AND(X21=0,Y21&gt;=1),2,IF(AND(X21=1,Y21=0),3,IF(AND(X21=0,Y21=0),1,IF(AND(X21=1,Y21&gt;=1),4)))))</f>
        <v>4</v>
      </c>
      <c r="AA21" s="11"/>
      <c r="AB21" s="2">
        <v>10</v>
      </c>
      <c r="AC21" s="2">
        <v>0</v>
      </c>
      <c r="AD21" s="10">
        <f>IF(AB21&gt;1,4,IF(AND(AB21=0,AC21&gt;=1),2,IF(AND(AB21=1,AC21=0),3,IF(AND(AB21=0,AC21=0),1,IF(AND(AB21=1,AC21&gt;=1),4)))))</f>
        <v>4</v>
      </c>
      <c r="AE21" s="11"/>
      <c r="AF21" s="2">
        <v>15</v>
      </c>
      <c r="AG21" s="2">
        <v>0</v>
      </c>
      <c r="AH21" s="10">
        <f>IF(AF21&gt;1,4,IF(AND(AF21=0,AG21&gt;=1),2,IF(AND(AF21=1,AG21=0),3,IF(AND(AF21=0,AG21=0),1,IF(AND(AF21=1,AG21&gt;=1),4)))))</f>
        <v>4</v>
      </c>
      <c r="AI21" s="11"/>
      <c r="AJ21" s="2">
        <v>1</v>
      </c>
      <c r="AK21" s="2">
        <v>1</v>
      </c>
      <c r="AL21" s="17">
        <f>IF(AJ21&gt;1,4,IF(AND(AJ21=0,AK21&gt;=1),2,IF(AND(AJ21=1,AK21=0),3,IF(AND(AJ21=0,AK21=0),1,IF(AND(AJ21=1,AK21=1),4)))))</f>
        <v>4</v>
      </c>
      <c r="AM21" s="11"/>
      <c r="AN21" s="2">
        <v>0</v>
      </c>
      <c r="AO21" s="2">
        <v>1</v>
      </c>
      <c r="AP21" s="17">
        <f>IF(AN21&gt;1,4,IF(AND(AN21=0,AO21&gt;=1),2,IF(AND(AN21=1,AO21=0),3,IF(AND(AN21=0,AO21=0),1,IF(AND(AN21=1,AO21=1),4)))))</f>
        <v>2</v>
      </c>
      <c r="AQ21" s="11"/>
      <c r="AR21" s="2">
        <v>0</v>
      </c>
      <c r="AS21" s="2">
        <v>0</v>
      </c>
      <c r="AT21" s="17">
        <f>IF(AR21&gt;1,4,IF(AND(AR21=0,AS21&gt;=1),2,IF(AND(AR21=1,AS21=0),3,IF(AND(AR21=0,AS21=0),1,IF(AND(AR21=1,AS21=1),4)))))</f>
        <v>1</v>
      </c>
      <c r="AU21" s="11"/>
      <c r="AV21" s="2">
        <v>0</v>
      </c>
      <c r="AW21" s="2">
        <v>1</v>
      </c>
      <c r="AX21" s="17">
        <f>IF(AV21&gt;1,4,IF(AND(AV21=0,AW21&gt;=1),2,IF(AND(AV21=1,AW21=0),3,IF(AND(AV21=0,AW21=0),1,IF(AND(AV21=1,AW21=1),4)))))</f>
        <v>2</v>
      </c>
      <c r="AY21" s="11"/>
      <c r="AZ21" s="2">
        <v>6</v>
      </c>
      <c r="BA21" s="2">
        <v>1</v>
      </c>
      <c r="BB21" s="17">
        <f>IF(AZ21&gt;1,4,IF(AND(AZ21=0,BA21&gt;=1),2,IF(AND(AZ21=1,BA21=0),3,IF(AND(AZ21=0,BA21=0),1,IF(AND(AZ21=1,BA21=1),4)))))</f>
        <v>4</v>
      </c>
      <c r="BC21" s="11"/>
      <c r="BD21" s="2">
        <v>1</v>
      </c>
      <c r="BE21" s="2">
        <v>4</v>
      </c>
      <c r="BF21" s="17">
        <f>IF(BD21&gt;1,4,IF(AND(BD21=0,BE21&gt;=1),2,IF(AND(BD21=1,BE21=0),3,IF(AND(BD21=0,BE21=0),1,IF(AND(BD21=1,BE21&gt;=1),4)))))</f>
        <v>4</v>
      </c>
      <c r="BG21" s="11"/>
      <c r="BH21" s="2">
        <v>6</v>
      </c>
      <c r="BI21" s="2">
        <v>2</v>
      </c>
      <c r="BJ21" s="17">
        <f>IF(BH21&gt;1,4,IF(AND(BH21=0,BI21&gt;=1),2,IF(AND(BH21=1,BI21=0),3,IF(AND(BH21=0,BI21=0),1,IF(AND(BH21=1,BI21&gt;=1),4)))))</f>
        <v>4</v>
      </c>
      <c r="BK21" s="11"/>
      <c r="BL21" s="2">
        <v>4</v>
      </c>
      <c r="BM21" s="2">
        <v>1</v>
      </c>
      <c r="BN21" s="17">
        <f>IF(BL21&gt;1,4,IF(AND(BL21=0,BM21&gt;=1),2,IF(AND(BL21=1,BM21=0),3,IF(AND(BL21=0,BM21=0),1,IF(AND(BL21=1,BM21&gt;=1),4)))))</f>
        <v>4</v>
      </c>
      <c r="BP21" s="7" t="s">
        <v>23</v>
      </c>
      <c r="BQ21" s="19">
        <f t="shared" si="0"/>
        <v>3.375</v>
      </c>
      <c r="BR21" s="1"/>
      <c r="BS21" s="1"/>
      <c r="BT21" s="21"/>
    </row>
    <row r="22" spans="1:72" ht="43.2" x14ac:dyDescent="0.3">
      <c r="A22" s="44"/>
      <c r="B22" s="7" t="s">
        <v>24</v>
      </c>
      <c r="C22" s="11"/>
      <c r="D22" s="2"/>
      <c r="E22" s="2" t="s">
        <v>68</v>
      </c>
      <c r="F22" s="10">
        <f>IF(E22="Hay alumbrado público dirigido solo a la vía",2,IF(E22="No hay alumbrado público",1,IF(E22="Hay alumbrado público dirigido a acera y cruces en la totalidad del tramo",4,IF(E22="Hay alumbrado público dirigido a acera y cruces en parte del tramo",3))))</f>
        <v>3</v>
      </c>
      <c r="G22" s="11"/>
      <c r="H22" s="2"/>
      <c r="I22" s="2" t="s">
        <v>68</v>
      </c>
      <c r="J22" s="10">
        <f>IF(I22="Hay alumbrado público dirigido solo a la vía",2,IF(I22="No hay alumbrado público",1,IF(I22="Hay alumbrado público dirigido a acera y cruces en la totalidad del tramo",4,IF(I22="Hay alumbrado público dirigido a acera y cruces en parte del tramo",3))))</f>
        <v>3</v>
      </c>
      <c r="K22" s="11"/>
      <c r="L22" s="2"/>
      <c r="M22" s="2" t="s">
        <v>68</v>
      </c>
      <c r="N22" s="10">
        <f>IF(M22="Hay alumbrado público dirigido solo a la vía",2,IF(M22="No hay alumbrado público",1,IF(M22="Hay alumbrado público dirigido a acera y cruces en la totalidad del tramo",4,IF(M22="Hay alumbrado público dirigido a acera y cruces en parte del tramo",3))))</f>
        <v>3</v>
      </c>
      <c r="O22" s="11"/>
      <c r="P22" s="2"/>
      <c r="Q22" s="2" t="s">
        <v>68</v>
      </c>
      <c r="R22" s="10">
        <f>IF(Q22="Hay alumbrado público dirigido solo a la vía",2,IF(Q22="No hay alumbrado público",1,IF(Q22="Hay alumbrado público dirigido a acera y cruces en la totalidad del tramo",4,IF(Q22="Hay alumbrado público dirigido a acera y cruces en parte del tramo",3))))</f>
        <v>3</v>
      </c>
      <c r="S22" s="11"/>
      <c r="T22" s="2"/>
      <c r="U22" s="2" t="s">
        <v>64</v>
      </c>
      <c r="V22" s="10">
        <f>IF(U22="Hay alumbrado público dirigido solo a la vía",2,IF(U22="No hay alumbrado público",1,IF(U22="Hay alumbrado público dirigido a acera y cruces en la totalidad del tramo",4,IF(U22="Hay alumbrado público dirigido a acera y cruces en parte del tramo",3))))</f>
        <v>4</v>
      </c>
      <c r="W22" s="11"/>
      <c r="X22" s="2"/>
      <c r="Y22" s="2" t="s">
        <v>64</v>
      </c>
      <c r="Z22" s="10">
        <f>IF(Y22="Hay alumbrado público dirigido solo a la vía",2,IF(Y22="No hay alumbrado público",1,IF(Y22="Hay alumbrado público dirigido a acera y cruces en la totalidad del tramo",4,IF(Y22="Hay alumbrado público dirigido a acera y cruces en parte del tramo",3))))</f>
        <v>4</v>
      </c>
      <c r="AA22" s="11"/>
      <c r="AB22" s="2"/>
      <c r="AC22" s="2" t="s">
        <v>64</v>
      </c>
      <c r="AD22" s="10">
        <f>IF(AC22="Hay alumbrado público dirigido solo a la vía",2,IF(AC22="No hay alumbrado público",1,IF(AC22="Hay alumbrado público dirigido a acera y cruces en la totalidad del tramo",4,IF(AC22="Hay alumbrado público dirigido a acera y cruces en parte del tramo",3))))</f>
        <v>4</v>
      </c>
      <c r="AE22" s="11"/>
      <c r="AF22" s="2"/>
      <c r="AG22" s="2" t="s">
        <v>64</v>
      </c>
      <c r="AH22" s="10">
        <f>IF(AG22="Hay alumbrado público dirigido solo a la vía",2,IF(AG22="No hay alumbrado público",1,IF(AG22="Hay alumbrado público dirigido a acera y cruces en la totalidad del tramo",4,IF(AG22="Hay alumbrado público dirigido a acera y cruces en parte del tramo",3))))</f>
        <v>4</v>
      </c>
      <c r="AI22" s="11"/>
      <c r="AJ22" s="2"/>
      <c r="AK22" s="2" t="s">
        <v>68</v>
      </c>
      <c r="AL22" s="17">
        <f>IF(AK22="Hay alumbrado público dirigido solo a la vía",2,IF(AK22="No hay alumbrado público",1,IF(AK22="Hay alumbrado público dirigido a acera y cruces en la totalidad del tramo",4,IF(AK22="Hay alumbrado público dirigido a acera y cruces en parte del tramo",3))))</f>
        <v>3</v>
      </c>
      <c r="AM22" s="11"/>
      <c r="AN22" s="2"/>
      <c r="AO22" s="2" t="s">
        <v>68</v>
      </c>
      <c r="AP22" s="17">
        <f>IF(AO22="Hay alumbrado público dirigido solo a la vía",2,IF(AO22="No hay alumbrado público",1,IF(AO22="Hay alumbrado público dirigido a acera y cruces en la totalidad del tramo",4,IF(AO22="Hay alumbrado público dirigido a acera y cruces en parte del tramo",3))))</f>
        <v>3</v>
      </c>
      <c r="AQ22" s="11"/>
      <c r="AR22" s="2"/>
      <c r="AS22" s="2" t="s">
        <v>68</v>
      </c>
      <c r="AT22" s="17">
        <f>IF(AS22="Hay alumbrado público dirigido solo a la vía",2,IF(AS22="No hay alumbrado público",1,IF(AS22="Hay alumbrado público dirigido a acera y cruces en la totalidad del tramo",4,IF(AS22="Hay alumbrado público dirigido a acera y cruces en parte del tramo",3))))</f>
        <v>3</v>
      </c>
      <c r="AU22" s="11"/>
      <c r="AV22" s="2"/>
      <c r="AW22" s="2" t="s">
        <v>68</v>
      </c>
      <c r="AX22" s="17">
        <f>IF(AW22="Hay alumbrado público dirigido solo a la vía",2,IF(AW22="No hay alumbrado público",1,IF(AW22="Hay alumbrado público dirigido a acera y cruces en la totalidad del tramo",4,IF(AW22="Hay alumbrado público dirigido a acera y cruces en parte del tramo",3))))</f>
        <v>3</v>
      </c>
      <c r="AY22" s="11"/>
      <c r="AZ22" s="2"/>
      <c r="BA22" s="2" t="s">
        <v>68</v>
      </c>
      <c r="BB22" s="17">
        <f>IF(BA22="Hay alumbrado público dirigido solo a la vía",2,IF(BA22="No hay alumbrado público",1,IF(BA22="Hay alumbrado público dirigido a acera y cruces en la totalidad del tramo",4,IF(BA22="Hay alumbrado público dirigido a acera y cruces en parte del tramo",3))))</f>
        <v>3</v>
      </c>
      <c r="BC22" s="11"/>
      <c r="BD22" s="2"/>
      <c r="BE22" s="2" t="s">
        <v>68</v>
      </c>
      <c r="BF22" s="17">
        <f>IF(BE22="Hay alumbrado público dirigido solo a la vía",2,IF(BE22="No hay alumbrado público",1,IF(BE22="Hay alumbrado público dirigido a acera y cruces en la totalidad del tramo",4,IF(BE22="Hay alumbrado público dirigido a acera y cruces en parte del tramo",3))))</f>
        <v>3</v>
      </c>
      <c r="BG22" s="11"/>
      <c r="BH22" s="2"/>
      <c r="BI22" s="2" t="s">
        <v>64</v>
      </c>
      <c r="BJ22" s="17">
        <f>IF(BI22="Hay alumbrado público dirigido solo a la vía",2,IF(BI22="No hay alumbrado público",1,IF(BI22="Hay alumbrado público dirigido a acera y cruces en la totalidad del tramo",4,IF(BI22="Hay alumbrado público dirigido a acera y cruces en parte del tramo",3))))</f>
        <v>4</v>
      </c>
      <c r="BK22" s="11"/>
      <c r="BL22" s="2"/>
      <c r="BM22" s="2" t="s">
        <v>64</v>
      </c>
      <c r="BN22" s="17">
        <f>IF(BM22="Hay alumbrado público dirigido solo a la vía",2,IF(BM22="No hay alumbrado público",1,IF(BM22="Hay alumbrado público dirigido a acera y cruces en la totalidad del tramo",4,IF(BM22="Hay alumbrado público dirigido a acera y cruces en parte del tramo",3))))</f>
        <v>4</v>
      </c>
      <c r="BP22" s="7" t="s">
        <v>24</v>
      </c>
      <c r="BQ22" s="19">
        <f t="shared" si="0"/>
        <v>3.375</v>
      </c>
      <c r="BR22" s="1"/>
      <c r="BS22" s="1"/>
      <c r="BT22" s="21"/>
    </row>
    <row r="23" spans="1:72" ht="43.2" x14ac:dyDescent="0.3">
      <c r="A23" s="41" t="s">
        <v>25</v>
      </c>
      <c r="B23" s="7" t="s">
        <v>26</v>
      </c>
      <c r="C23" s="11"/>
      <c r="D23" s="2"/>
      <c r="E23" s="2" t="s">
        <v>52</v>
      </c>
      <c r="F23" s="10">
        <f>IF(E23="Solo hay señalización del nombre de las calles e indicación de cruces",2,IF(E23="No hay señalización",1,IF(E23="Hay señalizaciones en las paradas de autobús",3)))</f>
        <v>1</v>
      </c>
      <c r="G23" s="11"/>
      <c r="H23" s="2"/>
      <c r="I23" s="2" t="s">
        <v>39</v>
      </c>
      <c r="J23" s="10">
        <f>IF(I23="Solo hay señalización del nombre de las calles e indicación de cruces",2,IF(I23="No hay señalización",1,IF(I23="Hay señalizaciones en las paradas de autobús",3)))</f>
        <v>2</v>
      </c>
      <c r="K23" s="11"/>
      <c r="L23" s="2"/>
      <c r="M23" s="2" t="s">
        <v>52</v>
      </c>
      <c r="N23" s="10">
        <f>IF(M23="Solo hay señalización del nombre de las calles e indicación de cruces",2,IF(M23="No hay señalización",1,IF(M23="Hay señalizaciones en las paradas de autobús",3)))</f>
        <v>1</v>
      </c>
      <c r="O23" s="11"/>
      <c r="P23" s="2"/>
      <c r="Q23" s="2" t="s">
        <v>52</v>
      </c>
      <c r="R23" s="10">
        <f>IF(Q23="Solo hay señalización del nombre de las calles e indicación de cruces",2,IF(Q23="No hay señalización",1,IF(Q23="Hay señalizaciones en las paradas de autobús",3)))</f>
        <v>1</v>
      </c>
      <c r="S23" s="11"/>
      <c r="T23" s="2"/>
      <c r="U23" s="2" t="s">
        <v>52</v>
      </c>
      <c r="V23" s="10">
        <f>IF(U23="Solo hay señalización del nombre de las calles e indicación de cruces",2,IF(U23="No hay señalización",1,IF(U23="Hay señalizaciones en las paradas de autobús",3)))</f>
        <v>1</v>
      </c>
      <c r="W23" s="11"/>
      <c r="X23" s="2"/>
      <c r="Y23" s="2" t="s">
        <v>52</v>
      </c>
      <c r="Z23" s="10">
        <f>IF(Y23="Solo hay señalización del nombre de las calles e indicación de cruces",2,IF(Y23="No hay señalización",1,IF(Y23="Hay señalizaciones en las paradas de autobús",3)))</f>
        <v>1</v>
      </c>
      <c r="AA23" s="11"/>
      <c r="AB23" s="2"/>
      <c r="AC23" s="2" t="s">
        <v>52</v>
      </c>
      <c r="AD23" s="10">
        <f>IF(AC23="Solo hay señalización del nombre de las calles e indicación de cruces",2,IF(AC23="No hay señalización",1,IF(AC23="Hay señalizaciones en las paradas de autobús",3)))</f>
        <v>1</v>
      </c>
      <c r="AE23" s="11"/>
      <c r="AF23" s="2"/>
      <c r="AG23" s="2" t="s">
        <v>52</v>
      </c>
      <c r="AH23" s="10">
        <f>IF(AG23="Solo hay señalización del nombre de las calles e indicación de cruces",2,IF(AG23="No hay señalización",1,IF(AG23="Hay señalizaciones en las paradas de autobús",3)))</f>
        <v>1</v>
      </c>
      <c r="AI23" s="11"/>
      <c r="AJ23" s="2"/>
      <c r="AK23" s="2" t="s">
        <v>39</v>
      </c>
      <c r="AL23" s="17">
        <f>IF(AK23="Solo hay señalización del nombre de las calles e indicación de cruces",2,IF(AK23="No hay señalización",1,IF(AK23="Hay señalizaciones en las paradas de autobús",3)))</f>
        <v>2</v>
      </c>
      <c r="AM23" s="11"/>
      <c r="AN23" s="2"/>
      <c r="AO23" s="2" t="s">
        <v>52</v>
      </c>
      <c r="AP23" s="17">
        <f>IF(AO23="Solo hay señalización del nombre de las calles e indicación de cruces",2,IF(AO23="No hay señalización",1,IF(AO23="Hay señalizaciones en las paradas de autobús",3)))</f>
        <v>1</v>
      </c>
      <c r="AQ23" s="11"/>
      <c r="AR23" s="2"/>
      <c r="AS23" s="2" t="s">
        <v>39</v>
      </c>
      <c r="AT23" s="17">
        <f>IF(AS23="Solo hay señalización del nombre de las calles e indicación de cruces",2,IF(AS23="No hay señalización",1,IF(AS23="Hay señalizaciones en las paradas de autobús",3)))</f>
        <v>2</v>
      </c>
      <c r="AU23" s="11"/>
      <c r="AV23" s="2"/>
      <c r="AW23" s="2" t="s">
        <v>39</v>
      </c>
      <c r="AX23" s="17">
        <f>IF(AW23="Solo hay señalización del nombre de las calles e indicación de cruces",2,IF(AW23="No hay señalización",1,IF(AW23="Hay señalizaciones en las paradas de autobús",3)))</f>
        <v>2</v>
      </c>
      <c r="AY23" s="11"/>
      <c r="AZ23" s="2"/>
      <c r="BA23" s="2" t="s">
        <v>39</v>
      </c>
      <c r="BB23" s="17">
        <f>IF(BA23="Solo hay señalización del nombre de las calles e indicación de cruces",2,IF(BA23="No hay señalización",1,IF(BA23="Hay señalizaciones en las paradas de autobús",3)))</f>
        <v>2</v>
      </c>
      <c r="BC23" s="11"/>
      <c r="BD23" s="2"/>
      <c r="BE23" s="2" t="s">
        <v>52</v>
      </c>
      <c r="BF23" s="17">
        <f>IF(BE23="Solo hay señalización del nombre de las calles e indicación de cruces",2,IF(BE23="No hay señalización",1,IF(BE23="Hay señalizaciones en las paradas de autobús",3)))</f>
        <v>1</v>
      </c>
      <c r="BG23" s="11"/>
      <c r="BH23" s="2"/>
      <c r="BI23" s="2" t="s">
        <v>39</v>
      </c>
      <c r="BJ23" s="17">
        <f>IF(BI23="Solo hay señalización del nombre de las calles e indicación de cruces",2,IF(BI23="No hay señalización",1,IF(BI23="Hay señalizaciones en las paradas de autobús",3)))</f>
        <v>2</v>
      </c>
      <c r="BK23" s="11"/>
      <c r="BL23" s="2"/>
      <c r="BM23" s="2" t="s">
        <v>39</v>
      </c>
      <c r="BN23" s="17">
        <f>IF(BM23="Solo hay señalización del nombre de las calles e indicación de cruces",2,IF(BM23="No hay señalización",1,IF(BM23="Hay señalizaciones en las paradas de autobús",3)))</f>
        <v>2</v>
      </c>
      <c r="BP23" s="7" t="s">
        <v>26</v>
      </c>
      <c r="BQ23" s="19">
        <f t="shared" si="0"/>
        <v>1.4375</v>
      </c>
      <c r="BR23" s="1"/>
      <c r="BS23" s="1"/>
      <c r="BT23" s="1"/>
    </row>
    <row r="24" spans="1:72" ht="28.8" x14ac:dyDescent="0.3">
      <c r="A24" s="41"/>
      <c r="B24" s="7" t="s">
        <v>27</v>
      </c>
      <c r="C24" s="11"/>
      <c r="D24" s="2"/>
      <c r="E24" s="2" t="s">
        <v>40</v>
      </c>
      <c r="F24" s="10">
        <f>IF(E24="No hay representatividad  de mujeres en el espacio",1)</f>
        <v>1</v>
      </c>
      <c r="G24" s="11"/>
      <c r="H24" s="2"/>
      <c r="I24" s="2" t="s">
        <v>40</v>
      </c>
      <c r="J24" s="10">
        <f>IF(I24="No hay representatividad  de mujeres en el espacio",1)</f>
        <v>1</v>
      </c>
      <c r="K24" s="11"/>
      <c r="L24" s="2"/>
      <c r="M24" s="2" t="s">
        <v>40</v>
      </c>
      <c r="N24" s="10">
        <f>IF(M24="No hay representatividad  de mujeres en el espacio",1)</f>
        <v>1</v>
      </c>
      <c r="O24" s="11"/>
      <c r="P24" s="2"/>
      <c r="Q24" s="2" t="s">
        <v>40</v>
      </c>
      <c r="R24" s="10">
        <f>IF(Q24="No hay representatividad  de mujeres en el espacio",1)</f>
        <v>1</v>
      </c>
      <c r="S24" s="11"/>
      <c r="T24" s="2"/>
      <c r="U24" s="2" t="s">
        <v>40</v>
      </c>
      <c r="V24" s="10">
        <f>IF(U24="No hay representatividad  de mujeres en el espacio",1)</f>
        <v>1</v>
      </c>
      <c r="W24" s="11"/>
      <c r="X24" s="2"/>
      <c r="Y24" s="2" t="s">
        <v>40</v>
      </c>
      <c r="Z24" s="10">
        <f>IF(Y24="No hay representatividad  de mujeres en el espacio",1)</f>
        <v>1</v>
      </c>
      <c r="AA24" s="11"/>
      <c r="AB24" s="2"/>
      <c r="AC24" s="2" t="s">
        <v>40</v>
      </c>
      <c r="AD24" s="10">
        <f>IF(AC24="No hay representatividad  de mujeres en el espacio",1)</f>
        <v>1</v>
      </c>
      <c r="AE24" s="11"/>
      <c r="AF24" s="2"/>
      <c r="AG24" s="2" t="s">
        <v>40</v>
      </c>
      <c r="AH24" s="10">
        <f>IF(AG24="No hay representatividad  de mujeres en el espacio",1)</f>
        <v>1</v>
      </c>
      <c r="AI24" s="11"/>
      <c r="AJ24" s="2"/>
      <c r="AK24" s="2" t="s">
        <v>40</v>
      </c>
      <c r="AL24" s="17">
        <f>IF(AK24="No hay representatividad  de mujeres en el espacio",1)</f>
        <v>1</v>
      </c>
      <c r="AM24" s="11"/>
      <c r="AN24" s="2"/>
      <c r="AO24" s="2" t="s">
        <v>40</v>
      </c>
      <c r="AP24" s="17">
        <f>IF(AO24="No hay representatividad  de mujeres en el espacio",1)</f>
        <v>1</v>
      </c>
      <c r="AQ24" s="11"/>
      <c r="AR24" s="2"/>
      <c r="AS24" s="2" t="s">
        <v>40</v>
      </c>
      <c r="AT24" s="17">
        <f>IF(AS24="No hay representatividad  de mujeres en el espacio",1)</f>
        <v>1</v>
      </c>
      <c r="AU24" s="11"/>
      <c r="AV24" s="2"/>
      <c r="AW24" s="2" t="s">
        <v>40</v>
      </c>
      <c r="AX24" s="17">
        <f>IF(AW24="No hay representatividad  de mujeres en el espacio",1)</f>
        <v>1</v>
      </c>
      <c r="AY24" s="11"/>
      <c r="AZ24" s="2"/>
      <c r="BA24" s="2" t="s">
        <v>40</v>
      </c>
      <c r="BB24" s="17">
        <f>IF(BA24="No hay representatividad  de mujeres en el espacio",1)</f>
        <v>1</v>
      </c>
      <c r="BC24" s="11"/>
      <c r="BD24" s="2"/>
      <c r="BE24" s="2" t="s">
        <v>40</v>
      </c>
      <c r="BF24" s="17">
        <f>IF(BE24="No hay representatividad  de mujeres en el espacio",1)</f>
        <v>1</v>
      </c>
      <c r="BG24" s="11"/>
      <c r="BH24" s="2"/>
      <c r="BI24" s="2" t="s">
        <v>40</v>
      </c>
      <c r="BJ24" s="17">
        <f>IF(BI24="No hay representatividad  de mujeres en el espacio",1)</f>
        <v>1</v>
      </c>
      <c r="BK24" s="11"/>
      <c r="BL24" s="2"/>
      <c r="BM24" s="2" t="s">
        <v>40</v>
      </c>
      <c r="BN24" s="17">
        <f>IF(BM24="No hay representatividad  de mujeres en el espacio",1)</f>
        <v>1</v>
      </c>
      <c r="BP24" s="7" t="s">
        <v>27</v>
      </c>
      <c r="BQ24" s="19">
        <f t="shared" si="0"/>
        <v>1</v>
      </c>
      <c r="BR24" s="1"/>
      <c r="BS24" s="1"/>
      <c r="BT24" s="21"/>
    </row>
    <row r="25" spans="1:72" ht="43.8" thickBot="1" x14ac:dyDescent="0.35">
      <c r="A25" s="41"/>
      <c r="B25" s="7" t="s">
        <v>28</v>
      </c>
      <c r="C25" s="14"/>
      <c r="D25" s="15"/>
      <c r="E25" s="15" t="s">
        <v>41</v>
      </c>
      <c r="F25" s="16">
        <f>IF(E25="No hay señalización dirigida a vehículos sobre presencia de peatones",2,IF(E25="Hay señalización dirigida a motorizados sobre presencia de peatones",3))</f>
        <v>2</v>
      </c>
      <c r="G25" s="14"/>
      <c r="H25" s="15"/>
      <c r="I25" s="15" t="s">
        <v>41</v>
      </c>
      <c r="J25" s="16">
        <f>IF(I25="No hay señalización dirigida a vehículos sobre presencia de peatones",2,IF(I25="Hay señalización dirigida a motorizados sobre presencia de peatones",3))</f>
        <v>2</v>
      </c>
      <c r="K25" s="14"/>
      <c r="L25" s="15"/>
      <c r="M25" s="15" t="s">
        <v>41</v>
      </c>
      <c r="N25" s="16">
        <f>IF(M25="No hay señalización dirigida a vehículos sobre presencia de peatones",2,IF(M25="Hay señalización dirigida a motorizados sobre presencia de peatones",3))</f>
        <v>2</v>
      </c>
      <c r="O25" s="14"/>
      <c r="P25" s="15"/>
      <c r="Q25" s="15" t="s">
        <v>41</v>
      </c>
      <c r="R25" s="16">
        <f>IF(Q25="No hay señalización dirigida a vehículos sobre presencia de peatones",2,IF(Q25="Hay señalización dirigida a motorizados sobre presencia de peatones",3))</f>
        <v>2</v>
      </c>
      <c r="S25" s="14"/>
      <c r="T25" s="15"/>
      <c r="U25" s="15" t="s">
        <v>41</v>
      </c>
      <c r="V25" s="16">
        <f>IF(U25="No hay señalización dirigida a vehículos sobre presencia de peatones",2,IF(U25="Hay señalización dirigida a motorizados sobre presencia de peatones",3))</f>
        <v>2</v>
      </c>
      <c r="W25" s="14"/>
      <c r="X25" s="15"/>
      <c r="Y25" s="15" t="s">
        <v>41</v>
      </c>
      <c r="Z25" s="16">
        <f>IF(Y25="No hay señalización dirigida a vehículos sobre presencia de peatones",2,IF(Y25="Hay señalización dirigida a motorizados sobre presencia de peatones",3))</f>
        <v>2</v>
      </c>
      <c r="AA25" s="14"/>
      <c r="AB25" s="15"/>
      <c r="AC25" s="15" t="s">
        <v>43</v>
      </c>
      <c r="AD25" s="16">
        <f>IF(AC25="No hay señalización dirigida a vehículos sobre presencia de peatones",2,IF(AC25="Hay señalización dirigida a motorizados sobre presencia de peatones",3))</f>
        <v>3</v>
      </c>
      <c r="AE25" s="14"/>
      <c r="AF25" s="15"/>
      <c r="AG25" s="15" t="s">
        <v>43</v>
      </c>
      <c r="AH25" s="16">
        <f>IF(AG25="No hay señalización dirigida a vehículos sobre presencia de peatones",2,IF(AG25="Hay señalización dirigida a motorizados sobre presencia de peatones",3))</f>
        <v>3</v>
      </c>
      <c r="AI25" s="14"/>
      <c r="AJ25" s="15"/>
      <c r="AK25" s="15" t="s">
        <v>41</v>
      </c>
      <c r="AL25" s="18">
        <f>IF(AK25="No hay señalización dirigida a vehículos sobre presencia de peatones",2,IF(AK25="Hay señalización dirigida a motorizados sobre presencia de peatones",3))</f>
        <v>2</v>
      </c>
      <c r="AM25" s="14"/>
      <c r="AN25" s="15"/>
      <c r="AO25" s="15" t="s">
        <v>41</v>
      </c>
      <c r="AP25" s="18">
        <f>IF(AO25="No hay señalización dirigida a vehículos sobre presencia de peatones",2,IF(AO25="Hay señalización dirigida a motorizados sobre presencia de peatones",3))</f>
        <v>2</v>
      </c>
      <c r="AQ25" s="14"/>
      <c r="AR25" s="15"/>
      <c r="AS25" s="15" t="s">
        <v>41</v>
      </c>
      <c r="AT25" s="18">
        <f>IF(AS25="No hay señalización dirigida a vehículos sobre presencia de peatones",2,IF(AS25="Hay señalización dirigida a motorizados sobre presencia de peatones",3))</f>
        <v>2</v>
      </c>
      <c r="AU25" s="14"/>
      <c r="AV25" s="15"/>
      <c r="AW25" s="15" t="s">
        <v>41</v>
      </c>
      <c r="AX25" s="18">
        <f>IF(AW25="No hay señalización dirigida a vehículos sobre presencia de peatones",2,IF(AW25="Hay señalización dirigida a motorizados sobre presencia de peatones",3))</f>
        <v>2</v>
      </c>
      <c r="AY25" s="14"/>
      <c r="AZ25" s="15"/>
      <c r="BA25" s="15" t="s">
        <v>41</v>
      </c>
      <c r="BB25" s="18">
        <f>IF(BA25="No hay señalización dirigida a vehículos sobre presencia de peatones",2,IF(BA25="Hay señalización dirigida a motorizados sobre presencia de peatones",3))</f>
        <v>2</v>
      </c>
      <c r="BC25" s="14"/>
      <c r="BD25" s="15"/>
      <c r="BE25" s="15" t="s">
        <v>41</v>
      </c>
      <c r="BF25" s="18">
        <f>IF(BE25="No hay señalización dirigida a vehículos sobre presencia de peatones",2,IF(BE25="Hay señalización dirigida a motorizados sobre presencia de peatones",3))</f>
        <v>2</v>
      </c>
      <c r="BG25" s="14"/>
      <c r="BH25" s="15"/>
      <c r="BI25" s="15" t="s">
        <v>41</v>
      </c>
      <c r="BJ25" s="18">
        <f>IF(BI25="No hay señalización dirigida a vehículos sobre presencia de peatones",2,IF(BI25="Hay señalización dirigida a motorizados sobre presencia de peatones",3))</f>
        <v>2</v>
      </c>
      <c r="BK25" s="14"/>
      <c r="BL25" s="15"/>
      <c r="BM25" s="15" t="s">
        <v>43</v>
      </c>
      <c r="BN25" s="18">
        <f>IF(BM25="No hay señalización dirigida a vehículos sobre presencia de peatones",2,IF(BM25="Hay señalización dirigida a motorizados sobre presencia de peatones",3))</f>
        <v>3</v>
      </c>
      <c r="BP25" s="7" t="s">
        <v>28</v>
      </c>
      <c r="BQ25" s="19">
        <f t="shared" si="0"/>
        <v>2.1875</v>
      </c>
      <c r="BR25" s="1"/>
      <c r="BS25" s="1"/>
      <c r="BT25" s="21"/>
    </row>
  </sheetData>
  <mergeCells count="39">
    <mergeCell ref="W2:Y2"/>
    <mergeCell ref="AA1:AD1"/>
    <mergeCell ref="AA2:AC2"/>
    <mergeCell ref="AE1:AH1"/>
    <mergeCell ref="AE2:AG2"/>
    <mergeCell ref="BS2:BT2"/>
    <mergeCell ref="BC1:BF1"/>
    <mergeCell ref="BC2:BE2"/>
    <mergeCell ref="BG1:BJ1"/>
    <mergeCell ref="BG2:BI2"/>
    <mergeCell ref="BK1:BN1"/>
    <mergeCell ref="BK2:BM2"/>
    <mergeCell ref="AQ1:AT1"/>
    <mergeCell ref="AQ2:AS2"/>
    <mergeCell ref="AU1:AX1"/>
    <mergeCell ref="AU2:AW2"/>
    <mergeCell ref="AY1:BB1"/>
    <mergeCell ref="AY2:BA2"/>
    <mergeCell ref="AI1:AL1"/>
    <mergeCell ref="AI2:AK2"/>
    <mergeCell ref="AM1:AP1"/>
    <mergeCell ref="AM2:AO2"/>
    <mergeCell ref="A3:A6"/>
    <mergeCell ref="C1:F1"/>
    <mergeCell ref="C2:E2"/>
    <mergeCell ref="G1:J1"/>
    <mergeCell ref="G2:I2"/>
    <mergeCell ref="K1:N1"/>
    <mergeCell ref="K2:M2"/>
    <mergeCell ref="O1:R1"/>
    <mergeCell ref="O2:Q2"/>
    <mergeCell ref="S1:V1"/>
    <mergeCell ref="S2:U2"/>
    <mergeCell ref="W1:Z1"/>
    <mergeCell ref="A7:A10"/>
    <mergeCell ref="A11:A14"/>
    <mergeCell ref="A15:A18"/>
    <mergeCell ref="A19:A22"/>
    <mergeCell ref="A23: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6F13-B853-4C9F-AD1A-96FA49F25D34}">
  <sheetPr>
    <tabColor theme="8" tint="0.39997558519241921"/>
  </sheetPr>
  <dimension ref="A1:K37"/>
  <sheetViews>
    <sheetView showGridLines="0" tabSelected="1" zoomScale="70" zoomScaleNormal="70" workbookViewId="0">
      <selection activeCell="I11" sqref="I11"/>
    </sheetView>
  </sheetViews>
  <sheetFormatPr baseColWidth="10" defaultRowHeight="14.4" x14ac:dyDescent="0.3"/>
  <cols>
    <col min="2" max="2" width="28.6640625" customWidth="1"/>
    <col min="8" max="8" width="29.5546875" customWidth="1"/>
  </cols>
  <sheetData>
    <row r="1" spans="1:11" x14ac:dyDescent="0.3">
      <c r="A1" s="59" t="s">
        <v>75</v>
      </c>
      <c r="B1" s="59"/>
      <c r="C1" s="59"/>
      <c r="D1" s="59"/>
      <c r="E1" s="59"/>
      <c r="G1" s="60" t="s">
        <v>74</v>
      </c>
      <c r="H1" s="60"/>
      <c r="I1" s="60"/>
      <c r="J1" s="60"/>
      <c r="K1" s="60"/>
    </row>
    <row r="2" spans="1:11" x14ac:dyDescent="0.3">
      <c r="B2" s="33"/>
      <c r="C2" s="33" t="s">
        <v>78</v>
      </c>
      <c r="D2" s="33" t="s">
        <v>79</v>
      </c>
      <c r="E2" s="33" t="s">
        <v>80</v>
      </c>
      <c r="H2" s="34"/>
      <c r="I2" s="34" t="s">
        <v>81</v>
      </c>
      <c r="J2" s="34" t="s">
        <v>82</v>
      </c>
      <c r="K2" s="34" t="s">
        <v>83</v>
      </c>
    </row>
    <row r="4" spans="1:11" x14ac:dyDescent="0.3">
      <c r="A4" s="57"/>
      <c r="B4" s="52" t="s">
        <v>70</v>
      </c>
      <c r="C4" s="51" t="s">
        <v>95</v>
      </c>
      <c r="D4" s="51"/>
      <c r="E4" s="51"/>
      <c r="G4" s="57"/>
      <c r="H4" s="52" t="s">
        <v>70</v>
      </c>
      <c r="I4" s="51" t="s">
        <v>95</v>
      </c>
      <c r="J4" s="51"/>
      <c r="K4" s="51"/>
    </row>
    <row r="5" spans="1:11" x14ac:dyDescent="0.3">
      <c r="A5" s="58"/>
      <c r="B5" s="53"/>
      <c r="C5" s="38" t="s">
        <v>71</v>
      </c>
      <c r="D5" s="38" t="s">
        <v>72</v>
      </c>
      <c r="E5" s="38" t="s">
        <v>73</v>
      </c>
      <c r="G5" s="58"/>
      <c r="H5" s="53"/>
      <c r="I5" s="38" t="s">
        <v>71</v>
      </c>
      <c r="J5" s="38" t="s">
        <v>72</v>
      </c>
      <c r="K5" s="38" t="s">
        <v>73</v>
      </c>
    </row>
    <row r="6" spans="1:11" x14ac:dyDescent="0.3">
      <c r="A6" s="41" t="s">
        <v>0</v>
      </c>
      <c r="B6" s="35" t="s">
        <v>1</v>
      </c>
      <c r="C6" s="24">
        <f>'Cra 18 #22'!BQ3</f>
        <v>2.25</v>
      </c>
      <c r="D6" s="24">
        <f>'Calle 55 #3'!BQ3</f>
        <v>2.875</v>
      </c>
      <c r="E6" s="24">
        <f>'Cra 33 #42'!BQ3</f>
        <v>3.4375</v>
      </c>
      <c r="G6" s="41" t="s">
        <v>0</v>
      </c>
      <c r="H6" s="35" t="s">
        <v>1</v>
      </c>
      <c r="I6" s="24">
        <f>'Cra 15 #13'!BQ3</f>
        <v>3.625</v>
      </c>
      <c r="J6" s="24">
        <f>'Cra 24 #14'!BQ3</f>
        <v>2</v>
      </c>
      <c r="K6" s="24">
        <f>'Cra 51 # 52'!BQ3</f>
        <v>1.1875</v>
      </c>
    </row>
    <row r="7" spans="1:11" x14ac:dyDescent="0.3">
      <c r="A7" s="41"/>
      <c r="B7" s="35" t="s">
        <v>2</v>
      </c>
      <c r="C7" s="24">
        <f>'Cra 18 #22'!BQ4</f>
        <v>3.5625</v>
      </c>
      <c r="D7" s="24">
        <f>'Calle 55 #3'!BQ4</f>
        <v>4</v>
      </c>
      <c r="E7" s="24">
        <f>'Cra 33 #42'!BQ4</f>
        <v>3.6875</v>
      </c>
      <c r="G7" s="41"/>
      <c r="H7" s="35" t="s">
        <v>2</v>
      </c>
      <c r="I7" s="24">
        <f>'Cra 15 #13'!BQ4</f>
        <v>3.9375</v>
      </c>
      <c r="J7" s="24">
        <f>'Cra 24 #14'!BQ4</f>
        <v>2.75</v>
      </c>
      <c r="K7" s="24">
        <f>'Cra 51 # 52'!BQ4</f>
        <v>4</v>
      </c>
    </row>
    <row r="8" spans="1:11" x14ac:dyDescent="0.3">
      <c r="A8" s="41"/>
      <c r="B8" s="35" t="s">
        <v>3</v>
      </c>
      <c r="C8" s="24">
        <f>'Cra 18 #22'!BQ5</f>
        <v>3.5625</v>
      </c>
      <c r="D8" s="24">
        <f>'Calle 55 #3'!BQ5</f>
        <v>4</v>
      </c>
      <c r="E8" s="24">
        <f>'Cra 33 #42'!BQ5</f>
        <v>3.875</v>
      </c>
      <c r="G8" s="41"/>
      <c r="H8" s="35" t="s">
        <v>3</v>
      </c>
      <c r="I8" s="24">
        <f>'Cra 15 #13'!BQ5</f>
        <v>4</v>
      </c>
      <c r="J8" s="24">
        <f>'Cra 24 #14'!BQ5</f>
        <v>2.8125</v>
      </c>
      <c r="K8" s="24">
        <f>'Cra 51 # 52'!BQ5</f>
        <v>3.6875</v>
      </c>
    </row>
    <row r="9" spans="1:11" x14ac:dyDescent="0.3">
      <c r="A9" s="41"/>
      <c r="B9" s="35" t="s">
        <v>4</v>
      </c>
      <c r="C9" s="24">
        <f>'Cra 18 #22'!BQ6</f>
        <v>3.625</v>
      </c>
      <c r="D9" s="24">
        <f>'Calle 55 #3'!BQ6</f>
        <v>4</v>
      </c>
      <c r="E9" s="24">
        <f>'Cra 33 #42'!BQ6</f>
        <v>3.8125</v>
      </c>
      <c r="G9" s="41"/>
      <c r="H9" s="35" t="s">
        <v>4</v>
      </c>
      <c r="I9" s="24">
        <f>'Cra 15 #13'!BQ6</f>
        <v>4</v>
      </c>
      <c r="J9" s="24">
        <f>'Cra 24 #14'!BQ6</f>
        <v>1.9375</v>
      </c>
      <c r="K9" s="24">
        <f>'Cra 51 # 52'!BQ6</f>
        <v>4</v>
      </c>
    </row>
    <row r="10" spans="1:11" x14ac:dyDescent="0.3">
      <c r="A10" s="41" t="s">
        <v>5</v>
      </c>
      <c r="B10" s="35" t="s">
        <v>6</v>
      </c>
      <c r="C10" s="24">
        <f>'Cra 18 #22'!BQ7</f>
        <v>3.5625</v>
      </c>
      <c r="D10" s="24">
        <f>'Calle 55 #3'!BQ7</f>
        <v>3.8125</v>
      </c>
      <c r="E10" s="24">
        <f>'Cra 33 #42'!BQ7</f>
        <v>3.6875</v>
      </c>
      <c r="G10" s="41" t="s">
        <v>5</v>
      </c>
      <c r="H10" s="35" t="s">
        <v>6</v>
      </c>
      <c r="I10" s="24">
        <f>'Cra 15 #13'!BQ7</f>
        <v>3</v>
      </c>
      <c r="J10" s="24">
        <f>'Cra 24 #14'!BQ7</f>
        <v>3.125</v>
      </c>
      <c r="K10" s="24">
        <f>'Cra 51 # 52'!BQ7</f>
        <v>4</v>
      </c>
    </row>
    <row r="11" spans="1:11" x14ac:dyDescent="0.3">
      <c r="A11" s="41"/>
      <c r="B11" s="35" t="s">
        <v>7</v>
      </c>
      <c r="C11" s="24">
        <f>'Cra 18 #22'!BQ8</f>
        <v>4</v>
      </c>
      <c r="D11" s="24">
        <f>'Calle 55 #3'!BQ8</f>
        <v>4</v>
      </c>
      <c r="E11" s="24">
        <f>'Cra 33 #42'!BQ8</f>
        <v>4</v>
      </c>
      <c r="G11" s="41"/>
      <c r="H11" s="35" t="s">
        <v>7</v>
      </c>
      <c r="I11" s="24">
        <f>'Cra 15 #13'!BQ8</f>
        <v>4</v>
      </c>
      <c r="J11" s="24">
        <f>'Cra 24 #14'!BQ8</f>
        <v>3.8125</v>
      </c>
      <c r="K11" s="24">
        <f>'Cra 51 # 52'!BQ8</f>
        <v>1</v>
      </c>
    </row>
    <row r="12" spans="1:11" x14ac:dyDescent="0.3">
      <c r="A12" s="41"/>
      <c r="B12" s="35" t="s">
        <v>8</v>
      </c>
      <c r="C12" s="24">
        <f>'Cra 18 #22'!BQ9</f>
        <v>1</v>
      </c>
      <c r="D12" s="24">
        <f>'Calle 55 #3'!BQ9</f>
        <v>1.875</v>
      </c>
      <c r="E12" s="24">
        <f>'Cra 33 #42'!BQ9</f>
        <v>1</v>
      </c>
      <c r="G12" s="41"/>
      <c r="H12" s="35" t="s">
        <v>8</v>
      </c>
      <c r="I12" s="24">
        <f>'Cra 15 #13'!BQ9</f>
        <v>1</v>
      </c>
      <c r="J12" s="24">
        <f>'Cra 24 #14'!BQ9</f>
        <v>1</v>
      </c>
      <c r="K12" s="24">
        <f>'Cra 51 # 52'!BQ9</f>
        <v>1</v>
      </c>
    </row>
    <row r="13" spans="1:11" x14ac:dyDescent="0.3">
      <c r="A13" s="41"/>
      <c r="B13" s="35" t="s">
        <v>9</v>
      </c>
      <c r="C13" s="24">
        <f>'Cra 18 #22'!BQ10</f>
        <v>1.1875</v>
      </c>
      <c r="D13" s="24">
        <f>'Calle 55 #3'!BQ10</f>
        <v>1</v>
      </c>
      <c r="E13" s="24">
        <f>'Cra 33 #42'!BQ10</f>
        <v>1.375</v>
      </c>
      <c r="G13" s="41"/>
      <c r="H13" s="35" t="s">
        <v>9</v>
      </c>
      <c r="I13" s="24">
        <f>'Cra 15 #13'!BQ10</f>
        <v>1</v>
      </c>
      <c r="J13" s="24">
        <f>'Cra 24 #14'!BQ10</f>
        <v>1</v>
      </c>
      <c r="K13" s="24">
        <f>'Cra 51 # 52'!BQ10</f>
        <v>1</v>
      </c>
    </row>
    <row r="14" spans="1:11" x14ac:dyDescent="0.3">
      <c r="A14" s="41" t="s">
        <v>10</v>
      </c>
      <c r="B14" s="35" t="s">
        <v>11</v>
      </c>
      <c r="C14" s="24">
        <f>'Cra 18 #22'!BQ11</f>
        <v>4</v>
      </c>
      <c r="D14" s="24">
        <f>'Calle 55 #3'!BQ11</f>
        <v>4</v>
      </c>
      <c r="E14" s="24">
        <f>'Cra 33 #42'!BQ11</f>
        <v>4</v>
      </c>
      <c r="G14" s="41" t="s">
        <v>10</v>
      </c>
      <c r="H14" s="35" t="s">
        <v>11</v>
      </c>
      <c r="I14" s="24">
        <f>'Cra 15 #13'!BQ11</f>
        <v>4</v>
      </c>
      <c r="J14" s="24">
        <f>'Cra 24 #14'!BQ11</f>
        <v>4</v>
      </c>
      <c r="K14" s="24">
        <f>'Cra 51 # 52'!BQ11</f>
        <v>4</v>
      </c>
    </row>
    <row r="15" spans="1:11" x14ac:dyDescent="0.3">
      <c r="A15" s="41"/>
      <c r="B15" s="35" t="s">
        <v>12</v>
      </c>
      <c r="C15" s="24">
        <f>'Cra 18 #22'!BQ12</f>
        <v>1</v>
      </c>
      <c r="D15" s="24">
        <f>'Calle 55 #3'!BQ12</f>
        <v>1.4375</v>
      </c>
      <c r="E15" s="24">
        <f>'Cra 33 #42'!BQ12</f>
        <v>1.875</v>
      </c>
      <c r="G15" s="41"/>
      <c r="H15" s="35" t="s">
        <v>12</v>
      </c>
      <c r="I15" s="24">
        <f>'Cra 15 #13'!BQ12</f>
        <v>1</v>
      </c>
      <c r="J15" s="24">
        <f>'Cra 24 #14'!BQ12</f>
        <v>1</v>
      </c>
      <c r="K15" s="24">
        <f>'Cra 51 # 52'!BQ12</f>
        <v>1</v>
      </c>
    </row>
    <row r="16" spans="1:11" x14ac:dyDescent="0.3">
      <c r="A16" s="41"/>
      <c r="B16" s="35" t="s">
        <v>13</v>
      </c>
      <c r="C16" s="24">
        <f>'Cra 18 #22'!BQ13</f>
        <v>2</v>
      </c>
      <c r="D16" s="24">
        <f>'Calle 55 #3'!BQ13</f>
        <v>1.75</v>
      </c>
      <c r="E16" s="24">
        <f>'Cra 33 #42'!BQ13</f>
        <v>2</v>
      </c>
      <c r="G16" s="41"/>
      <c r="H16" s="35" t="s">
        <v>13</v>
      </c>
      <c r="I16" s="24">
        <f>'Cra 15 #13'!BQ13</f>
        <v>2.0625</v>
      </c>
      <c r="J16" s="24">
        <f>'Cra 24 #14'!BQ13</f>
        <v>2</v>
      </c>
      <c r="K16" s="24">
        <f>'Cra 51 # 52'!BQ13</f>
        <v>1.1875</v>
      </c>
    </row>
    <row r="17" spans="1:11" x14ac:dyDescent="0.3">
      <c r="A17" s="41"/>
      <c r="B17" s="35" t="s">
        <v>14</v>
      </c>
      <c r="C17" s="24">
        <f>'Cra 18 #22'!BQ14</f>
        <v>2.1875</v>
      </c>
      <c r="D17" s="24">
        <f>'Calle 55 #3'!BQ14</f>
        <v>2.25</v>
      </c>
      <c r="E17" s="24">
        <f>'Cra 33 #42'!BQ14</f>
        <v>2.0625</v>
      </c>
      <c r="G17" s="41"/>
      <c r="H17" s="35" t="s">
        <v>14</v>
      </c>
      <c r="I17" s="24">
        <f>'Cra 15 #13'!BQ14</f>
        <v>3</v>
      </c>
      <c r="J17" s="24">
        <f>'Cra 24 #14'!BQ14</f>
        <v>1.5625</v>
      </c>
      <c r="K17" s="24">
        <f>'Cra 51 # 52'!BQ14</f>
        <v>2.125</v>
      </c>
    </row>
    <row r="18" spans="1:11" x14ac:dyDescent="0.3">
      <c r="A18" s="41" t="s">
        <v>15</v>
      </c>
      <c r="B18" s="35" t="s">
        <v>16</v>
      </c>
      <c r="C18" s="24">
        <f>'Cra 18 #22'!BQ15</f>
        <v>1.8125</v>
      </c>
      <c r="D18" s="24">
        <f>'Calle 55 #3'!BQ15</f>
        <v>3.0625</v>
      </c>
      <c r="E18" s="24">
        <f>'Cra 33 #42'!BQ15</f>
        <v>2.5</v>
      </c>
      <c r="G18" s="41" t="s">
        <v>15</v>
      </c>
      <c r="H18" s="35" t="s">
        <v>16</v>
      </c>
      <c r="I18" s="24">
        <f>'Cra 15 #13'!BQ15</f>
        <v>2.4375</v>
      </c>
      <c r="J18" s="24">
        <f>'Cra 24 #14'!BQ15</f>
        <v>1.375</v>
      </c>
      <c r="K18" s="24">
        <f>'Cra 51 # 52'!BQ15</f>
        <v>3</v>
      </c>
    </row>
    <row r="19" spans="1:11" x14ac:dyDescent="0.3">
      <c r="A19" s="41"/>
      <c r="B19" s="35" t="s">
        <v>17</v>
      </c>
      <c r="C19" s="24">
        <f>'Cra 18 #22'!BQ16</f>
        <v>3</v>
      </c>
      <c r="D19" s="24">
        <f>'Calle 55 #3'!BQ16</f>
        <v>2.625</v>
      </c>
      <c r="E19" s="24">
        <f>'Cra 33 #42'!BQ16</f>
        <v>3.25</v>
      </c>
      <c r="G19" s="41"/>
      <c r="H19" s="35" t="s">
        <v>17</v>
      </c>
      <c r="I19" s="24">
        <f>'Cra 15 #13'!BQ16</f>
        <v>2.25</v>
      </c>
      <c r="J19" s="24">
        <f>'Cra 24 #14'!BQ16</f>
        <v>2.25</v>
      </c>
      <c r="K19" s="24">
        <f>'Cra 51 # 52'!BQ16</f>
        <v>1</v>
      </c>
    </row>
    <row r="20" spans="1:11" x14ac:dyDescent="0.3">
      <c r="A20" s="41"/>
      <c r="B20" s="35" t="s">
        <v>18</v>
      </c>
      <c r="C20" s="24">
        <f>'Cra 18 #22'!BQ17</f>
        <v>1.9375</v>
      </c>
      <c r="D20" s="24">
        <f>'Calle 55 #3'!BQ17</f>
        <v>1.875</v>
      </c>
      <c r="E20" s="24">
        <f>'Cra 33 #42'!BQ17</f>
        <v>2.0625</v>
      </c>
      <c r="G20" s="41"/>
      <c r="H20" s="35" t="s">
        <v>18</v>
      </c>
      <c r="I20" s="24">
        <f>'Cra 15 #13'!BQ17</f>
        <v>1.375</v>
      </c>
      <c r="J20" s="24">
        <f>'Cra 24 #14'!BQ17</f>
        <v>2.25</v>
      </c>
      <c r="K20" s="24">
        <f>'Cra 51 # 52'!BQ17</f>
        <v>1.125</v>
      </c>
    </row>
    <row r="21" spans="1:11" x14ac:dyDescent="0.3">
      <c r="A21" s="41"/>
      <c r="B21" s="35" t="s">
        <v>19</v>
      </c>
      <c r="C21" s="24">
        <f>'Cra 18 #22'!BQ18</f>
        <v>3.125</v>
      </c>
      <c r="D21" s="24">
        <f>'Calle 55 #3'!BQ18</f>
        <v>3.5</v>
      </c>
      <c r="E21" s="24">
        <f>'Cra 33 #42'!BQ18</f>
        <v>3.375</v>
      </c>
      <c r="G21" s="41"/>
      <c r="H21" s="35" t="s">
        <v>19</v>
      </c>
      <c r="I21" s="24">
        <f>'Cra 15 #13'!BQ18</f>
        <v>2.6875</v>
      </c>
      <c r="J21" s="24">
        <f>'Cra 24 #14'!BQ18</f>
        <v>2.5625</v>
      </c>
      <c r="K21" s="24">
        <f>'Cra 51 # 52'!BQ18</f>
        <v>2.5</v>
      </c>
    </row>
    <row r="22" spans="1:11" x14ac:dyDescent="0.3">
      <c r="A22" s="42" t="s">
        <v>20</v>
      </c>
      <c r="B22" s="35" t="s">
        <v>21</v>
      </c>
      <c r="C22" s="24">
        <f>'Cra 18 #22'!BQ19</f>
        <v>1.875</v>
      </c>
      <c r="D22" s="24">
        <f>'Calle 55 #3'!BQ19</f>
        <v>1.5625</v>
      </c>
      <c r="E22" s="24">
        <f>'Cra 33 #42'!BQ19</f>
        <v>1.5</v>
      </c>
      <c r="G22" s="42" t="s">
        <v>20</v>
      </c>
      <c r="H22" s="35" t="s">
        <v>21</v>
      </c>
      <c r="I22" s="24">
        <f>'Cra 15 #13'!BQ19</f>
        <v>1.6875</v>
      </c>
      <c r="J22" s="24">
        <f>'Cra 24 #14'!BQ19</f>
        <v>2.25</v>
      </c>
      <c r="K22" s="24">
        <f>'Cra 51 # 52'!BQ19</f>
        <v>1.0625</v>
      </c>
    </row>
    <row r="23" spans="1:11" x14ac:dyDescent="0.3">
      <c r="A23" s="43"/>
      <c r="B23" s="35" t="s">
        <v>22</v>
      </c>
      <c r="C23" s="24">
        <f>'Cra 18 #22'!BQ20</f>
        <v>1.875</v>
      </c>
      <c r="D23" s="24">
        <f>'Calle 55 #3'!BQ20</f>
        <v>1</v>
      </c>
      <c r="E23" s="24">
        <f>'Cra 33 #42'!BQ20</f>
        <v>1</v>
      </c>
      <c r="G23" s="43"/>
      <c r="H23" s="35" t="s">
        <v>22</v>
      </c>
      <c r="I23" s="24">
        <f>'Cra 15 #13'!BQ20</f>
        <v>1</v>
      </c>
      <c r="J23" s="24">
        <f>'Cra 24 #14'!BQ20</f>
        <v>1.0625</v>
      </c>
      <c r="K23" s="24">
        <f>'Cra 51 # 52'!BQ20</f>
        <v>3.625</v>
      </c>
    </row>
    <row r="24" spans="1:11" x14ac:dyDescent="0.3">
      <c r="A24" s="43"/>
      <c r="B24" s="35" t="s">
        <v>23</v>
      </c>
      <c r="C24" s="24">
        <f>'Cra 18 #22'!BQ21</f>
        <v>1.375</v>
      </c>
      <c r="D24" s="24">
        <f>'Calle 55 #3'!BQ21</f>
        <v>2.1875</v>
      </c>
      <c r="E24" s="24">
        <f>'Cra 33 #42'!BQ21</f>
        <v>3.375</v>
      </c>
      <c r="G24" s="43"/>
      <c r="H24" s="35" t="s">
        <v>23</v>
      </c>
      <c r="I24" s="24">
        <f>'Cra 15 #13'!BQ21</f>
        <v>2.6875</v>
      </c>
      <c r="J24" s="24">
        <f>'Cra 24 #14'!BQ21</f>
        <v>1.6875</v>
      </c>
      <c r="K24" s="24">
        <f>'Cra 51 # 52'!BQ21</f>
        <v>1.375</v>
      </c>
    </row>
    <row r="25" spans="1:11" x14ac:dyDescent="0.3">
      <c r="A25" s="44"/>
      <c r="B25" s="35" t="s">
        <v>24</v>
      </c>
      <c r="C25" s="24">
        <f>'Cra 18 #22'!BQ22</f>
        <v>1.9375</v>
      </c>
      <c r="D25" s="24">
        <f>'Calle 55 #3'!BQ22</f>
        <v>3.5</v>
      </c>
      <c r="E25" s="24">
        <f>'Cra 33 #42'!BQ22</f>
        <v>3.375</v>
      </c>
      <c r="G25" s="44"/>
      <c r="H25" s="35" t="s">
        <v>24</v>
      </c>
      <c r="I25" s="24">
        <f>'Cra 15 #13'!BQ22</f>
        <v>2</v>
      </c>
      <c r="J25" s="24">
        <f>'Cra 24 #14'!BQ22</f>
        <v>1.8125</v>
      </c>
      <c r="K25" s="24">
        <f>'Cra 51 # 52'!BQ22</f>
        <v>2.1875</v>
      </c>
    </row>
    <row r="26" spans="1:11" x14ac:dyDescent="0.3">
      <c r="A26" s="41" t="s">
        <v>25</v>
      </c>
      <c r="B26" s="35" t="s">
        <v>26</v>
      </c>
      <c r="C26" s="24">
        <f>'Cra 18 #22'!BQ23</f>
        <v>1.0625</v>
      </c>
      <c r="D26" s="24">
        <f>'Calle 55 #3'!BQ23</f>
        <v>1.5625</v>
      </c>
      <c r="E26" s="24">
        <f>'Cra 33 #42'!BQ23</f>
        <v>1.4375</v>
      </c>
      <c r="G26" s="41" t="s">
        <v>25</v>
      </c>
      <c r="H26" s="35" t="s">
        <v>26</v>
      </c>
      <c r="I26" s="24">
        <f>'Cra 15 #13'!BQ23</f>
        <v>1.9375</v>
      </c>
      <c r="J26" s="24">
        <f>'Cra 24 #14'!BQ23</f>
        <v>1.125</v>
      </c>
      <c r="K26" s="24">
        <f>'Cra 51 # 52'!BQ23</f>
        <v>1</v>
      </c>
    </row>
    <row r="27" spans="1:11" ht="28.8" x14ac:dyDescent="0.3">
      <c r="A27" s="41"/>
      <c r="B27" s="35" t="s">
        <v>27</v>
      </c>
      <c r="C27" s="24">
        <f>'Cra 18 #22'!BQ24</f>
        <v>1</v>
      </c>
      <c r="D27" s="24">
        <f>'Calle 55 #3'!BQ24</f>
        <v>1</v>
      </c>
      <c r="E27" s="24">
        <f>'Cra 33 #42'!BQ24</f>
        <v>1</v>
      </c>
      <c r="G27" s="41"/>
      <c r="H27" s="35" t="s">
        <v>27</v>
      </c>
      <c r="I27" s="24">
        <f>'Cra 15 #13'!BQ24</f>
        <v>1</v>
      </c>
      <c r="J27" s="24">
        <f>'Cra 24 #14'!BQ24</f>
        <v>1</v>
      </c>
      <c r="K27" s="24">
        <f>'Cra 51 # 52'!BQ24</f>
        <v>1</v>
      </c>
    </row>
    <row r="28" spans="1:11" x14ac:dyDescent="0.3">
      <c r="A28" s="41"/>
      <c r="B28" s="35" t="s">
        <v>28</v>
      </c>
      <c r="C28" s="24">
        <f>'Cra 18 #22'!BQ25</f>
        <v>2</v>
      </c>
      <c r="D28" s="24">
        <f>'Calle 55 #3'!BQ25</f>
        <v>2.5</v>
      </c>
      <c r="E28" s="24">
        <f>'Cra 33 #42'!BQ25</f>
        <v>2.1875</v>
      </c>
      <c r="G28" s="41"/>
      <c r="H28" s="35" t="s">
        <v>28</v>
      </c>
      <c r="I28" s="24">
        <f>'Cra 15 #13'!BQ25</f>
        <v>2.0625</v>
      </c>
      <c r="J28" s="24">
        <f>'Cra 24 #14'!BQ25</f>
        <v>2</v>
      </c>
      <c r="K28" s="24">
        <f>'Cra 51 # 52'!BQ25</f>
        <v>2.125</v>
      </c>
    </row>
    <row r="29" spans="1:11" x14ac:dyDescent="0.3">
      <c r="B29" s="36"/>
    </row>
    <row r="30" spans="1:11" x14ac:dyDescent="0.3">
      <c r="B30" s="54" t="s">
        <v>93</v>
      </c>
      <c r="C30" s="50" t="s">
        <v>95</v>
      </c>
      <c r="D30" s="50"/>
      <c r="E30" s="50"/>
      <c r="H30" s="56" t="s">
        <v>94</v>
      </c>
      <c r="I30" s="50" t="s">
        <v>95</v>
      </c>
      <c r="J30" s="50"/>
      <c r="K30" s="50"/>
    </row>
    <row r="31" spans="1:11" x14ac:dyDescent="0.3">
      <c r="B31" s="55"/>
      <c r="C31" s="25" t="s">
        <v>71</v>
      </c>
      <c r="D31" s="25" t="s">
        <v>72</v>
      </c>
      <c r="E31" s="25" t="s">
        <v>73</v>
      </c>
      <c r="H31" s="56"/>
      <c r="I31" s="25" t="s">
        <v>71</v>
      </c>
      <c r="J31" s="25" t="s">
        <v>72</v>
      </c>
      <c r="K31" s="25" t="s">
        <v>73</v>
      </c>
    </row>
    <row r="32" spans="1:11" x14ac:dyDescent="0.3">
      <c r="B32" s="37" t="s">
        <v>0</v>
      </c>
      <c r="C32" s="26">
        <f>'Cra 18 #22'!BT3</f>
        <v>3.25</v>
      </c>
      <c r="D32" s="27">
        <f>'Calle 55 #3'!BT3</f>
        <v>3.71875</v>
      </c>
      <c r="E32" s="27">
        <f>'Cra 33 #42'!BT3</f>
        <v>3.703125</v>
      </c>
      <c r="H32" s="37" t="s">
        <v>0</v>
      </c>
      <c r="I32" s="19">
        <f>'Cra 15 #13'!BT3</f>
        <v>3.890625</v>
      </c>
      <c r="J32" s="28">
        <f>'Cra 24 #14'!BT3</f>
        <v>2.375</v>
      </c>
      <c r="K32" s="27">
        <f>'Cra 51 # 52'!BT3</f>
        <v>3.21875</v>
      </c>
    </row>
    <row r="33" spans="2:11" x14ac:dyDescent="0.3">
      <c r="B33" s="37" t="s">
        <v>5</v>
      </c>
      <c r="C33" s="26">
        <f>'Cra 18 #22'!BT4</f>
        <v>2.4375</v>
      </c>
      <c r="D33" s="27">
        <f>'Calle 55 #3'!BT4</f>
        <v>2.671875</v>
      </c>
      <c r="E33" s="27">
        <f>'Cra 33 #42'!BT4</f>
        <v>2.515625</v>
      </c>
      <c r="H33" s="37" t="s">
        <v>5</v>
      </c>
      <c r="I33" s="19">
        <f>'Cra 15 #13'!BT4</f>
        <v>2.25</v>
      </c>
      <c r="J33" s="28">
        <f>'Cra 24 #14'!BT4</f>
        <v>2.234375</v>
      </c>
      <c r="K33" s="27">
        <f>'Cra 51 # 52'!BT4</f>
        <v>1.75</v>
      </c>
    </row>
    <row r="34" spans="2:11" x14ac:dyDescent="0.3">
      <c r="B34" s="37" t="s">
        <v>10</v>
      </c>
      <c r="C34" s="26">
        <f>'Cra 18 #22'!BT5</f>
        <v>2.296875</v>
      </c>
      <c r="D34" s="27">
        <f>'Calle 55 #3'!BT5</f>
        <v>2.359375</v>
      </c>
      <c r="E34" s="27">
        <f>'Cra 33 #42'!BT5</f>
        <v>2.484375</v>
      </c>
      <c r="H34" s="37" t="s">
        <v>10</v>
      </c>
      <c r="I34" s="19">
        <f>'Cra 15 #13'!BT5</f>
        <v>2.515625</v>
      </c>
      <c r="J34" s="28">
        <f>'Cra 24 #14'!BT5</f>
        <v>2.140625</v>
      </c>
      <c r="K34" s="27">
        <f>'Cra 51 # 52'!BT5</f>
        <v>2.078125</v>
      </c>
    </row>
    <row r="35" spans="2:11" x14ac:dyDescent="0.3">
      <c r="B35" s="37" t="s">
        <v>63</v>
      </c>
      <c r="C35" s="26">
        <f>'Cra 18 #22'!BT6</f>
        <v>2.46875</v>
      </c>
      <c r="D35" s="27">
        <f>'Calle 55 #3'!BT6</f>
        <v>2.765625</v>
      </c>
      <c r="E35" s="27">
        <f>'Cra 33 #42'!BT6</f>
        <v>2.796875</v>
      </c>
      <c r="H35" s="37" t="s">
        <v>63</v>
      </c>
      <c r="I35" s="19">
        <f>'Cra 15 #13'!BT6</f>
        <v>2.1875</v>
      </c>
      <c r="J35" s="28">
        <f>'Cra 24 #14'!BT6</f>
        <v>2.109375</v>
      </c>
      <c r="K35" s="27">
        <f>'Cra 51 # 52'!BT6</f>
        <v>1.90625</v>
      </c>
    </row>
    <row r="36" spans="2:11" x14ac:dyDescent="0.3">
      <c r="B36" s="37" t="s">
        <v>20</v>
      </c>
      <c r="C36" s="26">
        <f>'Cra 18 #22'!BT7</f>
        <v>1.765625</v>
      </c>
      <c r="D36" s="27">
        <f>'Calle 55 #3'!BT7</f>
        <v>2.0625</v>
      </c>
      <c r="E36" s="27">
        <f>'Cra 33 #42'!BT7</f>
        <v>2.3125</v>
      </c>
      <c r="H36" s="37" t="s">
        <v>20</v>
      </c>
      <c r="I36" s="19">
        <f>'Cra 15 #13'!BT7</f>
        <v>1.84375</v>
      </c>
      <c r="J36" s="28">
        <f>'Cra 24 #14'!BT7</f>
        <v>1.703125</v>
      </c>
      <c r="K36" s="27">
        <f>'Cra 51 # 52'!BT7</f>
        <v>2.0625</v>
      </c>
    </row>
    <row r="37" spans="2:11" x14ac:dyDescent="0.3">
      <c r="B37" s="37" t="s">
        <v>25</v>
      </c>
      <c r="C37" s="26">
        <f>'Cra 18 #22'!BT8</f>
        <v>1.3541666666666667</v>
      </c>
      <c r="D37" s="27">
        <f>'Calle 55 #3'!BT8</f>
        <v>1.6875</v>
      </c>
      <c r="E37" s="27">
        <f>'Cra 33 #42'!BT8</f>
        <v>1.5416666666666667</v>
      </c>
      <c r="H37" s="37" t="s">
        <v>25</v>
      </c>
      <c r="I37" s="19">
        <f>'Cra 15 #13'!BT8</f>
        <v>1.6666666666666667</v>
      </c>
      <c r="J37" s="28">
        <f>'Cra 24 #14'!BT8</f>
        <v>1.375</v>
      </c>
      <c r="K37" s="27">
        <f>'Cra 51 # 52'!BT8</f>
        <v>1.375</v>
      </c>
    </row>
  </sheetData>
  <mergeCells count="24">
    <mergeCell ref="A4:A5"/>
    <mergeCell ref="G4:G5"/>
    <mergeCell ref="A1:E1"/>
    <mergeCell ref="G1:K1"/>
    <mergeCell ref="A26:A28"/>
    <mergeCell ref="G6:G9"/>
    <mergeCell ref="G10:G13"/>
    <mergeCell ref="G14:G17"/>
    <mergeCell ref="G18:G21"/>
    <mergeCell ref="G22:G25"/>
    <mergeCell ref="G26:G28"/>
    <mergeCell ref="A6:A9"/>
    <mergeCell ref="A10:A13"/>
    <mergeCell ref="A14:A17"/>
    <mergeCell ref="A18:A21"/>
    <mergeCell ref="A22:A25"/>
    <mergeCell ref="C30:E30"/>
    <mergeCell ref="I30:K30"/>
    <mergeCell ref="C4:E4"/>
    <mergeCell ref="B4:B5"/>
    <mergeCell ref="H4:H5"/>
    <mergeCell ref="I4:K4"/>
    <mergeCell ref="B30:B31"/>
    <mergeCell ref="H30:H31"/>
  </mergeCells>
  <conditionalFormatting sqref="C32:E32 I32:K32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{7D5C97F6-FD30-41C4-AA3B-89E56E07BE47}</x14:id>
        </ext>
      </extLst>
    </cfRule>
  </conditionalFormatting>
  <conditionalFormatting sqref="C34:E34 I34:K34"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{E1967263-5E70-4C7F-96B9-2D693DC9EBEF}</x14:id>
        </ext>
      </extLst>
    </cfRule>
  </conditionalFormatting>
  <conditionalFormatting sqref="C35:E35 I35:K35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{8CD8C5A0-FA0C-4745-9420-26261D2F290E}</x14:id>
        </ext>
      </extLst>
    </cfRule>
  </conditionalFormatting>
  <conditionalFormatting sqref="C36:E36 I36:K3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{747A4A1B-13D0-4871-B566-D229475DE909}</x14:id>
        </ext>
      </extLst>
    </cfRule>
  </conditionalFormatting>
  <conditionalFormatting sqref="C37:E37 I37:K37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{81D65775-BAED-4806-A298-7AAB77981EBE}</x14:id>
        </ext>
      </extLst>
    </cfRule>
  </conditionalFormatting>
  <conditionalFormatting sqref="I33:K33 C33:E3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{8E58DFF2-7047-453D-A81C-DB4026907740}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5C97F6-FD30-41C4-AA3B-89E56E07BE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C32:E32 I32:K32</xm:sqref>
        </x14:conditionalFormatting>
        <x14:conditionalFormatting xmlns:xm="http://schemas.microsoft.com/office/excel/2006/main">
          <x14:cfRule type="dataBar" id="{E1967263-5E70-4C7F-96B9-2D693DC9EBEF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C34:E34 I34:K34</xm:sqref>
        </x14:conditionalFormatting>
        <x14:conditionalFormatting xmlns:xm="http://schemas.microsoft.com/office/excel/2006/main">
          <x14:cfRule type="dataBar" id="{8CD8C5A0-FA0C-4745-9420-26261D2F29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C35:E35 I35:K35</xm:sqref>
        </x14:conditionalFormatting>
        <x14:conditionalFormatting xmlns:xm="http://schemas.microsoft.com/office/excel/2006/main">
          <x14:cfRule type="dataBar" id="{747A4A1B-13D0-4871-B566-D229475DE90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C36:E36 I36:K36</xm:sqref>
        </x14:conditionalFormatting>
        <x14:conditionalFormatting xmlns:xm="http://schemas.microsoft.com/office/excel/2006/main">
          <x14:cfRule type="dataBar" id="{81D65775-BAED-4806-A298-7AAB77981EB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C37:E37 I37:K37</xm:sqref>
        </x14:conditionalFormatting>
        <x14:conditionalFormatting xmlns:xm="http://schemas.microsoft.com/office/excel/2006/main">
          <x14:cfRule type="dataBar" id="{8E58DFF2-7047-453D-A81C-DB40269077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I33:K33 C33:E33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Cra 15 #13</vt:lpstr>
      <vt:lpstr>Cra 24 #14</vt:lpstr>
      <vt:lpstr>Cra 51 # 52</vt:lpstr>
      <vt:lpstr>Cra 18 #22</vt:lpstr>
      <vt:lpstr>Calle 55 #3</vt:lpstr>
      <vt:lpstr>Cra 33 #42</vt:lpstr>
      <vt:lpstr>Resultados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CHACON</dc:creator>
  <cp:lastModifiedBy>LEIDY CHACON</cp:lastModifiedBy>
  <dcterms:created xsi:type="dcterms:W3CDTF">2024-03-15T00:56:55Z</dcterms:created>
  <dcterms:modified xsi:type="dcterms:W3CDTF">2024-03-21T18:24:51Z</dcterms:modified>
</cp:coreProperties>
</file>