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\Desktop\Auto archivo biblioteca\"/>
    </mc:Choice>
  </mc:AlternateContent>
  <xr:revisionPtr revIDLastSave="0" documentId="13_ncr:1_{15EE5C73-7320-43C6-9130-33D1CB5135A5}" xr6:coauthVersionLast="47" xr6:coauthVersionMax="47" xr10:uidLastSave="{00000000-0000-0000-0000-000000000000}"/>
  <bookViews>
    <workbookView xWindow="-108" yWindow="-108" windowWidth="23256" windowHeight="12456" activeTab="1" xr2:uid="{7E431CBA-BEAB-4A76-9A85-CA639F7686A9}"/>
  </bookViews>
  <sheets>
    <sheet name="Muestra de datos" sheetId="3" r:id="rId1"/>
    <sheet name="Muestreo requerid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3" l="1"/>
  <c r="B27" i="3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4" i="1"/>
  <c r="D3" i="1"/>
  <c r="D36" i="1"/>
  <c r="D40" i="1"/>
  <c r="F33" i="1"/>
  <c r="G39" i="1"/>
  <c r="G41" i="1" l="1"/>
  <c r="C33" i="1"/>
  <c r="D41" i="1" s="1"/>
  <c r="D33" i="1" l="1"/>
  <c r="E8" i="1" s="1"/>
  <c r="G33" i="1"/>
  <c r="H4" i="1" s="1"/>
  <c r="H3" i="1" l="1"/>
  <c r="H17" i="1"/>
  <c r="H27" i="1"/>
  <c r="H28" i="1"/>
  <c r="H30" i="1"/>
  <c r="H31" i="1"/>
  <c r="H11" i="1"/>
  <c r="H20" i="1"/>
  <c r="H14" i="1"/>
  <c r="H15" i="1"/>
  <c r="H23" i="1"/>
  <c r="H25" i="1"/>
  <c r="H13" i="1"/>
  <c r="H7" i="1"/>
  <c r="H26" i="1"/>
  <c r="H8" i="1"/>
  <c r="H24" i="1"/>
  <c r="H21" i="1"/>
  <c r="H12" i="1"/>
  <c r="H19" i="1"/>
  <c r="H10" i="1"/>
  <c r="H29" i="1"/>
  <c r="H22" i="1"/>
  <c r="H9" i="1"/>
  <c r="H6" i="1"/>
  <c r="H18" i="1"/>
  <c r="H16" i="1"/>
  <c r="E27" i="1"/>
  <c r="H32" i="1"/>
  <c r="H5" i="1"/>
  <c r="E20" i="1"/>
  <c r="E30" i="1"/>
  <c r="E32" i="1"/>
  <c r="E22" i="1"/>
  <c r="E31" i="1"/>
  <c r="E9" i="1"/>
  <c r="E28" i="1"/>
  <c r="E6" i="1"/>
  <c r="E10" i="1"/>
  <c r="E5" i="1"/>
  <c r="E14" i="1"/>
  <c r="E17" i="1"/>
  <c r="E29" i="1"/>
  <c r="E24" i="1"/>
  <c r="E25" i="1"/>
  <c r="E15" i="1"/>
  <c r="E16" i="1"/>
  <c r="E12" i="1"/>
  <c r="E13" i="1"/>
  <c r="E11" i="1"/>
  <c r="E7" i="1"/>
  <c r="E3" i="1"/>
  <c r="E19" i="1"/>
  <c r="E26" i="1"/>
  <c r="E21" i="1"/>
  <c r="E23" i="1"/>
  <c r="E18" i="1"/>
  <c r="E4" i="1"/>
</calcChain>
</file>

<file path=xl/sharedStrings.xml><?xml version="1.0" encoding="utf-8"?>
<sst xmlns="http://schemas.openxmlformats.org/spreadsheetml/2006/main" count="108" uniqueCount="51">
  <si>
    <t>Antioquia</t>
  </si>
  <si>
    <t>Arauca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</si>
  <si>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</si>
  <si>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</si>
  <si>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</si>
  <si>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</si>
  <si>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</si>
  <si>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</si>
  <si>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</si>
  <si>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</si>
  <si>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</si>
  <si>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</si>
  <si>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</si>
  <si>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</si>
  <si>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Distrito Capital de Bogotá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</si>
  <si>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</si>
  <si>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</si>
  <si>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</si>
  <si>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</si>
  <si>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</si>
  <si>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</si>
  <si>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</si>
  <si>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</si>
  <si>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</si>
  <si>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Andrés, Providencia y Santa Catalina</t>
  </si>
  <si>
    <t>Santander</t>
  </si>
  <si>
    <t>Sucre</t>
  </si>
  <si>
    <t>Tolima</t>
  </si>
  <si>
    <t>Valle del Cauca</t>
  </si>
  <si>
    <t>Vichada</t>
  </si>
  <si>
    <t>Departamento</t>
  </si>
  <si>
    <t>Sumatoria</t>
  </si>
  <si>
    <t>N</t>
  </si>
  <si>
    <t>Z</t>
  </si>
  <si>
    <t>e</t>
  </si>
  <si>
    <t>p</t>
  </si>
  <si>
    <t>q</t>
  </si>
  <si>
    <t>n infinito</t>
  </si>
  <si>
    <t>%</t>
  </si>
  <si>
    <t>Departamento Entidad</t>
  </si>
  <si>
    <t>Suma de filas (Proceso/Procesos)</t>
  </si>
  <si>
    <t>No Definido</t>
  </si>
  <si>
    <t>Vista Tabla Resumen Interventoria</t>
  </si>
  <si>
    <t>Vista Tabla Resumen Consultoria</t>
  </si>
  <si>
    <t>No definido</t>
  </si>
  <si>
    <t xml:space="preserve">Suma de procesos Interventoria </t>
  </si>
  <si>
    <t>Suma de procesos Consultoria</t>
  </si>
  <si>
    <t>n población finita</t>
  </si>
  <si>
    <t>n finito</t>
  </si>
  <si>
    <t>N.C. 90%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</si>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</sst>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5E5E5E"/>
      <name val="Roboto"/>
    </font>
    <font>
      <sz val="7"/>
      <color rgb="FF5E5E5E"/>
      <name val="Roboto"/>
    </font>
    <font>
      <b/>
      <sz val="7"/>
      <color rgb="FF6A6A6A"/>
      <name val="Var(--default-font-stack)"/>
    </font>
    <font>
      <sz val="7"/>
      <color theme="1"/>
      <name val="Var(--default-font-stack)"/>
    </font>
    <font>
      <b/>
      <sz val="7"/>
      <color rgb="FF6A6A6A"/>
      <name val="Roboto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6" borderId="1" xfId="0" applyFont="1" applyFill="1" applyBorder="1"/>
    <xf numFmtId="15" fontId="0" fillId="0" borderId="0" xfId="0" applyNumberFormat="1"/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0</xdr:row>
      <xdr:rowOff>121920</xdr:rowOff>
    </xdr:from>
    <xdr:to>
      <xdr:col>25</xdr:col>
      <xdr:colOff>335280</xdr:colOff>
      <xdr:row>31</xdr:row>
      <xdr:rowOff>169951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0FF020-E7DC-4D91-B239-F4615459F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0120" y="121920"/>
          <a:ext cx="11422380" cy="571731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317F-7DA3-49D3-92F7-EF28085358E6}">
  <dimension ref="A1:E28"/>
  <sheetViews>
    <sheetView showGridLines="0" topLeftCell="A13" workbookViewId="0">
      <selection activeCell="F31" sqref="F31"/>
    </sheetView>
  </sheetViews>
  <sheetFormatPr defaultRowHeight="14.4"/>
  <cols>
    <col min="1" max="1" width="26.109375" bestFit="1" customWidth="1"/>
    <col min="2" max="2" width="22.6640625" bestFit="1" customWidth="1"/>
    <col min="4" max="4" width="26.109375" bestFit="1" customWidth="1"/>
    <col min="5" max="5" width="25.21875" bestFit="1" customWidth="1"/>
  </cols>
  <sheetData>
    <row r="1" spans="1:5">
      <c r="A1" s="19" t="s">
        <v>42</v>
      </c>
      <c r="B1" s="19"/>
      <c r="D1" s="19" t="s">
        <v>43</v>
      </c>
      <c r="E1" s="19"/>
    </row>
    <row r="2" spans="1:5">
      <c r="A2" s="12" t="s">
        <v>39</v>
      </c>
      <c r="B2" s="12" t="s">
        <v>40</v>
      </c>
      <c r="D2" s="15" t="s">
        <v>39</v>
      </c>
      <c r="E2" s="15" t="s">
        <v>40</v>
      </c>
    </row>
    <row r="3" spans="1:5">
      <c r="A3" s="13" t="s">
        <v>14</v>
      </c>
      <c r="B3" s="13">
        <v>890</v>
      </c>
      <c r="D3" s="14" t="s">
        <v>41</v>
      </c>
      <c r="E3" s="14">
        <v>596</v>
      </c>
    </row>
    <row r="4" spans="1:5">
      <c r="A4" s="13" t="s">
        <v>41</v>
      </c>
      <c r="B4" s="13">
        <v>749</v>
      </c>
      <c r="D4" s="14" t="s">
        <v>14</v>
      </c>
      <c r="E4" s="14">
        <v>483</v>
      </c>
    </row>
    <row r="5" spans="1:5">
      <c r="A5" s="13" t="s">
        <v>5</v>
      </c>
      <c r="B5" s="13">
        <v>202</v>
      </c>
      <c r="D5" s="14" t="s">
        <v>5</v>
      </c>
      <c r="E5" s="14">
        <v>96</v>
      </c>
    </row>
    <row r="6" spans="1:5">
      <c r="A6" s="13" t="s">
        <v>25</v>
      </c>
      <c r="B6" s="13">
        <v>101</v>
      </c>
      <c r="D6" s="14" t="s">
        <v>0</v>
      </c>
      <c r="E6" s="14">
        <v>83</v>
      </c>
    </row>
    <row r="7" spans="1:5">
      <c r="A7" s="13" t="s">
        <v>0</v>
      </c>
      <c r="B7" s="13">
        <v>90</v>
      </c>
      <c r="D7" s="14" t="s">
        <v>25</v>
      </c>
      <c r="E7" s="14">
        <v>65</v>
      </c>
    </row>
    <row r="8" spans="1:5">
      <c r="A8" s="13" t="s">
        <v>1</v>
      </c>
      <c r="B8" s="13">
        <v>38</v>
      </c>
      <c r="D8" s="14" t="s">
        <v>1</v>
      </c>
      <c r="E8" s="14">
        <v>38</v>
      </c>
    </row>
    <row r="9" spans="1:5">
      <c r="A9" s="13" t="s">
        <v>28</v>
      </c>
      <c r="B9" s="13">
        <v>34</v>
      </c>
      <c r="D9" s="14" t="s">
        <v>28</v>
      </c>
      <c r="E9" s="14">
        <v>26</v>
      </c>
    </row>
    <row r="10" spans="1:5">
      <c r="A10" s="13" t="s">
        <v>2</v>
      </c>
      <c r="B10" s="13">
        <v>31</v>
      </c>
      <c r="D10" s="14" t="s">
        <v>16</v>
      </c>
      <c r="E10" s="14">
        <v>26</v>
      </c>
    </row>
    <row r="11" spans="1:5">
      <c r="A11" s="13" t="s">
        <v>9</v>
      </c>
      <c r="B11" s="13">
        <v>31</v>
      </c>
      <c r="D11" s="14" t="s">
        <v>21</v>
      </c>
      <c r="E11" s="14">
        <v>24</v>
      </c>
    </row>
    <row r="12" spans="1:5">
      <c r="A12" s="13" t="s">
        <v>7</v>
      </c>
      <c r="B12" s="13">
        <v>19</v>
      </c>
      <c r="D12" s="14" t="s">
        <v>2</v>
      </c>
      <c r="E12" s="14">
        <v>22</v>
      </c>
    </row>
    <row r="13" spans="1:5">
      <c r="A13" s="14" t="s">
        <v>10</v>
      </c>
      <c r="B13" s="14">
        <v>18</v>
      </c>
      <c r="D13" s="14" t="s">
        <v>7</v>
      </c>
      <c r="E13" s="14">
        <v>16</v>
      </c>
    </row>
    <row r="14" spans="1:5">
      <c r="A14" s="14" t="s">
        <v>12</v>
      </c>
      <c r="B14" s="14">
        <v>14</v>
      </c>
      <c r="D14" s="14" t="s">
        <v>23</v>
      </c>
      <c r="E14" s="14">
        <v>14</v>
      </c>
    </row>
    <row r="15" spans="1:5">
      <c r="A15" s="14" t="s">
        <v>19</v>
      </c>
      <c r="B15" s="14">
        <v>10</v>
      </c>
      <c r="D15" s="14" t="s">
        <v>9</v>
      </c>
      <c r="E15" s="14">
        <v>14</v>
      </c>
    </row>
    <row r="16" spans="1:5">
      <c r="A16" s="14" t="s">
        <v>16</v>
      </c>
      <c r="B16" s="14">
        <v>8</v>
      </c>
      <c r="D16" s="14" t="s">
        <v>27</v>
      </c>
      <c r="E16" s="14">
        <v>12</v>
      </c>
    </row>
    <row r="17" spans="1:5">
      <c r="A17" s="14" t="s">
        <v>27</v>
      </c>
      <c r="B17" s="14">
        <v>7</v>
      </c>
      <c r="D17" s="14" t="s">
        <v>24</v>
      </c>
      <c r="E17" s="14">
        <v>7</v>
      </c>
    </row>
    <row r="18" spans="1:5">
      <c r="A18" s="14" t="s">
        <v>21</v>
      </c>
      <c r="B18" s="14">
        <v>6</v>
      </c>
      <c r="D18" s="14" t="s">
        <v>12</v>
      </c>
      <c r="E18" s="14">
        <v>6</v>
      </c>
    </row>
    <row r="19" spans="1:5">
      <c r="A19" s="14" t="s">
        <v>17</v>
      </c>
      <c r="B19" s="14">
        <v>6</v>
      </c>
      <c r="D19" s="14" t="s">
        <v>29</v>
      </c>
      <c r="E19" s="14">
        <v>4</v>
      </c>
    </row>
    <row r="20" spans="1:5">
      <c r="A20" s="14" t="s">
        <v>4</v>
      </c>
      <c r="B20" s="14">
        <v>6</v>
      </c>
      <c r="D20" s="14" t="s">
        <v>26</v>
      </c>
      <c r="E20" s="14">
        <v>4</v>
      </c>
    </row>
    <row r="21" spans="1:5">
      <c r="A21" s="14" t="s">
        <v>23</v>
      </c>
      <c r="B21" s="14">
        <v>4</v>
      </c>
      <c r="D21" s="14" t="s">
        <v>18</v>
      </c>
      <c r="E21" s="14">
        <v>4</v>
      </c>
    </row>
    <row r="22" spans="1:5">
      <c r="A22" s="14" t="s">
        <v>20</v>
      </c>
      <c r="B22" s="14">
        <v>4</v>
      </c>
      <c r="D22" s="14" t="s">
        <v>13</v>
      </c>
      <c r="E22" s="14">
        <v>4</v>
      </c>
    </row>
    <row r="23" spans="1:5">
      <c r="A23" s="14" t="s">
        <v>26</v>
      </c>
      <c r="B23" s="14">
        <v>2</v>
      </c>
      <c r="D23" s="14" t="s">
        <v>4</v>
      </c>
      <c r="E23" s="14">
        <v>4</v>
      </c>
    </row>
    <row r="24" spans="1:5">
      <c r="A24" s="14" t="s">
        <v>13</v>
      </c>
      <c r="B24" s="14">
        <v>2</v>
      </c>
      <c r="D24" s="14" t="s">
        <v>17</v>
      </c>
      <c r="E24" s="14">
        <v>2</v>
      </c>
    </row>
    <row r="25" spans="1:5">
      <c r="A25" s="14" t="s">
        <v>22</v>
      </c>
      <c r="B25" s="14">
        <v>2</v>
      </c>
      <c r="D25" s="14" t="s">
        <v>19</v>
      </c>
      <c r="E25" s="14">
        <v>2</v>
      </c>
    </row>
    <row r="26" spans="1:5">
      <c r="A26" s="14" t="s">
        <v>24</v>
      </c>
      <c r="B26" s="14">
        <v>2</v>
      </c>
      <c r="D26" s="14" t="s">
        <v>15</v>
      </c>
      <c r="E26" s="14">
        <v>2</v>
      </c>
    </row>
    <row r="27" spans="1:5">
      <c r="A27" s="14" t="s">
        <v>50</v>
      </c>
      <c r="B27" s="14">
        <f>SUM(B3:B26)</f>
        <v>2276</v>
      </c>
      <c r="D27" s="14" t="s">
        <v>10</v>
      </c>
      <c r="E27" s="14">
        <v>2</v>
      </c>
    </row>
    <row r="28" spans="1:5">
      <c r="D28" s="14" t="s">
        <v>50</v>
      </c>
      <c r="E28" s="14">
        <f>SUM(E3:E27)</f>
        <v>1556</v>
      </c>
    </row>
  </sheetData>
  <mergeCells count="2">
    <mergeCell ref="A1:B1"/>
    <mergeCell ref="D1: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FA8C-26B4-4B15-B242-9D4B5479C91A}">
  <dimension ref="A2:H45"/>
  <sheetViews>
    <sheetView showGridLines="0" tabSelected="1" topLeftCell="A25" zoomScale="95" zoomScaleNormal="95" workbookViewId="0">
      <selection activeCell="S11" sqref="S11"/>
    </sheetView>
  </sheetViews>
  <sheetFormatPr defaultColWidth="9.109375" defaultRowHeight="14.4"/>
  <cols>
    <col min="2" max="2" width="34.33203125" bestFit="1" customWidth="1"/>
    <col min="3" max="3" width="32.109375" bestFit="1" customWidth="1"/>
    <col min="4" max="4" width="12" style="1" customWidth="1"/>
    <col min="5" max="5" width="11.44140625" style="1" customWidth="1"/>
    <col min="6" max="6" width="26.6640625" style="1" bestFit="1" customWidth="1"/>
  </cols>
  <sheetData>
    <row r="2" spans="1:8">
      <c r="B2" s="2" t="s">
        <v>30</v>
      </c>
      <c r="C2" s="2" t="s">
        <v>45</v>
      </c>
      <c r="D2" s="2" t="s">
        <v>48</v>
      </c>
      <c r="E2" s="2" t="s">
        <v>38</v>
      </c>
      <c r="F2" s="2" t="s">
        <v>46</v>
      </c>
      <c r="G2" s="2" t="s">
        <v>48</v>
      </c>
      <c r="H2" s="2" t="s">
        <v>38</v>
      </c>
    </row>
    <row r="3" spans="1:8">
      <c r="A3" s="1">
        <v>1</v>
      </c>
      <c r="B3" s="3" t="s">
        <v>0</v>
      </c>
      <c r="C3" s="3">
        <v>90</v>
      </c>
      <c r="D3" s="3">
        <f>ROUNDUP((C3*$D$37^2*$D$39*$D$40)/($D$38^2*(C3-1)+$D$37^2*$D$39*$D$40),0)</f>
        <v>68</v>
      </c>
      <c r="E3" s="8">
        <f>D3/$D$33</f>
        <v>7.6147816349384098E-2</v>
      </c>
      <c r="F3" s="6">
        <v>83</v>
      </c>
      <c r="G3" s="3">
        <f>ROUNDUP((F3*$D$37^2*$D$39*$D$40)/($D$38^2*(F3-1)+$D$37^2*$D$39*$D$40),0)</f>
        <v>64</v>
      </c>
      <c r="H3" s="8">
        <f>G3/$G$33</f>
        <v>8.3116883116883117E-2</v>
      </c>
    </row>
    <row r="4" spans="1:8">
      <c r="A4" s="1">
        <v>2</v>
      </c>
      <c r="B4" s="3" t="s">
        <v>1</v>
      </c>
      <c r="C4" s="3">
        <v>38</v>
      </c>
      <c r="D4" s="3">
        <f>ROUNDUP((C4*$D$37^2*$D$39*$D$40)/($D$38^2*(C4-1)+$D$37^2*$D$39*$D$40),0)</f>
        <v>34</v>
      </c>
      <c r="E4" s="8">
        <f t="shared" ref="E4:E32" si="0">D4/$D$33</f>
        <v>3.8073908174692049E-2</v>
      </c>
      <c r="F4" s="6">
        <v>38</v>
      </c>
      <c r="G4" s="3">
        <f t="shared" ref="G4:G32" si="1">ROUNDUP((F4*$D$37^2*$D$39*$D$40)/($D$38^2*(F4-1)+$D$37^2*$D$39*$D$40),0)</f>
        <v>34</v>
      </c>
      <c r="H4" s="8">
        <f t="shared" ref="H4:H32" si="2">G4/$G$33</f>
        <v>4.4155844155844157E-2</v>
      </c>
    </row>
    <row r="5" spans="1:8">
      <c r="A5" s="1">
        <v>3</v>
      </c>
      <c r="B5" s="3" t="s">
        <v>2</v>
      </c>
      <c r="C5" s="3">
        <v>31</v>
      </c>
      <c r="D5" s="3">
        <f t="shared" ref="D5:D32" si="3">ROUNDUP((C5*$D$37^2*$D$39*$D$40)/($D$38^2*(C5-1)+$D$37^2*$D$39*$D$40),0)</f>
        <v>28</v>
      </c>
      <c r="E5" s="8">
        <f t="shared" si="0"/>
        <v>3.1354983202687571E-2</v>
      </c>
      <c r="F5" s="6">
        <v>22</v>
      </c>
      <c r="G5" s="3">
        <f t="shared" si="1"/>
        <v>21</v>
      </c>
      <c r="H5" s="8">
        <f t="shared" si="2"/>
        <v>2.7272727272727271E-2</v>
      </c>
    </row>
    <row r="6" spans="1:8">
      <c r="A6" s="1">
        <v>4</v>
      </c>
      <c r="B6" s="3" t="s">
        <v>3</v>
      </c>
      <c r="C6" s="3">
        <v>890</v>
      </c>
      <c r="D6" s="3">
        <f t="shared" si="3"/>
        <v>207</v>
      </c>
      <c r="E6" s="8">
        <f t="shared" si="0"/>
        <v>0.23180291153415453</v>
      </c>
      <c r="F6" s="6">
        <v>483</v>
      </c>
      <c r="G6" s="3">
        <f t="shared" si="1"/>
        <v>173</v>
      </c>
      <c r="H6" s="8">
        <f t="shared" si="2"/>
        <v>0.22467532467532467</v>
      </c>
    </row>
    <row r="7" spans="1:8">
      <c r="A7" s="1">
        <v>5</v>
      </c>
      <c r="B7" s="3" t="s">
        <v>4</v>
      </c>
      <c r="C7" s="3">
        <v>6</v>
      </c>
      <c r="D7" s="3">
        <f t="shared" si="3"/>
        <v>6</v>
      </c>
      <c r="E7" s="8">
        <f t="shared" si="0"/>
        <v>6.7189249720044789E-3</v>
      </c>
      <c r="F7" s="6">
        <v>4</v>
      </c>
      <c r="G7" s="3">
        <f t="shared" si="1"/>
        <v>4</v>
      </c>
      <c r="H7" s="8">
        <f t="shared" si="2"/>
        <v>5.1948051948051948E-3</v>
      </c>
    </row>
    <row r="8" spans="1:8">
      <c r="A8" s="1">
        <v>6</v>
      </c>
      <c r="B8" s="3" t="s">
        <v>5</v>
      </c>
      <c r="C8" s="3">
        <v>202</v>
      </c>
      <c r="D8" s="3">
        <f t="shared" si="3"/>
        <v>116</v>
      </c>
      <c r="E8" s="8">
        <f t="shared" si="0"/>
        <v>0.12989921612541994</v>
      </c>
      <c r="F8" s="6">
        <v>96</v>
      </c>
      <c r="G8" s="3">
        <f t="shared" si="1"/>
        <v>71</v>
      </c>
      <c r="H8" s="8">
        <f t="shared" si="2"/>
        <v>9.2207792207792211E-2</v>
      </c>
    </row>
    <row r="9" spans="1:8">
      <c r="A9" s="1">
        <v>7</v>
      </c>
      <c r="B9" s="3" t="s">
        <v>6</v>
      </c>
      <c r="C9" s="3">
        <v>0</v>
      </c>
      <c r="D9" s="3">
        <f t="shared" si="3"/>
        <v>0</v>
      </c>
      <c r="E9" s="8">
        <f t="shared" si="0"/>
        <v>0</v>
      </c>
      <c r="F9" s="6">
        <v>0</v>
      </c>
      <c r="G9" s="3">
        <f t="shared" si="1"/>
        <v>0</v>
      </c>
      <c r="H9" s="8">
        <f t="shared" si="2"/>
        <v>0</v>
      </c>
    </row>
    <row r="10" spans="1:8">
      <c r="A10" s="1">
        <v>8</v>
      </c>
      <c r="B10" s="3" t="s">
        <v>7</v>
      </c>
      <c r="C10" s="3">
        <v>19</v>
      </c>
      <c r="D10" s="3">
        <f t="shared" si="3"/>
        <v>18</v>
      </c>
      <c r="E10" s="8">
        <f t="shared" si="0"/>
        <v>2.0156774916013438E-2</v>
      </c>
      <c r="F10" s="6">
        <v>16</v>
      </c>
      <c r="G10" s="3">
        <f t="shared" si="1"/>
        <v>16</v>
      </c>
      <c r="H10" s="8">
        <f t="shared" si="2"/>
        <v>2.0779220779220779E-2</v>
      </c>
    </row>
    <row r="11" spans="1:8">
      <c r="A11" s="1">
        <v>9</v>
      </c>
      <c r="B11" s="3" t="s">
        <v>8</v>
      </c>
      <c r="C11" s="3">
        <v>0</v>
      </c>
      <c r="D11" s="3">
        <f t="shared" si="3"/>
        <v>0</v>
      </c>
      <c r="E11" s="8">
        <f t="shared" si="0"/>
        <v>0</v>
      </c>
      <c r="F11" s="6">
        <v>0</v>
      </c>
      <c r="G11" s="3">
        <f t="shared" si="1"/>
        <v>0</v>
      </c>
      <c r="H11" s="8">
        <f t="shared" si="2"/>
        <v>0</v>
      </c>
    </row>
    <row r="12" spans="1:8">
      <c r="A12" s="1">
        <v>10</v>
      </c>
      <c r="B12" s="3" t="s">
        <v>9</v>
      </c>
      <c r="C12" s="3">
        <v>31</v>
      </c>
      <c r="D12" s="3">
        <f t="shared" si="3"/>
        <v>28</v>
      </c>
      <c r="E12" s="8">
        <f t="shared" si="0"/>
        <v>3.1354983202687571E-2</v>
      </c>
      <c r="F12" s="6">
        <v>14</v>
      </c>
      <c r="G12" s="3">
        <f t="shared" si="1"/>
        <v>14</v>
      </c>
      <c r="H12" s="8">
        <f t="shared" si="2"/>
        <v>1.8181818181818181E-2</v>
      </c>
    </row>
    <row r="13" spans="1:8">
      <c r="A13" s="1">
        <v>11</v>
      </c>
      <c r="B13" s="3" t="s">
        <v>10</v>
      </c>
      <c r="C13" s="3">
        <v>18</v>
      </c>
      <c r="D13" s="3">
        <f t="shared" si="3"/>
        <v>17</v>
      </c>
      <c r="E13" s="8">
        <f t="shared" si="0"/>
        <v>1.9036954087346025E-2</v>
      </c>
      <c r="F13" s="6">
        <v>2</v>
      </c>
      <c r="G13" s="3">
        <f t="shared" si="1"/>
        <v>2</v>
      </c>
      <c r="H13" s="8">
        <f t="shared" si="2"/>
        <v>2.5974025974025974E-3</v>
      </c>
    </row>
    <row r="14" spans="1:8">
      <c r="A14" s="1">
        <v>12</v>
      </c>
      <c r="B14" s="3" t="s">
        <v>11</v>
      </c>
      <c r="C14" s="3">
        <v>0</v>
      </c>
      <c r="D14" s="3">
        <f t="shared" si="3"/>
        <v>0</v>
      </c>
      <c r="E14" s="8">
        <f t="shared" si="0"/>
        <v>0</v>
      </c>
      <c r="F14" s="6">
        <v>0</v>
      </c>
      <c r="G14" s="3">
        <f t="shared" si="1"/>
        <v>0</v>
      </c>
      <c r="H14" s="8">
        <f t="shared" si="2"/>
        <v>0</v>
      </c>
    </row>
    <row r="15" spans="1:8">
      <c r="A15" s="1">
        <v>13</v>
      </c>
      <c r="B15" s="3" t="s">
        <v>12</v>
      </c>
      <c r="C15" s="3">
        <v>14</v>
      </c>
      <c r="D15" s="3">
        <f t="shared" si="3"/>
        <v>14</v>
      </c>
      <c r="E15" s="8">
        <f t="shared" si="0"/>
        <v>1.5677491601343786E-2</v>
      </c>
      <c r="F15" s="6">
        <v>6</v>
      </c>
      <c r="G15" s="3">
        <f t="shared" si="1"/>
        <v>6</v>
      </c>
      <c r="H15" s="8">
        <f t="shared" si="2"/>
        <v>7.7922077922077922E-3</v>
      </c>
    </row>
    <row r="16" spans="1:8">
      <c r="A16" s="1">
        <v>14</v>
      </c>
      <c r="B16" s="3" t="s">
        <v>13</v>
      </c>
      <c r="C16" s="3">
        <v>2</v>
      </c>
      <c r="D16" s="3">
        <f t="shared" si="3"/>
        <v>2</v>
      </c>
      <c r="E16" s="8">
        <f t="shared" si="0"/>
        <v>2.2396416573348264E-3</v>
      </c>
      <c r="F16" s="6">
        <v>4</v>
      </c>
      <c r="G16" s="3">
        <f t="shared" si="1"/>
        <v>4</v>
      </c>
      <c r="H16" s="8">
        <f t="shared" si="2"/>
        <v>5.1948051948051948E-3</v>
      </c>
    </row>
    <row r="17" spans="1:8">
      <c r="A17" s="1">
        <v>15</v>
      </c>
      <c r="B17" s="3" t="s">
        <v>44</v>
      </c>
      <c r="C17" s="3">
        <v>749</v>
      </c>
      <c r="D17" s="3">
        <f t="shared" si="3"/>
        <v>199</v>
      </c>
      <c r="E17" s="8">
        <f t="shared" si="0"/>
        <v>0.22284434490481522</v>
      </c>
      <c r="F17" s="6">
        <v>596</v>
      </c>
      <c r="G17" s="3">
        <f t="shared" si="1"/>
        <v>186</v>
      </c>
      <c r="H17" s="8">
        <f t="shared" si="2"/>
        <v>0.24155844155844156</v>
      </c>
    </row>
    <row r="18" spans="1:8">
      <c r="A18" s="1">
        <v>16</v>
      </c>
      <c r="B18" s="3" t="s">
        <v>15</v>
      </c>
      <c r="C18" s="3">
        <v>0</v>
      </c>
      <c r="D18" s="3">
        <f t="shared" si="3"/>
        <v>0</v>
      </c>
      <c r="E18" s="8">
        <f t="shared" si="0"/>
        <v>0</v>
      </c>
      <c r="F18" s="6">
        <v>2</v>
      </c>
      <c r="G18" s="3">
        <f t="shared" si="1"/>
        <v>2</v>
      </c>
      <c r="H18" s="8">
        <f t="shared" si="2"/>
        <v>2.5974025974025974E-3</v>
      </c>
    </row>
    <row r="19" spans="1:8">
      <c r="A19" s="1">
        <v>17</v>
      </c>
      <c r="B19" s="3" t="s">
        <v>16</v>
      </c>
      <c r="C19" s="3">
        <v>8</v>
      </c>
      <c r="D19" s="3">
        <f t="shared" si="3"/>
        <v>8</v>
      </c>
      <c r="E19" s="8">
        <f t="shared" si="0"/>
        <v>8.9585666293393058E-3</v>
      </c>
      <c r="F19" s="6">
        <v>26</v>
      </c>
      <c r="G19" s="3">
        <f t="shared" si="1"/>
        <v>24</v>
      </c>
      <c r="H19" s="8">
        <f t="shared" si="2"/>
        <v>3.1168831168831169E-2</v>
      </c>
    </row>
    <row r="20" spans="1:8">
      <c r="A20" s="1">
        <v>18</v>
      </c>
      <c r="B20" s="3" t="s">
        <v>17</v>
      </c>
      <c r="C20" s="3">
        <v>6</v>
      </c>
      <c r="D20" s="3">
        <f t="shared" si="3"/>
        <v>6</v>
      </c>
      <c r="E20" s="8">
        <f t="shared" si="0"/>
        <v>6.7189249720044789E-3</v>
      </c>
      <c r="F20" s="6">
        <v>2</v>
      </c>
      <c r="G20" s="3">
        <f t="shared" si="1"/>
        <v>2</v>
      </c>
      <c r="H20" s="8">
        <f t="shared" si="2"/>
        <v>2.5974025974025974E-3</v>
      </c>
    </row>
    <row r="21" spans="1:8">
      <c r="A21" s="1">
        <v>19</v>
      </c>
      <c r="B21" s="3" t="s">
        <v>18</v>
      </c>
      <c r="C21" s="3">
        <v>0</v>
      </c>
      <c r="D21" s="3">
        <f t="shared" si="3"/>
        <v>0</v>
      </c>
      <c r="E21" s="8">
        <f t="shared" si="0"/>
        <v>0</v>
      </c>
      <c r="F21" s="6">
        <v>4</v>
      </c>
      <c r="G21" s="3">
        <f t="shared" si="1"/>
        <v>4</v>
      </c>
      <c r="H21" s="8">
        <f t="shared" si="2"/>
        <v>5.1948051948051948E-3</v>
      </c>
    </row>
    <row r="22" spans="1:8">
      <c r="A22" s="1">
        <v>20</v>
      </c>
      <c r="B22" s="3" t="s">
        <v>19</v>
      </c>
      <c r="C22" s="3">
        <v>10</v>
      </c>
      <c r="D22" s="3">
        <f t="shared" si="3"/>
        <v>10</v>
      </c>
      <c r="E22" s="8">
        <f t="shared" si="0"/>
        <v>1.1198208286674132E-2</v>
      </c>
      <c r="F22" s="6">
        <v>2</v>
      </c>
      <c r="G22" s="3">
        <f t="shared" si="1"/>
        <v>2</v>
      </c>
      <c r="H22" s="8">
        <f t="shared" si="2"/>
        <v>2.5974025974025974E-3</v>
      </c>
    </row>
    <row r="23" spans="1:8">
      <c r="A23" s="1">
        <v>21</v>
      </c>
      <c r="B23" s="3" t="s">
        <v>20</v>
      </c>
      <c r="C23" s="3">
        <v>4</v>
      </c>
      <c r="D23" s="3">
        <f t="shared" si="3"/>
        <v>4</v>
      </c>
      <c r="E23" s="8">
        <f t="shared" si="0"/>
        <v>4.4792833146696529E-3</v>
      </c>
      <c r="F23" s="6">
        <v>0</v>
      </c>
      <c r="G23" s="3">
        <f t="shared" si="1"/>
        <v>0</v>
      </c>
      <c r="H23" s="8">
        <f t="shared" si="2"/>
        <v>0</v>
      </c>
    </row>
    <row r="24" spans="1:8">
      <c r="A24" s="1">
        <v>22</v>
      </c>
      <c r="B24" s="3" t="s">
        <v>21</v>
      </c>
      <c r="C24" s="3">
        <v>6</v>
      </c>
      <c r="D24" s="3">
        <f t="shared" si="3"/>
        <v>6</v>
      </c>
      <c r="E24" s="8">
        <f t="shared" si="0"/>
        <v>6.7189249720044789E-3</v>
      </c>
      <c r="F24" s="6">
        <v>24</v>
      </c>
      <c r="G24" s="3">
        <f t="shared" si="1"/>
        <v>23</v>
      </c>
      <c r="H24" s="8">
        <f t="shared" si="2"/>
        <v>2.987012987012987E-2</v>
      </c>
    </row>
    <row r="25" spans="1:8">
      <c r="A25" s="1">
        <v>23</v>
      </c>
      <c r="B25" s="3" t="s">
        <v>22</v>
      </c>
      <c r="C25" s="3">
        <v>2</v>
      </c>
      <c r="D25" s="3">
        <f t="shared" si="3"/>
        <v>2</v>
      </c>
      <c r="E25" s="8">
        <f t="shared" si="0"/>
        <v>2.2396416573348264E-3</v>
      </c>
      <c r="F25" s="6">
        <v>0</v>
      </c>
      <c r="G25" s="3">
        <f t="shared" si="1"/>
        <v>0</v>
      </c>
      <c r="H25" s="8">
        <f t="shared" si="2"/>
        <v>0</v>
      </c>
    </row>
    <row r="26" spans="1:8">
      <c r="A26" s="1">
        <v>24</v>
      </c>
      <c r="B26" s="3" t="s">
        <v>23</v>
      </c>
      <c r="C26" s="3">
        <v>4</v>
      </c>
      <c r="D26" s="3">
        <f t="shared" si="3"/>
        <v>4</v>
      </c>
      <c r="E26" s="8">
        <f t="shared" si="0"/>
        <v>4.4792833146696529E-3</v>
      </c>
      <c r="F26" s="6">
        <v>14</v>
      </c>
      <c r="G26" s="3">
        <f t="shared" si="1"/>
        <v>14</v>
      </c>
      <c r="H26" s="8">
        <f t="shared" si="2"/>
        <v>1.8181818181818181E-2</v>
      </c>
    </row>
    <row r="27" spans="1:8">
      <c r="A27" s="1">
        <v>25</v>
      </c>
      <c r="B27" s="3" t="s">
        <v>24</v>
      </c>
      <c r="C27" s="3">
        <v>2</v>
      </c>
      <c r="D27" s="3">
        <f t="shared" si="3"/>
        <v>2</v>
      </c>
      <c r="E27" s="8">
        <f t="shared" si="0"/>
        <v>2.2396416573348264E-3</v>
      </c>
      <c r="F27" s="6">
        <v>7</v>
      </c>
      <c r="G27" s="3">
        <f t="shared" si="1"/>
        <v>7</v>
      </c>
      <c r="H27" s="8">
        <f t="shared" si="2"/>
        <v>9.0909090909090905E-3</v>
      </c>
    </row>
    <row r="28" spans="1:8">
      <c r="A28" s="1">
        <v>26</v>
      </c>
      <c r="B28" s="3" t="s">
        <v>25</v>
      </c>
      <c r="C28" s="3">
        <v>101</v>
      </c>
      <c r="D28" s="3">
        <f t="shared" si="3"/>
        <v>74</v>
      </c>
      <c r="E28" s="8">
        <f t="shared" si="0"/>
        <v>8.2866741321388576E-2</v>
      </c>
      <c r="F28" s="6">
        <v>65</v>
      </c>
      <c r="G28" s="3">
        <f t="shared" si="1"/>
        <v>53</v>
      </c>
      <c r="H28" s="8">
        <f t="shared" si="2"/>
        <v>6.8831168831168826E-2</v>
      </c>
    </row>
    <row r="29" spans="1:8">
      <c r="A29" s="1">
        <v>27</v>
      </c>
      <c r="B29" s="3" t="s">
        <v>26</v>
      </c>
      <c r="C29" s="3">
        <v>2</v>
      </c>
      <c r="D29" s="3">
        <f t="shared" si="3"/>
        <v>2</v>
      </c>
      <c r="E29" s="8">
        <f t="shared" si="0"/>
        <v>2.2396416573348264E-3</v>
      </c>
      <c r="F29" s="6">
        <v>4</v>
      </c>
      <c r="G29" s="3">
        <f t="shared" si="1"/>
        <v>4</v>
      </c>
      <c r="H29" s="8">
        <f t="shared" si="2"/>
        <v>5.1948051948051948E-3</v>
      </c>
    </row>
    <row r="30" spans="1:8">
      <c r="A30" s="1">
        <v>28</v>
      </c>
      <c r="B30" s="3" t="s">
        <v>27</v>
      </c>
      <c r="C30" s="3">
        <v>7</v>
      </c>
      <c r="D30" s="3">
        <f t="shared" si="3"/>
        <v>7</v>
      </c>
      <c r="E30" s="8">
        <f t="shared" si="0"/>
        <v>7.8387458006718928E-3</v>
      </c>
      <c r="F30" s="6">
        <v>12</v>
      </c>
      <c r="G30" s="3">
        <f t="shared" si="1"/>
        <v>12</v>
      </c>
      <c r="H30" s="8">
        <f t="shared" si="2"/>
        <v>1.5584415584415584E-2</v>
      </c>
    </row>
    <row r="31" spans="1:8">
      <c r="A31" s="1">
        <v>29</v>
      </c>
      <c r="B31" s="3" t="s">
        <v>28</v>
      </c>
      <c r="C31" s="3">
        <v>34</v>
      </c>
      <c r="D31" s="3">
        <f t="shared" si="3"/>
        <v>31</v>
      </c>
      <c r="E31" s="8">
        <f t="shared" si="0"/>
        <v>3.471444568868981E-2</v>
      </c>
      <c r="F31" s="6">
        <v>26</v>
      </c>
      <c r="G31" s="3">
        <f t="shared" si="1"/>
        <v>24</v>
      </c>
      <c r="H31" s="8">
        <f t="shared" si="2"/>
        <v>3.1168831168831169E-2</v>
      </c>
    </row>
    <row r="32" spans="1:8">
      <c r="A32" s="1">
        <v>30</v>
      </c>
      <c r="B32" s="3" t="s">
        <v>29</v>
      </c>
      <c r="C32" s="3">
        <v>0</v>
      </c>
      <c r="D32" s="3">
        <f t="shared" si="3"/>
        <v>0</v>
      </c>
      <c r="E32" s="8">
        <f t="shared" si="0"/>
        <v>0</v>
      </c>
      <c r="F32" s="6">
        <v>4</v>
      </c>
      <c r="G32" s="3">
        <f t="shared" si="1"/>
        <v>4</v>
      </c>
      <c r="H32" s="8">
        <f t="shared" si="2"/>
        <v>5.1948051948051948E-3</v>
      </c>
    </row>
    <row r="33" spans="2:8">
      <c r="B33" s="4" t="s">
        <v>31</v>
      </c>
      <c r="C33" s="3">
        <f>SUM(C3:C32)</f>
        <v>2276</v>
      </c>
      <c r="D33" s="7">
        <f>SUM(D3:D32)</f>
        <v>893</v>
      </c>
      <c r="F33" s="6">
        <f>SUM(F3:F32)</f>
        <v>1556</v>
      </c>
      <c r="G33" s="7">
        <f>SUM(G3:G32)</f>
        <v>770</v>
      </c>
    </row>
    <row r="34" spans="2:8">
      <c r="F34" s="9"/>
      <c r="G34" s="1"/>
    </row>
    <row r="36" spans="2:8">
      <c r="C36" s="2" t="s">
        <v>32</v>
      </c>
      <c r="D36" s="3">
        <f>F33+C33</f>
        <v>3832</v>
      </c>
      <c r="F36" s="2" t="s">
        <v>33</v>
      </c>
      <c r="G36" s="5">
        <v>1.64</v>
      </c>
      <c r="H36" t="s">
        <v>49</v>
      </c>
    </row>
    <row r="37" spans="2:8">
      <c r="C37" s="2" t="s">
        <v>33</v>
      </c>
      <c r="D37" s="3">
        <v>1.64</v>
      </c>
      <c r="E37" t="s">
        <v>49</v>
      </c>
      <c r="F37" s="2" t="s">
        <v>34</v>
      </c>
      <c r="G37" s="5">
        <v>0.05</v>
      </c>
    </row>
    <row r="38" spans="2:8">
      <c r="C38" s="2" t="s">
        <v>34</v>
      </c>
      <c r="D38" s="3">
        <v>0.05</v>
      </c>
      <c r="F38" s="2" t="s">
        <v>35</v>
      </c>
      <c r="G38" s="5">
        <v>0.5</v>
      </c>
    </row>
    <row r="39" spans="2:8">
      <c r="C39" s="2" t="s">
        <v>35</v>
      </c>
      <c r="D39" s="3">
        <v>0.5</v>
      </c>
      <c r="F39" s="2" t="s">
        <v>36</v>
      </c>
      <c r="G39" s="5">
        <f>(1-G38)</f>
        <v>0.5</v>
      </c>
    </row>
    <row r="40" spans="2:8">
      <c r="C40" s="2" t="s">
        <v>36</v>
      </c>
      <c r="D40" s="3">
        <f>(1-D39)</f>
        <v>0.5</v>
      </c>
      <c r="F40"/>
    </row>
    <row r="41" spans="2:8">
      <c r="C41" s="2" t="s">
        <v>47</v>
      </c>
      <c r="D41" s="10">
        <f>(D36*D37^2*D39*D40)/(D38^2*(D36-1)+(D37^2*D39*D40))</f>
        <v>251.3816525039268</v>
      </c>
      <c r="F41" s="2" t="s">
        <v>37</v>
      </c>
      <c r="G41" s="17">
        <f>((G36^2)*G38*G39)/(G37^2)</f>
        <v>268.95999999999992</v>
      </c>
    </row>
    <row r="42" spans="2:8">
      <c r="F42" s="9"/>
      <c r="G42" s="16"/>
    </row>
    <row r="44" spans="2:8">
      <c r="C44" s="18"/>
      <c r="D44" s="11"/>
      <c r="E44" s="11"/>
    </row>
    <row r="45" spans="2:8">
      <c r="C45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Muestra de datos</vt:lpstr>
      <vt:lpstr>Muestreo requerido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Bayona</dc:creator>
  <cp:lastModifiedBy>Sergio Bayona</cp:lastModifiedBy>
  <dcterms:created xsi:type="dcterms:W3CDTF">2022-10-26T02:01:17Z</dcterms:created>
  <dcterms:modified xsi:type="dcterms:W3CDTF">2024-05-22T01:54:27Z</dcterms:modified>
</cp:coreProperties>
</file>