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4"/>
  </sheets>
  <definedNames/>
  <calcPr/>
</workbook>
</file>

<file path=xl/sharedStrings.xml><?xml version="1.0" encoding="utf-8"?>
<sst xmlns="http://schemas.openxmlformats.org/spreadsheetml/2006/main" count="102" uniqueCount="27">
  <si>
    <t xml:space="preserve">MÉTODO ANALÍITCO JERÁRQUICO AHP </t>
  </si>
  <si>
    <t xml:space="preserve">Para la selección del laboratorio desarrollasor de BlossomVit </t>
  </si>
  <si>
    <t xml:space="preserve">Ponderacion de criterios </t>
  </si>
  <si>
    <t>Criterio 1</t>
  </si>
  <si>
    <t>Criterio 2</t>
  </si>
  <si>
    <t>Criterio 3</t>
  </si>
  <si>
    <t>Criterio 4</t>
  </si>
  <si>
    <t>Criterio 5</t>
  </si>
  <si>
    <t>Criterio 6</t>
  </si>
  <si>
    <t xml:space="preserve">Vector Propio </t>
  </si>
  <si>
    <t>Normalizacion de la matriz &gt;&gt;</t>
  </si>
  <si>
    <t xml:space="preserve">Comparacion de alternativas en base a los criterios </t>
  </si>
  <si>
    <t xml:space="preserve">Criterio 1 </t>
  </si>
  <si>
    <t>Alternativa 1</t>
  </si>
  <si>
    <t>Alternativa 2</t>
  </si>
  <si>
    <t>Alternativa 3</t>
  </si>
  <si>
    <t>Alternativa 4</t>
  </si>
  <si>
    <t xml:space="preserve">Multiplicación de matrices </t>
  </si>
  <si>
    <t>Vector Propio C1</t>
  </si>
  <si>
    <t>Vector Propio C2</t>
  </si>
  <si>
    <t>Vector Propio C3</t>
  </si>
  <si>
    <t>Vector Propio C4</t>
  </si>
  <si>
    <t>Vector Propio C5</t>
  </si>
  <si>
    <t>Vector Propio C6</t>
  </si>
  <si>
    <t xml:space="preserve">Vector Propio Ponderación de criterios </t>
  </si>
  <si>
    <t>x</t>
  </si>
  <si>
    <t xml:space="preserve">Mejores alterantivas de selección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</si>
</sst>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0"/>
    <numFmt numFmtId="165" formatCode="d/m"/>
  </numFmts>
  <fonts count="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b/>
      <i/>
      <color theme="1"/>
      <name val="Arial"/>
      <scheme val="minor"/>
    </font>
    <font>
      <sz val="11.0"/>
      <color rgb="FF000000"/>
      <name val="&quot;Times New Roman&quot;"/>
    </font>
    <font>
      <i/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3" numFmtId="0" xfId="0" applyAlignment="1" applyFont="1">
      <alignment readingOrder="0"/>
    </xf>
    <xf borderId="1" fillId="0" fontId="2" numFmtId="0" xfId="0" applyAlignment="1" applyBorder="1" applyFont="1">
      <alignment horizontal="left" shrinkToFit="0" vertical="top" wrapText="1"/>
    </xf>
    <xf borderId="1" fillId="0" fontId="4" numFmtId="0" xfId="0" applyAlignment="1" applyBorder="1" applyFont="1">
      <alignment horizontal="left" readingOrder="0" shrinkToFit="0" wrapText="1"/>
    </xf>
    <xf borderId="1" fillId="0" fontId="4" numFmtId="4" xfId="0" applyAlignment="1" applyBorder="1" applyFont="1" applyNumberFormat="1">
      <alignment horizontal="left" shrinkToFit="0" wrapText="1"/>
    </xf>
    <xf borderId="1" fillId="0" fontId="4" numFmtId="4" xfId="0" applyAlignment="1" applyBorder="1" applyFont="1" applyNumberFormat="1">
      <alignment horizontal="left" readingOrder="0" shrinkToFit="0" wrapText="1"/>
    </xf>
    <xf borderId="0" fillId="0" fontId="2" numFmtId="4" xfId="0" applyFont="1" applyNumberFormat="1"/>
    <xf borderId="0" fillId="0" fontId="1" numFmtId="0" xfId="0" applyAlignment="1" applyFont="1">
      <alignment horizontal="center" readingOrder="0"/>
    </xf>
    <xf borderId="1" fillId="0" fontId="2" numFmtId="164" xfId="0" applyBorder="1" applyFont="1" applyNumberFormat="1"/>
    <xf borderId="0" fillId="0" fontId="2" numFmtId="164" xfId="0" applyAlignment="1" applyFont="1" applyNumberFormat="1">
      <alignment horizontal="center"/>
    </xf>
    <xf borderId="0" fillId="0" fontId="2" numFmtId="0" xfId="0" applyAlignment="1" applyFont="1">
      <alignment readingOrder="0" shrinkToFit="0" wrapText="1"/>
    </xf>
    <xf borderId="0" fillId="0" fontId="2" numFmtId="164" xfId="0" applyFont="1" applyNumberFormat="1"/>
    <xf borderId="0" fillId="0" fontId="2" numFmtId="165" xfId="0" applyAlignment="1" applyFont="1" applyNumberFormat="1">
      <alignment readingOrder="0"/>
    </xf>
    <xf borderId="1" fillId="0" fontId="2" numFmtId="0" xfId="0" applyBorder="1" applyFont="1"/>
    <xf borderId="0" fillId="0" fontId="2" numFmtId="0" xfId="0" applyFont="1"/>
    <xf borderId="0" fillId="0" fontId="2" numFmtId="0" xfId="0" applyAlignment="1" applyFont="1">
      <alignment horizontal="center"/>
    </xf>
    <xf borderId="0" fillId="0" fontId="1" numFmtId="0" xfId="0" applyAlignment="1" applyFont="1">
      <alignment readingOrder="0" shrinkToFit="0" wrapText="1"/>
    </xf>
    <xf borderId="2" fillId="0" fontId="2" numFmtId="164" xfId="0" applyBorder="1" applyFont="1" applyNumberFormat="1"/>
    <xf borderId="3" fillId="0" fontId="2" numFmtId="164" xfId="0" applyBorder="1" applyFont="1" applyNumberFormat="1"/>
    <xf borderId="4" fillId="0" fontId="2" numFmtId="164" xfId="0" applyAlignment="1" applyBorder="1" applyFont="1" applyNumberFormat="1">
      <alignment horizontal="center"/>
    </xf>
    <xf borderId="0" fillId="0" fontId="2" numFmtId="0" xfId="0" applyAlignment="1" applyFont="1">
      <alignment horizontal="center" readingOrder="0"/>
    </xf>
    <xf borderId="1" fillId="2" fontId="4" numFmtId="0" xfId="0" applyAlignment="1" applyBorder="1" applyFill="1" applyFont="1">
      <alignment horizontal="left" readingOrder="0" shrinkToFit="0" wrapText="1"/>
    </xf>
    <xf borderId="1" fillId="2" fontId="2" numFmtId="164" xfId="0" applyBorder="1" applyFont="1" applyNumberFormat="1"/>
    <xf borderId="0" fillId="0" fontId="5" numFmtId="0" xfId="0" applyAlignment="1" applyFont="1">
      <alignment horizontal="center" readingOrder="0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3" width="15.13"/>
    <col customWidth="1" min="4" max="4" width="14.63"/>
    <col customWidth="1" min="5" max="5" width="15.63"/>
    <col customWidth="1" min="6" max="6" width="15.13"/>
    <col customWidth="1" min="7" max="7" width="15.88"/>
  </cols>
  <sheetData>
    <row r="1">
      <c r="A1" s="1" t="s">
        <v>0</v>
      </c>
    </row>
    <row r="2">
      <c r="A2" s="2" t="s">
        <v>1</v>
      </c>
    </row>
    <row r="4">
      <c r="B4" s="3" t="s">
        <v>2</v>
      </c>
    </row>
    <row r="5">
      <c r="B5" s="4"/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</row>
    <row r="6">
      <c r="B6" s="5" t="s">
        <v>3</v>
      </c>
      <c r="C6" s="6">
        <f>1/1</f>
        <v>1</v>
      </c>
      <c r="D6" s="7">
        <v>5.0</v>
      </c>
      <c r="E6" s="6">
        <f>1/7</f>
        <v>0.1428571429</v>
      </c>
      <c r="F6" s="6">
        <f t="shared" ref="F6:G6" si="1">1/3</f>
        <v>0.3333333333</v>
      </c>
      <c r="G6" s="6">
        <f t="shared" si="1"/>
        <v>0.3333333333</v>
      </c>
      <c r="H6" s="7">
        <v>3.0</v>
      </c>
    </row>
    <row r="7">
      <c r="B7" s="5" t="s">
        <v>4</v>
      </c>
      <c r="C7" s="6">
        <f>1/5</f>
        <v>0.2</v>
      </c>
      <c r="D7" s="7">
        <v>1.0</v>
      </c>
      <c r="E7" s="6">
        <f>E6</f>
        <v>0.1428571429</v>
      </c>
      <c r="F7" s="7">
        <v>3.0</v>
      </c>
      <c r="G7" s="6">
        <f t="shared" ref="G7:H7" si="2">1/3</f>
        <v>0.3333333333</v>
      </c>
      <c r="H7" s="6">
        <f t="shared" si="2"/>
        <v>0.3333333333</v>
      </c>
    </row>
    <row r="8">
      <c r="B8" s="5" t="s">
        <v>5</v>
      </c>
      <c r="C8" s="7">
        <v>7.0</v>
      </c>
      <c r="D8" s="7">
        <v>7.0</v>
      </c>
      <c r="E8" s="7">
        <v>1.0</v>
      </c>
      <c r="F8" s="7">
        <v>5.0</v>
      </c>
      <c r="G8" s="7">
        <v>5.0</v>
      </c>
      <c r="H8" s="7">
        <v>5.0</v>
      </c>
    </row>
    <row r="9">
      <c r="B9" s="5" t="s">
        <v>6</v>
      </c>
      <c r="C9" s="7">
        <v>3.0</v>
      </c>
      <c r="D9" s="6">
        <f>1/3</f>
        <v>0.3333333333</v>
      </c>
      <c r="E9" s="7">
        <f>1/5</f>
        <v>0.2</v>
      </c>
      <c r="F9" s="7">
        <v>1.0</v>
      </c>
      <c r="G9" s="7">
        <v>3.0</v>
      </c>
      <c r="H9" s="6">
        <f>1/3</f>
        <v>0.3333333333</v>
      </c>
    </row>
    <row r="10">
      <c r="B10" s="5" t="s">
        <v>7</v>
      </c>
      <c r="C10" s="7">
        <v>3.0</v>
      </c>
      <c r="D10" s="7">
        <v>3.0</v>
      </c>
      <c r="E10" s="6">
        <f t="shared" ref="E10:E11" si="3">E9</f>
        <v>0.2</v>
      </c>
      <c r="F10" s="6">
        <f>1/3</f>
        <v>0.3333333333</v>
      </c>
      <c r="G10" s="7">
        <v>1.0</v>
      </c>
      <c r="H10" s="6">
        <f>H9</f>
        <v>0.3333333333</v>
      </c>
    </row>
    <row r="11">
      <c r="B11" s="5" t="s">
        <v>8</v>
      </c>
      <c r="C11" s="6">
        <f>1/3</f>
        <v>0.3333333333</v>
      </c>
      <c r="D11" s="7">
        <v>3.0</v>
      </c>
      <c r="E11" s="6">
        <f t="shared" si="3"/>
        <v>0.2</v>
      </c>
      <c r="F11" s="7">
        <v>3.0</v>
      </c>
      <c r="G11" s="7">
        <v>3.0</v>
      </c>
      <c r="H11" s="7">
        <v>1.0</v>
      </c>
    </row>
    <row r="12">
      <c r="C12" s="8">
        <f t="shared" ref="C12:H12" si="4">SUM(C6:C11)</f>
        <v>14.53333333</v>
      </c>
      <c r="D12" s="8">
        <f t="shared" si="4"/>
        <v>19.33333333</v>
      </c>
      <c r="E12" s="8">
        <f t="shared" si="4"/>
        <v>1.885714286</v>
      </c>
      <c r="F12" s="8">
        <f t="shared" si="4"/>
        <v>12.66666667</v>
      </c>
      <c r="G12" s="8">
        <f t="shared" si="4"/>
        <v>12.66666667</v>
      </c>
      <c r="H12" s="8">
        <f t="shared" si="4"/>
        <v>10</v>
      </c>
    </row>
    <row r="13">
      <c r="J13" s="9" t="s">
        <v>9</v>
      </c>
    </row>
    <row r="14">
      <c r="C14" s="10">
        <f t="shared" ref="C14:C19" si="5">C6/$C$12</f>
        <v>0.06880733945</v>
      </c>
      <c r="D14" s="10">
        <f t="shared" ref="D14:D19" si="6">D6/$D$12</f>
        <v>0.2586206897</v>
      </c>
      <c r="E14" s="10">
        <f>E6/$E12</f>
        <v>0.07575757576</v>
      </c>
      <c r="F14" s="10">
        <f t="shared" ref="F14:F19" si="7">F6/$F$12</f>
        <v>0.02631578947</v>
      </c>
      <c r="G14" s="10">
        <f t="shared" ref="G14:G19" si="8">G6/$G$12</f>
        <v>0.02631578947</v>
      </c>
      <c r="H14" s="10">
        <f t="shared" ref="H14:H19" si="9">H6/$H$12</f>
        <v>0.3</v>
      </c>
      <c r="J14" s="11">
        <f t="shared" ref="J14:J19" si="10">AVERAGE(C14:H14)</f>
        <v>0.1259695306</v>
      </c>
    </row>
    <row r="15">
      <c r="B15" s="12" t="s">
        <v>10</v>
      </c>
      <c r="C15" s="10">
        <f t="shared" si="5"/>
        <v>0.01376146789</v>
      </c>
      <c r="D15" s="10">
        <f t="shared" si="6"/>
        <v>0.05172413793</v>
      </c>
      <c r="E15" s="10">
        <f t="shared" ref="E15:E19" si="11">E7/$E$12</f>
        <v>0.07575757576</v>
      </c>
      <c r="F15" s="10">
        <f t="shared" si="7"/>
        <v>0.2368421053</v>
      </c>
      <c r="G15" s="10">
        <f t="shared" si="8"/>
        <v>0.02631578947</v>
      </c>
      <c r="H15" s="10">
        <f t="shared" si="9"/>
        <v>0.03333333333</v>
      </c>
      <c r="J15" s="11">
        <f t="shared" si="10"/>
        <v>0.07295573494</v>
      </c>
    </row>
    <row r="16">
      <c r="C16" s="10">
        <f t="shared" si="5"/>
        <v>0.4816513761</v>
      </c>
      <c r="D16" s="10">
        <f t="shared" si="6"/>
        <v>0.3620689655</v>
      </c>
      <c r="E16" s="10">
        <f t="shared" si="11"/>
        <v>0.5303030303</v>
      </c>
      <c r="F16" s="10">
        <f t="shared" si="7"/>
        <v>0.3947368421</v>
      </c>
      <c r="G16" s="10">
        <f t="shared" si="8"/>
        <v>0.3947368421</v>
      </c>
      <c r="H16" s="10">
        <f t="shared" si="9"/>
        <v>0.5</v>
      </c>
      <c r="J16" s="11">
        <f t="shared" si="10"/>
        <v>0.443916176</v>
      </c>
    </row>
    <row r="17">
      <c r="C17" s="10">
        <f t="shared" si="5"/>
        <v>0.2064220183</v>
      </c>
      <c r="D17" s="10">
        <f t="shared" si="6"/>
        <v>0.01724137931</v>
      </c>
      <c r="E17" s="10">
        <f t="shared" si="11"/>
        <v>0.1060606061</v>
      </c>
      <c r="F17" s="10">
        <f t="shared" si="7"/>
        <v>0.07894736842</v>
      </c>
      <c r="G17" s="10">
        <f t="shared" si="8"/>
        <v>0.2368421053</v>
      </c>
      <c r="H17" s="10">
        <f t="shared" si="9"/>
        <v>0.03333333333</v>
      </c>
      <c r="J17" s="11">
        <f t="shared" si="10"/>
        <v>0.1131411351</v>
      </c>
    </row>
    <row r="18">
      <c r="C18" s="10">
        <f t="shared" si="5"/>
        <v>0.2064220183</v>
      </c>
      <c r="D18" s="10">
        <f t="shared" si="6"/>
        <v>0.1551724138</v>
      </c>
      <c r="E18" s="10">
        <f t="shared" si="11"/>
        <v>0.1060606061</v>
      </c>
      <c r="F18" s="10">
        <f t="shared" si="7"/>
        <v>0.02631578947</v>
      </c>
      <c r="G18" s="10">
        <f t="shared" si="8"/>
        <v>0.07894736842</v>
      </c>
      <c r="H18" s="10">
        <f t="shared" si="9"/>
        <v>0.03333333333</v>
      </c>
      <c r="J18" s="11">
        <f t="shared" si="10"/>
        <v>0.1010419216</v>
      </c>
    </row>
    <row r="19">
      <c r="C19" s="10">
        <f t="shared" si="5"/>
        <v>0.02293577982</v>
      </c>
      <c r="D19" s="10">
        <f t="shared" si="6"/>
        <v>0.1551724138</v>
      </c>
      <c r="E19" s="10">
        <f t="shared" si="11"/>
        <v>0.1060606061</v>
      </c>
      <c r="F19" s="10">
        <f t="shared" si="7"/>
        <v>0.2368421053</v>
      </c>
      <c r="G19" s="10">
        <f t="shared" si="8"/>
        <v>0.2368421053</v>
      </c>
      <c r="H19" s="10">
        <f t="shared" si="9"/>
        <v>0.1</v>
      </c>
      <c r="J19" s="11">
        <f t="shared" si="10"/>
        <v>0.1429755017</v>
      </c>
    </row>
    <row r="20">
      <c r="C20" s="13">
        <f t="shared" ref="C20:H20" si="12">SUM(C14:C19)</f>
        <v>1</v>
      </c>
      <c r="D20" s="13">
        <f t="shared" si="12"/>
        <v>1</v>
      </c>
      <c r="E20" s="13">
        <f t="shared" si="12"/>
        <v>1</v>
      </c>
      <c r="F20" s="13">
        <f t="shared" si="12"/>
        <v>1</v>
      </c>
      <c r="G20" s="13">
        <f t="shared" si="12"/>
        <v>1</v>
      </c>
      <c r="H20" s="13">
        <f t="shared" si="12"/>
        <v>1</v>
      </c>
      <c r="J20" s="11">
        <f>SUM(J14:J19)</f>
        <v>1</v>
      </c>
    </row>
    <row r="22">
      <c r="A22" s="3" t="s">
        <v>11</v>
      </c>
    </row>
    <row r="24">
      <c r="A24" s="3" t="s">
        <v>12</v>
      </c>
      <c r="C24" s="14"/>
      <c r="D24" s="14"/>
      <c r="E24" s="14"/>
      <c r="F24" s="14"/>
    </row>
    <row r="25">
      <c r="B25" s="4"/>
      <c r="C25" s="5" t="s">
        <v>13</v>
      </c>
      <c r="D25" s="5" t="s">
        <v>14</v>
      </c>
      <c r="E25" s="5" t="s">
        <v>15</v>
      </c>
      <c r="F25" s="5" t="s">
        <v>16</v>
      </c>
    </row>
    <row r="26">
      <c r="B26" s="5" t="s">
        <v>13</v>
      </c>
      <c r="C26" s="7">
        <f>1</f>
        <v>1</v>
      </c>
      <c r="D26" s="7">
        <f>1/5</f>
        <v>0.2</v>
      </c>
      <c r="E26" s="7">
        <f t="shared" ref="E26:F26" si="13">1/3</f>
        <v>0.3333333333</v>
      </c>
      <c r="F26" s="7">
        <f t="shared" si="13"/>
        <v>0.3333333333</v>
      </c>
    </row>
    <row r="27">
      <c r="B27" s="5" t="s">
        <v>14</v>
      </c>
      <c r="C27" s="7">
        <f>5</f>
        <v>5</v>
      </c>
      <c r="D27" s="7">
        <v>1.0</v>
      </c>
      <c r="E27" s="7">
        <v>1.0</v>
      </c>
      <c r="F27" s="7">
        <v>3.0</v>
      </c>
    </row>
    <row r="28">
      <c r="B28" s="5" t="s">
        <v>15</v>
      </c>
      <c r="C28" s="7">
        <v>3.0</v>
      </c>
      <c r="D28" s="7">
        <v>1.0</v>
      </c>
      <c r="E28" s="7">
        <v>1.0</v>
      </c>
      <c r="F28" s="7">
        <v>3.0</v>
      </c>
    </row>
    <row r="29">
      <c r="B29" s="5" t="s">
        <v>16</v>
      </c>
      <c r="C29" s="7">
        <v>3.0</v>
      </c>
      <c r="D29" s="7">
        <f t="shared" ref="D29:E29" si="14">1/3</f>
        <v>0.3333333333</v>
      </c>
      <c r="E29" s="7">
        <f t="shared" si="14"/>
        <v>0.3333333333</v>
      </c>
      <c r="F29" s="7">
        <v>1.0</v>
      </c>
    </row>
    <row r="30">
      <c r="C30" s="8">
        <f t="shared" ref="C30:F30" si="15">SUM(C26:C29)</f>
        <v>12</v>
      </c>
      <c r="D30" s="8">
        <f t="shared" si="15"/>
        <v>2.533333333</v>
      </c>
      <c r="E30" s="8">
        <f t="shared" si="15"/>
        <v>2.666666667</v>
      </c>
      <c r="F30" s="8">
        <f t="shared" si="15"/>
        <v>7.333333333</v>
      </c>
    </row>
    <row r="32">
      <c r="H32" s="9" t="s">
        <v>9</v>
      </c>
    </row>
    <row r="33">
      <c r="C33" s="10">
        <f t="shared" ref="C33:C36" si="16">C26/$C$30</f>
        <v>0.08333333333</v>
      </c>
      <c r="D33" s="10">
        <f t="shared" ref="D33:D36" si="17">D26/$D$30</f>
        <v>0.07894736842</v>
      </c>
      <c r="E33" s="10">
        <f t="shared" ref="E33:E36" si="18">E26/$E$30</f>
        <v>0.125</v>
      </c>
      <c r="F33" s="10">
        <f t="shared" ref="F33:F36" si="19">F26/$F$30</f>
        <v>0.04545454545</v>
      </c>
      <c r="H33" s="11">
        <f t="shared" ref="H33:H36" si="20">AVERAGE(C33:F33)</f>
        <v>0.0831838118</v>
      </c>
    </row>
    <row r="34">
      <c r="B34" s="12" t="s">
        <v>10</v>
      </c>
      <c r="C34" s="10">
        <f t="shared" si="16"/>
        <v>0.4166666667</v>
      </c>
      <c r="D34" s="10">
        <f t="shared" si="17"/>
        <v>0.3947368421</v>
      </c>
      <c r="E34" s="10">
        <f t="shared" si="18"/>
        <v>0.375</v>
      </c>
      <c r="F34" s="10">
        <f t="shared" si="19"/>
        <v>0.4090909091</v>
      </c>
      <c r="H34" s="11">
        <f t="shared" si="20"/>
        <v>0.3988736045</v>
      </c>
    </row>
    <row r="35">
      <c r="C35" s="10">
        <f t="shared" si="16"/>
        <v>0.25</v>
      </c>
      <c r="D35" s="10">
        <f t="shared" si="17"/>
        <v>0.3947368421</v>
      </c>
      <c r="E35" s="10">
        <f t="shared" si="18"/>
        <v>0.375</v>
      </c>
      <c r="F35" s="10">
        <f t="shared" si="19"/>
        <v>0.4090909091</v>
      </c>
      <c r="H35" s="11">
        <f t="shared" si="20"/>
        <v>0.3572069378</v>
      </c>
    </row>
    <row r="36">
      <c r="C36" s="10">
        <f t="shared" si="16"/>
        <v>0.25</v>
      </c>
      <c r="D36" s="10">
        <f t="shared" si="17"/>
        <v>0.1315789474</v>
      </c>
      <c r="E36" s="10">
        <f t="shared" si="18"/>
        <v>0.125</v>
      </c>
      <c r="F36" s="10">
        <f t="shared" si="19"/>
        <v>0.1363636364</v>
      </c>
      <c r="H36" s="11">
        <f t="shared" si="20"/>
        <v>0.1607356459</v>
      </c>
    </row>
    <row r="37">
      <c r="C37" s="13">
        <f t="shared" ref="C37:F37" si="21">SUM(C33:C36)</f>
        <v>1</v>
      </c>
      <c r="D37" s="13">
        <f t="shared" si="21"/>
        <v>1</v>
      </c>
      <c r="E37" s="13">
        <f t="shared" si="21"/>
        <v>1</v>
      </c>
      <c r="F37" s="13">
        <f t="shared" si="21"/>
        <v>1</v>
      </c>
      <c r="H37" s="11">
        <f>SUM(H33:H36)</f>
        <v>1</v>
      </c>
    </row>
    <row r="39">
      <c r="A39" s="3" t="s">
        <v>4</v>
      </c>
    </row>
    <row r="40">
      <c r="B40" s="4"/>
      <c r="C40" s="5" t="s">
        <v>13</v>
      </c>
      <c r="D40" s="5" t="s">
        <v>14</v>
      </c>
      <c r="E40" s="5" t="s">
        <v>15</v>
      </c>
      <c r="F40" s="5" t="s">
        <v>16</v>
      </c>
    </row>
    <row r="41">
      <c r="B41" s="5" t="s">
        <v>13</v>
      </c>
      <c r="C41" s="7">
        <f>1</f>
        <v>1</v>
      </c>
      <c r="D41" s="7">
        <v>1.0</v>
      </c>
      <c r="E41" s="7">
        <v>3.0</v>
      </c>
      <c r="F41" s="7">
        <v>3.0</v>
      </c>
    </row>
    <row r="42">
      <c r="B42" s="5" t="s">
        <v>14</v>
      </c>
      <c r="C42" s="7">
        <v>1.0</v>
      </c>
      <c r="D42" s="7">
        <v>1.0</v>
      </c>
      <c r="E42" s="7">
        <v>3.0</v>
      </c>
      <c r="F42" s="7">
        <v>5.0</v>
      </c>
    </row>
    <row r="43">
      <c r="B43" s="5" t="s">
        <v>15</v>
      </c>
      <c r="C43" s="7">
        <f t="shared" ref="C43:D43" si="22">1/3</f>
        <v>0.3333333333</v>
      </c>
      <c r="D43" s="7">
        <f t="shared" si="22"/>
        <v>0.3333333333</v>
      </c>
      <c r="E43" s="7">
        <v>1.0</v>
      </c>
      <c r="F43" s="7">
        <v>3.0</v>
      </c>
    </row>
    <row r="44">
      <c r="B44" s="5" t="s">
        <v>16</v>
      </c>
      <c r="C44" s="7">
        <f>C43</f>
        <v>0.3333333333</v>
      </c>
      <c r="D44" s="7">
        <f>1/5</f>
        <v>0.2</v>
      </c>
      <c r="E44" s="7">
        <f>1/3</f>
        <v>0.3333333333</v>
      </c>
      <c r="F44" s="7">
        <v>1.0</v>
      </c>
    </row>
    <row r="45">
      <c r="C45" s="8">
        <f t="shared" ref="C45:F45" si="23">SUM(C41:C44)</f>
        <v>2.666666667</v>
      </c>
      <c r="D45" s="8">
        <f t="shared" si="23"/>
        <v>2.533333333</v>
      </c>
      <c r="E45" s="8">
        <f t="shared" si="23"/>
        <v>7.333333333</v>
      </c>
      <c r="F45" s="8">
        <f t="shared" si="23"/>
        <v>12</v>
      </c>
    </row>
    <row r="47">
      <c r="H47" s="1" t="s">
        <v>9</v>
      </c>
    </row>
    <row r="48">
      <c r="C48" s="15">
        <f t="shared" ref="C48:C52" si="24">C41/$C$45</f>
        <v>0.375</v>
      </c>
      <c r="D48" s="15">
        <f t="shared" ref="D48:D52" si="25">D41/$D$45</f>
        <v>0.3947368421</v>
      </c>
      <c r="E48" s="15">
        <f t="shared" ref="E48:E51" si="26">E41/$E$45</f>
        <v>0.4090909091</v>
      </c>
      <c r="F48" s="15">
        <f t="shared" ref="F48:F51" si="27">F41/$F$45</f>
        <v>0.25</v>
      </c>
      <c r="H48" s="11">
        <f t="shared" ref="H48:H51" si="28">AVERAGE(C48:F48)</f>
        <v>0.3572069378</v>
      </c>
    </row>
    <row r="49">
      <c r="B49" s="12" t="s">
        <v>10</v>
      </c>
      <c r="C49" s="15">
        <f t="shared" si="24"/>
        <v>0.375</v>
      </c>
      <c r="D49" s="15">
        <f t="shared" si="25"/>
        <v>0.3947368421</v>
      </c>
      <c r="E49" s="15">
        <f t="shared" si="26"/>
        <v>0.4090909091</v>
      </c>
      <c r="F49" s="15">
        <f t="shared" si="27"/>
        <v>0.4166666667</v>
      </c>
      <c r="H49" s="11">
        <f t="shared" si="28"/>
        <v>0.3988736045</v>
      </c>
    </row>
    <row r="50">
      <c r="C50" s="15">
        <f t="shared" si="24"/>
        <v>0.125</v>
      </c>
      <c r="D50" s="15">
        <f t="shared" si="25"/>
        <v>0.1315789474</v>
      </c>
      <c r="E50" s="15">
        <f t="shared" si="26"/>
        <v>0.1363636364</v>
      </c>
      <c r="F50" s="15">
        <f t="shared" si="27"/>
        <v>0.25</v>
      </c>
      <c r="H50" s="11">
        <f t="shared" si="28"/>
        <v>0.1607356459</v>
      </c>
    </row>
    <row r="51">
      <c r="C51" s="15">
        <f t="shared" si="24"/>
        <v>0.125</v>
      </c>
      <c r="D51" s="15">
        <f t="shared" si="25"/>
        <v>0.07894736842</v>
      </c>
      <c r="E51" s="15">
        <f t="shared" si="26"/>
        <v>0.04545454545</v>
      </c>
      <c r="F51" s="15">
        <f t="shared" si="27"/>
        <v>0.08333333333</v>
      </c>
      <c r="H51" s="11">
        <f t="shared" si="28"/>
        <v>0.0831838118</v>
      </c>
    </row>
    <row r="52">
      <c r="C52" s="16">
        <f t="shared" si="24"/>
        <v>1</v>
      </c>
      <c r="D52" s="16">
        <f t="shared" si="25"/>
        <v>1</v>
      </c>
      <c r="E52" s="16">
        <f t="shared" ref="E52:F52" si="29">SUM(E48:E51)</f>
        <v>1</v>
      </c>
      <c r="F52" s="16">
        <f t="shared" si="29"/>
        <v>1</v>
      </c>
      <c r="H52" s="11">
        <f>SUM(H48:H51)</f>
        <v>1</v>
      </c>
    </row>
    <row r="53">
      <c r="H53" s="17"/>
    </row>
    <row r="54">
      <c r="H54" s="17"/>
    </row>
    <row r="55">
      <c r="A55" s="3" t="s">
        <v>5</v>
      </c>
      <c r="H55" s="17"/>
    </row>
    <row r="56">
      <c r="B56" s="4"/>
      <c r="C56" s="5" t="s">
        <v>13</v>
      </c>
      <c r="D56" s="5" t="s">
        <v>14</v>
      </c>
      <c r="E56" s="5" t="s">
        <v>15</v>
      </c>
      <c r="F56" s="5" t="s">
        <v>16</v>
      </c>
      <c r="H56" s="17"/>
    </row>
    <row r="57">
      <c r="B57" s="5" t="s">
        <v>13</v>
      </c>
      <c r="C57" s="7">
        <f>1</f>
        <v>1</v>
      </c>
      <c r="D57" s="7">
        <v>1.0</v>
      </c>
      <c r="E57" s="7">
        <v>3.0</v>
      </c>
      <c r="F57" s="7">
        <v>5.0</v>
      </c>
      <c r="H57" s="17"/>
    </row>
    <row r="58">
      <c r="B58" s="5" t="s">
        <v>14</v>
      </c>
      <c r="C58" s="7">
        <v>1.0</v>
      </c>
      <c r="D58" s="7">
        <v>1.0</v>
      </c>
      <c r="E58" s="7">
        <v>3.0</v>
      </c>
      <c r="F58" s="7">
        <v>5.0</v>
      </c>
      <c r="H58" s="17"/>
    </row>
    <row r="59">
      <c r="B59" s="5" t="s">
        <v>15</v>
      </c>
      <c r="C59" s="7">
        <f t="shared" ref="C59:D59" si="30">1/3</f>
        <v>0.3333333333</v>
      </c>
      <c r="D59" s="7">
        <f t="shared" si="30"/>
        <v>0.3333333333</v>
      </c>
      <c r="E59" s="7">
        <v>1.0</v>
      </c>
      <c r="F59" s="7">
        <v>3.0</v>
      </c>
      <c r="H59" s="17"/>
    </row>
    <row r="60">
      <c r="B60" s="5" t="s">
        <v>16</v>
      </c>
      <c r="C60" s="7">
        <f t="shared" ref="C60:D60" si="31">1/5</f>
        <v>0.2</v>
      </c>
      <c r="D60" s="7">
        <f t="shared" si="31"/>
        <v>0.2</v>
      </c>
      <c r="E60" s="7">
        <f>1/3</f>
        <v>0.3333333333</v>
      </c>
      <c r="F60" s="7">
        <v>1.0</v>
      </c>
      <c r="H60" s="17"/>
    </row>
    <row r="61">
      <c r="C61" s="8">
        <f t="shared" ref="C61:F61" si="32">SUM(C57:C60)</f>
        <v>2.533333333</v>
      </c>
      <c r="D61" s="8">
        <f t="shared" si="32"/>
        <v>2.533333333</v>
      </c>
      <c r="E61" s="8">
        <f t="shared" si="32"/>
        <v>7.333333333</v>
      </c>
      <c r="F61" s="8">
        <f t="shared" si="32"/>
        <v>14</v>
      </c>
      <c r="H61" s="17"/>
    </row>
    <row r="62">
      <c r="H62" s="17"/>
    </row>
    <row r="63">
      <c r="H63" s="9" t="s">
        <v>9</v>
      </c>
    </row>
    <row r="64">
      <c r="C64" s="15">
        <f t="shared" ref="C64:C67" si="33">C57/$C$61</f>
        <v>0.3947368421</v>
      </c>
      <c r="D64" s="15">
        <f t="shared" ref="D64:D67" si="34">D57/$D$61</f>
        <v>0.3947368421</v>
      </c>
      <c r="E64" s="15">
        <f t="shared" ref="E64:E67" si="35">E57/$E$61</f>
        <v>0.4090909091</v>
      </c>
      <c r="F64" s="15">
        <f t="shared" ref="F64:F67" si="36">F57/$F$61</f>
        <v>0.3571428571</v>
      </c>
      <c r="H64" s="11">
        <f t="shared" ref="H64:H67" si="37">AVERAGE(C64:F64)</f>
        <v>0.3889268626</v>
      </c>
    </row>
    <row r="65">
      <c r="B65" s="12" t="s">
        <v>10</v>
      </c>
      <c r="C65" s="15">
        <f t="shared" si="33"/>
        <v>0.3947368421</v>
      </c>
      <c r="D65" s="15">
        <f t="shared" si="34"/>
        <v>0.3947368421</v>
      </c>
      <c r="E65" s="15">
        <f t="shared" si="35"/>
        <v>0.4090909091</v>
      </c>
      <c r="F65" s="15">
        <f t="shared" si="36"/>
        <v>0.3571428571</v>
      </c>
      <c r="H65" s="11">
        <f t="shared" si="37"/>
        <v>0.3889268626</v>
      </c>
    </row>
    <row r="66">
      <c r="C66" s="15">
        <f t="shared" si="33"/>
        <v>0.1315789474</v>
      </c>
      <c r="D66" s="15">
        <f t="shared" si="34"/>
        <v>0.1315789474</v>
      </c>
      <c r="E66" s="15">
        <f t="shared" si="35"/>
        <v>0.1363636364</v>
      </c>
      <c r="F66" s="15">
        <f t="shared" si="36"/>
        <v>0.2142857143</v>
      </c>
      <c r="H66" s="11">
        <f t="shared" si="37"/>
        <v>0.1534518113</v>
      </c>
    </row>
    <row r="67">
      <c r="C67" s="15">
        <f t="shared" si="33"/>
        <v>0.07894736842</v>
      </c>
      <c r="D67" s="15">
        <f t="shared" si="34"/>
        <v>0.07894736842</v>
      </c>
      <c r="E67" s="15">
        <f t="shared" si="35"/>
        <v>0.04545454545</v>
      </c>
      <c r="F67" s="15">
        <f t="shared" si="36"/>
        <v>0.07142857143</v>
      </c>
      <c r="H67" s="11">
        <f t="shared" si="37"/>
        <v>0.06869446343</v>
      </c>
    </row>
    <row r="68">
      <c r="C68" s="16">
        <f t="shared" ref="C68:F68" si="38">SUM(C64:C67)</f>
        <v>1</v>
      </c>
      <c r="D68" s="16">
        <f t="shared" si="38"/>
        <v>1</v>
      </c>
      <c r="E68" s="16">
        <f t="shared" si="38"/>
        <v>1</v>
      </c>
      <c r="F68" s="16">
        <f t="shared" si="38"/>
        <v>1</v>
      </c>
      <c r="H68" s="11">
        <f>SUM(H64:H67)</f>
        <v>1</v>
      </c>
    </row>
    <row r="71">
      <c r="A71" s="3" t="s">
        <v>6</v>
      </c>
      <c r="H71" s="17"/>
    </row>
    <row r="72">
      <c r="B72" s="4"/>
      <c r="C72" s="5" t="s">
        <v>13</v>
      </c>
      <c r="D72" s="5" t="s">
        <v>14</v>
      </c>
      <c r="E72" s="5" t="s">
        <v>15</v>
      </c>
      <c r="F72" s="5" t="s">
        <v>16</v>
      </c>
      <c r="H72" s="17"/>
    </row>
    <row r="73">
      <c r="B73" s="5" t="s">
        <v>13</v>
      </c>
      <c r="C73" s="7">
        <f>1</f>
        <v>1</v>
      </c>
      <c r="D73" s="7">
        <f>1/5</f>
        <v>0.2</v>
      </c>
      <c r="E73" s="7">
        <v>3.0</v>
      </c>
      <c r="F73" s="7">
        <v>3.0</v>
      </c>
      <c r="H73" s="17"/>
    </row>
    <row r="74">
      <c r="B74" s="5" t="s">
        <v>14</v>
      </c>
      <c r="C74" s="7">
        <v>5.0</v>
      </c>
      <c r="D74" s="7">
        <v>1.0</v>
      </c>
      <c r="E74" s="7">
        <v>3.0</v>
      </c>
      <c r="F74" s="7">
        <v>5.0</v>
      </c>
      <c r="H74" s="17"/>
    </row>
    <row r="75">
      <c r="B75" s="5" t="s">
        <v>15</v>
      </c>
      <c r="C75" s="7">
        <f>1/3</f>
        <v>0.3333333333</v>
      </c>
      <c r="D75" s="7">
        <f>D73</f>
        <v>0.2</v>
      </c>
      <c r="E75" s="7">
        <v>1.0</v>
      </c>
      <c r="F75" s="7">
        <v>3.0</v>
      </c>
      <c r="H75" s="17"/>
    </row>
    <row r="76">
      <c r="B76" s="5" t="s">
        <v>16</v>
      </c>
      <c r="C76" s="7">
        <f>C75</f>
        <v>0.3333333333</v>
      </c>
      <c r="D76" s="7">
        <f>1/5</f>
        <v>0.2</v>
      </c>
      <c r="E76" s="7">
        <f>1/3</f>
        <v>0.3333333333</v>
      </c>
      <c r="F76" s="7">
        <v>1.0</v>
      </c>
      <c r="H76" s="17"/>
    </row>
    <row r="77">
      <c r="C77" s="8">
        <f t="shared" ref="C77:F77" si="39">SUM(C73:C76)</f>
        <v>6.666666667</v>
      </c>
      <c r="D77" s="8">
        <f t="shared" si="39"/>
        <v>1.6</v>
      </c>
      <c r="E77" s="8">
        <f t="shared" si="39"/>
        <v>7.333333333</v>
      </c>
      <c r="F77" s="8">
        <f t="shared" si="39"/>
        <v>12</v>
      </c>
      <c r="H77" s="17"/>
    </row>
    <row r="78">
      <c r="H78" s="17"/>
    </row>
    <row r="79">
      <c r="H79" s="9" t="s">
        <v>9</v>
      </c>
    </row>
    <row r="80">
      <c r="C80" s="15">
        <f t="shared" ref="C80:C83" si="40">C73/$C$77</f>
        <v>0.15</v>
      </c>
      <c r="D80" s="15">
        <f t="shared" ref="D80:D83" si="41">D73/$D$77</f>
        <v>0.125</v>
      </c>
      <c r="E80" s="15">
        <f t="shared" ref="E80:E83" si="42">E73/$E$77</f>
        <v>0.4090909091</v>
      </c>
      <c r="F80" s="15">
        <f t="shared" ref="F80:F83" si="43">F73/$F$77</f>
        <v>0.25</v>
      </c>
      <c r="H80" s="11">
        <f t="shared" ref="H80:H83" si="44">AVERAGE(C80:F80)</f>
        <v>0.2335227273</v>
      </c>
    </row>
    <row r="81">
      <c r="B81" s="12" t="s">
        <v>10</v>
      </c>
      <c r="C81" s="15">
        <f t="shared" si="40"/>
        <v>0.75</v>
      </c>
      <c r="D81" s="15">
        <f t="shared" si="41"/>
        <v>0.625</v>
      </c>
      <c r="E81" s="15">
        <f t="shared" si="42"/>
        <v>0.4090909091</v>
      </c>
      <c r="F81" s="15">
        <f t="shared" si="43"/>
        <v>0.4166666667</v>
      </c>
      <c r="H81" s="11">
        <f t="shared" si="44"/>
        <v>0.5501893939</v>
      </c>
    </row>
    <row r="82">
      <c r="C82" s="15">
        <f t="shared" si="40"/>
        <v>0.05</v>
      </c>
      <c r="D82" s="15">
        <f t="shared" si="41"/>
        <v>0.125</v>
      </c>
      <c r="E82" s="15">
        <f t="shared" si="42"/>
        <v>0.1363636364</v>
      </c>
      <c r="F82" s="15">
        <f t="shared" si="43"/>
        <v>0.25</v>
      </c>
      <c r="H82" s="11">
        <f t="shared" si="44"/>
        <v>0.1403409091</v>
      </c>
    </row>
    <row r="83">
      <c r="C83" s="15">
        <f t="shared" si="40"/>
        <v>0.05</v>
      </c>
      <c r="D83" s="15">
        <f t="shared" si="41"/>
        <v>0.125</v>
      </c>
      <c r="E83" s="15">
        <f t="shared" si="42"/>
        <v>0.04545454545</v>
      </c>
      <c r="F83" s="15">
        <f t="shared" si="43"/>
        <v>0.08333333333</v>
      </c>
      <c r="H83" s="11">
        <f t="shared" si="44"/>
        <v>0.0759469697</v>
      </c>
    </row>
    <row r="84">
      <c r="C84" s="16">
        <f t="shared" ref="C84:F84" si="45">SUM(C80:C83)</f>
        <v>1</v>
      </c>
      <c r="D84" s="16">
        <f t="shared" si="45"/>
        <v>1</v>
      </c>
      <c r="E84" s="16">
        <f t="shared" si="45"/>
        <v>1</v>
      </c>
      <c r="F84" s="16">
        <f t="shared" si="45"/>
        <v>1</v>
      </c>
      <c r="H84" s="11">
        <f>SUM(H80:H83)</f>
        <v>1</v>
      </c>
    </row>
    <row r="87">
      <c r="A87" s="3" t="s">
        <v>7</v>
      </c>
      <c r="H87" s="17"/>
    </row>
    <row r="88">
      <c r="B88" s="4"/>
      <c r="C88" s="5" t="s">
        <v>13</v>
      </c>
      <c r="D88" s="5" t="s">
        <v>14</v>
      </c>
      <c r="E88" s="5" t="s">
        <v>15</v>
      </c>
      <c r="F88" s="5" t="s">
        <v>16</v>
      </c>
      <c r="H88" s="17"/>
    </row>
    <row r="89">
      <c r="B89" s="5" t="s">
        <v>13</v>
      </c>
      <c r="C89" s="7">
        <f>1</f>
        <v>1</v>
      </c>
      <c r="D89" s="7">
        <v>3.0</v>
      </c>
      <c r="E89" s="7">
        <v>5.0</v>
      </c>
      <c r="F89" s="7">
        <v>7.0</v>
      </c>
      <c r="H89" s="17"/>
    </row>
    <row r="90">
      <c r="B90" s="5" t="s">
        <v>14</v>
      </c>
      <c r="C90" s="7">
        <f>1/D$89</f>
        <v>0.3333333333</v>
      </c>
      <c r="D90" s="7">
        <v>1.0</v>
      </c>
      <c r="E90" s="7">
        <v>1.0</v>
      </c>
      <c r="F90" s="7">
        <v>7.0</v>
      </c>
      <c r="H90" s="17"/>
    </row>
    <row r="91">
      <c r="B91" s="5" t="s">
        <v>15</v>
      </c>
      <c r="C91" s="7">
        <f>1/E89</f>
        <v>0.2</v>
      </c>
      <c r="D91" s="7">
        <f>E90</f>
        <v>1</v>
      </c>
      <c r="E91" s="7">
        <v>1.0</v>
      </c>
      <c r="F91" s="7">
        <v>5.0</v>
      </c>
      <c r="H91" s="17"/>
    </row>
    <row r="92">
      <c r="B92" s="5" t="s">
        <v>16</v>
      </c>
      <c r="C92" s="7">
        <f>1/F89</f>
        <v>0.1428571429</v>
      </c>
      <c r="D92" s="7">
        <f>1/7</f>
        <v>0.1428571429</v>
      </c>
      <c r="E92" s="7">
        <f>1/5</f>
        <v>0.2</v>
      </c>
      <c r="F92" s="7">
        <v>1.0</v>
      </c>
      <c r="H92" s="17"/>
    </row>
    <row r="93">
      <c r="C93" s="8">
        <f t="shared" ref="C93:F93" si="46">SUM(C89:C92)</f>
        <v>1.676190476</v>
      </c>
      <c r="D93" s="8">
        <f t="shared" si="46"/>
        <v>5.142857143</v>
      </c>
      <c r="E93" s="8">
        <f t="shared" si="46"/>
        <v>7.2</v>
      </c>
      <c r="F93" s="8">
        <f t="shared" si="46"/>
        <v>20</v>
      </c>
      <c r="H93" s="17"/>
    </row>
    <row r="94">
      <c r="H94" s="17"/>
    </row>
    <row r="95">
      <c r="H95" s="9" t="s">
        <v>9</v>
      </c>
    </row>
    <row r="96">
      <c r="C96" s="15">
        <f t="shared" ref="C96:C99" si="47">C89/$C$93</f>
        <v>0.5965909091</v>
      </c>
      <c r="D96" s="15">
        <f t="shared" ref="D96:D99" si="48">D89/$D$93</f>
        <v>0.5833333333</v>
      </c>
      <c r="E96" s="15">
        <f t="shared" ref="E96:E99" si="49">E89/$E$93</f>
        <v>0.6944444444</v>
      </c>
      <c r="F96" s="15">
        <f t="shared" ref="F96:F99" si="50">F89/$F$93</f>
        <v>0.35</v>
      </c>
      <c r="H96" s="11">
        <f t="shared" ref="H96:H99" si="51">AVERAGE(C96:F96)</f>
        <v>0.5560921717</v>
      </c>
    </row>
    <row r="97">
      <c r="B97" s="12" t="s">
        <v>10</v>
      </c>
      <c r="C97" s="15">
        <f t="shared" si="47"/>
        <v>0.1988636364</v>
      </c>
      <c r="D97" s="15">
        <f t="shared" si="48"/>
        <v>0.1944444444</v>
      </c>
      <c r="E97" s="15">
        <f t="shared" si="49"/>
        <v>0.1388888889</v>
      </c>
      <c r="F97" s="15">
        <f t="shared" si="50"/>
        <v>0.35</v>
      </c>
      <c r="H97" s="11">
        <f t="shared" si="51"/>
        <v>0.2205492424</v>
      </c>
    </row>
    <row r="98">
      <c r="C98" s="15">
        <f t="shared" si="47"/>
        <v>0.1193181818</v>
      </c>
      <c r="D98" s="15">
        <f t="shared" si="48"/>
        <v>0.1944444444</v>
      </c>
      <c r="E98" s="15">
        <f t="shared" si="49"/>
        <v>0.1388888889</v>
      </c>
      <c r="F98" s="15">
        <f t="shared" si="50"/>
        <v>0.25</v>
      </c>
      <c r="H98" s="11">
        <f t="shared" si="51"/>
        <v>0.1756628788</v>
      </c>
    </row>
    <row r="99">
      <c r="C99" s="15">
        <f t="shared" si="47"/>
        <v>0.08522727273</v>
      </c>
      <c r="D99" s="15">
        <f t="shared" si="48"/>
        <v>0.02777777778</v>
      </c>
      <c r="E99" s="15">
        <f t="shared" si="49"/>
        <v>0.02777777778</v>
      </c>
      <c r="F99" s="15">
        <f t="shared" si="50"/>
        <v>0.05</v>
      </c>
      <c r="H99" s="11">
        <f t="shared" si="51"/>
        <v>0.04769570707</v>
      </c>
    </row>
    <row r="100">
      <c r="C100" s="16">
        <f t="shared" ref="C100:F100" si="52">SUM(C96:C99)</f>
        <v>1</v>
      </c>
      <c r="D100" s="16">
        <f t="shared" si="52"/>
        <v>1</v>
      </c>
      <c r="E100" s="16">
        <f t="shared" si="52"/>
        <v>1</v>
      </c>
      <c r="F100" s="16">
        <f t="shared" si="52"/>
        <v>1</v>
      </c>
      <c r="H100" s="11">
        <f>SUM(H96:H99)</f>
        <v>1</v>
      </c>
    </row>
    <row r="103">
      <c r="A103" s="3" t="s">
        <v>8</v>
      </c>
      <c r="H103" s="17"/>
    </row>
    <row r="104">
      <c r="B104" s="4"/>
      <c r="C104" s="5" t="s">
        <v>13</v>
      </c>
      <c r="D104" s="5" t="s">
        <v>14</v>
      </c>
      <c r="E104" s="5" t="s">
        <v>15</v>
      </c>
      <c r="F104" s="5" t="s">
        <v>16</v>
      </c>
      <c r="H104" s="17"/>
    </row>
    <row r="105">
      <c r="B105" s="5" t="s">
        <v>13</v>
      </c>
      <c r="C105" s="7">
        <f>1</f>
        <v>1</v>
      </c>
      <c r="D105" s="7">
        <v>3.0</v>
      </c>
      <c r="E105" s="7">
        <v>5.0</v>
      </c>
      <c r="F105" s="7">
        <v>7.0</v>
      </c>
      <c r="H105" s="17"/>
    </row>
    <row r="106">
      <c r="B106" s="5" t="s">
        <v>14</v>
      </c>
      <c r="C106" s="7">
        <f>1/D105</f>
        <v>0.3333333333</v>
      </c>
      <c r="D106" s="7">
        <v>1.0</v>
      </c>
      <c r="E106" s="7">
        <v>3.0</v>
      </c>
      <c r="F106" s="7">
        <v>7.0</v>
      </c>
      <c r="H106" s="17"/>
    </row>
    <row r="107">
      <c r="B107" s="5" t="s">
        <v>15</v>
      </c>
      <c r="C107" s="7">
        <f>1/5</f>
        <v>0.2</v>
      </c>
      <c r="D107" s="7">
        <f>1/3</f>
        <v>0.3333333333</v>
      </c>
      <c r="E107" s="7">
        <v>1.0</v>
      </c>
      <c r="F107" s="7">
        <v>5.0</v>
      </c>
      <c r="H107" s="17"/>
    </row>
    <row r="108">
      <c r="B108" s="5" t="s">
        <v>16</v>
      </c>
      <c r="C108" s="7">
        <f>1/7</f>
        <v>0.1428571429</v>
      </c>
      <c r="D108" s="7">
        <f>C108</f>
        <v>0.1428571429</v>
      </c>
      <c r="E108" s="7">
        <f>1/5</f>
        <v>0.2</v>
      </c>
      <c r="F108" s="7">
        <v>1.0</v>
      </c>
      <c r="H108" s="17"/>
    </row>
    <row r="109">
      <c r="C109" s="8">
        <f t="shared" ref="C109:F109" si="53">SUM(C105:C108)</f>
        <v>1.676190476</v>
      </c>
      <c r="D109" s="8">
        <f t="shared" si="53"/>
        <v>4.476190476</v>
      </c>
      <c r="E109" s="8">
        <f t="shared" si="53"/>
        <v>9.2</v>
      </c>
      <c r="F109" s="8">
        <f t="shared" si="53"/>
        <v>20</v>
      </c>
      <c r="H109" s="17"/>
    </row>
    <row r="110">
      <c r="H110" s="17"/>
    </row>
    <row r="111">
      <c r="H111" s="9" t="s">
        <v>9</v>
      </c>
    </row>
    <row r="112">
      <c r="C112" s="15">
        <f t="shared" ref="C112:C115" si="54">C105/$C$109</f>
        <v>0.5965909091</v>
      </c>
      <c r="D112" s="15">
        <f t="shared" ref="D112:D115" si="55">D105/$D$109</f>
        <v>0.670212766</v>
      </c>
      <c r="E112" s="15">
        <f t="shared" ref="E112:E115" si="56">E105/$E$109</f>
        <v>0.5434782609</v>
      </c>
      <c r="F112" s="15">
        <f t="shared" ref="F112:F115" si="57">F105/$F$109</f>
        <v>0.35</v>
      </c>
      <c r="H112" s="11">
        <f t="shared" ref="H112:H115" si="58">AVERAGE(C112:F112)</f>
        <v>0.540070484</v>
      </c>
    </row>
    <row r="113">
      <c r="B113" s="12" t="s">
        <v>10</v>
      </c>
      <c r="C113" s="15">
        <f t="shared" si="54"/>
        <v>0.1988636364</v>
      </c>
      <c r="D113" s="15">
        <f t="shared" si="55"/>
        <v>0.2234042553</v>
      </c>
      <c r="E113" s="15">
        <f t="shared" si="56"/>
        <v>0.3260869565</v>
      </c>
      <c r="F113" s="15">
        <f t="shared" si="57"/>
        <v>0.35</v>
      </c>
      <c r="H113" s="11">
        <f t="shared" si="58"/>
        <v>0.2745887121</v>
      </c>
    </row>
    <row r="114">
      <c r="C114" s="15">
        <f t="shared" si="54"/>
        <v>0.1193181818</v>
      </c>
      <c r="D114" s="15">
        <f t="shared" si="55"/>
        <v>0.07446808511</v>
      </c>
      <c r="E114" s="15">
        <f t="shared" si="56"/>
        <v>0.1086956522</v>
      </c>
      <c r="F114" s="15">
        <f t="shared" si="57"/>
        <v>0.25</v>
      </c>
      <c r="H114" s="11">
        <f t="shared" si="58"/>
        <v>0.1381204798</v>
      </c>
    </row>
    <row r="115">
      <c r="C115" s="15">
        <f t="shared" si="54"/>
        <v>0.08522727273</v>
      </c>
      <c r="D115" s="15">
        <f t="shared" si="55"/>
        <v>0.03191489362</v>
      </c>
      <c r="E115" s="15">
        <f t="shared" si="56"/>
        <v>0.02173913043</v>
      </c>
      <c r="F115" s="15">
        <f t="shared" si="57"/>
        <v>0.05</v>
      </c>
      <c r="H115" s="11">
        <f t="shared" si="58"/>
        <v>0.04722032419</v>
      </c>
    </row>
    <row r="116">
      <c r="C116" s="16">
        <f t="shared" ref="C116:F116" si="59">SUM(C112:C115)</f>
        <v>1</v>
      </c>
      <c r="D116" s="16">
        <f t="shared" si="59"/>
        <v>1</v>
      </c>
      <c r="E116" s="16">
        <f t="shared" si="59"/>
        <v>1</v>
      </c>
      <c r="F116" s="16">
        <f t="shared" si="59"/>
        <v>1</v>
      </c>
      <c r="H116" s="11">
        <f>SUM(H112:H115)</f>
        <v>1</v>
      </c>
    </row>
    <row r="118">
      <c r="A118" s="2" t="s">
        <v>17</v>
      </c>
    </row>
    <row r="120">
      <c r="B120" s="1" t="s">
        <v>18</v>
      </c>
      <c r="C120" s="1" t="s">
        <v>19</v>
      </c>
      <c r="D120" s="1" t="s">
        <v>20</v>
      </c>
      <c r="E120" s="1" t="s">
        <v>21</v>
      </c>
      <c r="F120" s="1" t="s">
        <v>22</v>
      </c>
      <c r="G120" s="1" t="s">
        <v>23</v>
      </c>
      <c r="I120" s="18" t="s">
        <v>24</v>
      </c>
    </row>
    <row r="121">
      <c r="A121" s="1" t="s">
        <v>13</v>
      </c>
      <c r="B121" s="19">
        <v>0.08318381180223286</v>
      </c>
      <c r="C121" s="13">
        <v>0.35720693779904306</v>
      </c>
      <c r="D121" s="13">
        <v>0.3889268626110731</v>
      </c>
      <c r="E121" s="13">
        <v>0.262987012987013</v>
      </c>
      <c r="F121" s="13">
        <v>0.5560921717171717</v>
      </c>
      <c r="G121" s="20">
        <v>0.5400704839794803</v>
      </c>
      <c r="I121" s="21">
        <v>0.12596953063494296</v>
      </c>
    </row>
    <row r="122">
      <c r="A122" s="1" t="s">
        <v>14</v>
      </c>
      <c r="B122" s="19">
        <v>0.39887360446570974</v>
      </c>
      <c r="C122" s="13">
        <v>0.39887360446570974</v>
      </c>
      <c r="D122" s="13">
        <v>0.3889268626110731</v>
      </c>
      <c r="E122" s="13">
        <v>0.5010822510822511</v>
      </c>
      <c r="F122" s="13">
        <v>0.22054924242424243</v>
      </c>
      <c r="G122" s="20">
        <v>0.2745887120511311</v>
      </c>
      <c r="I122" s="21">
        <v>0.07295573494144898</v>
      </c>
    </row>
    <row r="123">
      <c r="A123" s="1" t="s">
        <v>15</v>
      </c>
      <c r="B123" s="19">
        <v>0.357206937799043</v>
      </c>
      <c r="C123" s="13">
        <v>0.16073564593301434</v>
      </c>
      <c r="D123" s="13">
        <v>0.15345181134654817</v>
      </c>
      <c r="E123" s="13">
        <v>0.1590909090909091</v>
      </c>
      <c r="F123" s="13">
        <v>0.17566287878787878</v>
      </c>
      <c r="G123" s="20">
        <v>0.13812047977461947</v>
      </c>
      <c r="H123" s="22" t="s">
        <v>25</v>
      </c>
      <c r="I123" s="21">
        <v>0.4439161760295978</v>
      </c>
    </row>
    <row r="124">
      <c r="A124" s="1" t="s">
        <v>16</v>
      </c>
      <c r="B124" s="19">
        <v>0.16073564593301434</v>
      </c>
      <c r="C124" s="13">
        <v>0.08318381180223285</v>
      </c>
      <c r="D124" s="13">
        <v>0.06869446343130553</v>
      </c>
      <c r="E124" s="13">
        <v>0.07683982683982685</v>
      </c>
      <c r="F124" s="13">
        <v>0.04769570707070707</v>
      </c>
      <c r="G124" s="20">
        <v>0.04722032419476915</v>
      </c>
      <c r="I124" s="21">
        <v>0.1131411351228531</v>
      </c>
    </row>
    <row r="125">
      <c r="B125" s="13"/>
      <c r="C125" s="13"/>
      <c r="D125" s="13"/>
      <c r="E125" s="13"/>
      <c r="F125" s="13"/>
      <c r="G125" s="13"/>
      <c r="I125" s="21">
        <v>0.10104192157173392</v>
      </c>
    </row>
    <row r="126">
      <c r="I126" s="21">
        <v>0.14297550169942316</v>
      </c>
    </row>
    <row r="128">
      <c r="A128" s="23" t="s">
        <v>13</v>
      </c>
      <c r="B128" s="24">
        <f t="array" ref="B128:B131">MMULT(B121:G124,I121:I126)</f>
        <v>0.3723499652</v>
      </c>
      <c r="C128" s="25" t="s">
        <v>26</v>
      </c>
    </row>
    <row r="129">
      <c r="A129" s="23" t="s">
        <v>14</v>
      </c>
      <c r="B129" s="24">
        <v>0.3702341561048553</v>
      </c>
    </row>
    <row r="130">
      <c r="A130" s="5" t="s">
        <v>15</v>
      </c>
      <c r="B130" s="10">
        <v>0.1803404045267604</v>
      </c>
    </row>
    <row r="131">
      <c r="A131" s="5" t="s">
        <v>16</v>
      </c>
      <c r="B131" s="10">
        <v>0.07707547418718426</v>
      </c>
    </row>
  </sheetData>
  <mergeCells count="8">
    <mergeCell ref="B15:B16"/>
    <mergeCell ref="B34:B35"/>
    <mergeCell ref="B49:B50"/>
    <mergeCell ref="B65:B66"/>
    <mergeCell ref="B81:B82"/>
    <mergeCell ref="B97:B98"/>
    <mergeCell ref="B113:B114"/>
    <mergeCell ref="C128:D129"/>
  </mergeCells>
  <drawing r:id="rId1"/>
</worksheet>
</file>