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2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/Users/lauragallardos/Downloads/APENDICES/"/>
    </mc:Choice>
  </mc:AlternateContent>
  <xr:revisionPtr revIDLastSave="0" documentId="8_{6E27BA7F-442E-1C48-A639-0160076D74DC}" xr6:coauthVersionLast="47" xr6:coauthVersionMax="47" xr10:uidLastSave="{00000000-0000-0000-0000-000000000000}"/>
  <bookViews>
    <workbookView xWindow="-20" yWindow="500" windowWidth="28800" windowHeight="16100" tabRatio="722" xr2:uid="{00000000-000D-0000-FFFF-FFFF00000000}"/>
  </bookViews>
  <sheets>
    <sheet name="BD_Recibo" sheetId="1" r:id="rId1"/>
    <sheet name="TD_Recibo" sheetId="3" r:id="rId2"/>
    <sheet name="Pareto" sheetId="19" r:id="rId3"/>
    <sheet name="Hoja4" sheetId="13" state="hidden" r:id="rId4"/>
    <sheet name="Hoja2" sheetId="8" state="hidden" r:id="rId5"/>
    <sheet name="BD_Despacho" sheetId="2" state="hidden" r:id="rId6"/>
    <sheet name="TD_Despacho" sheetId="6" state="hidden" r:id="rId7"/>
    <sheet name="PA_Despacho" sheetId="5" state="hidden" r:id="rId8"/>
    <sheet name="Hoja1" sheetId="7" state="hidden" r:id="rId9"/>
    <sheet name="Hoja5" sheetId="11" state="hidden" r:id="rId10"/>
    <sheet name="Hoja3" sheetId="14" state="hidden" r:id="rId11"/>
  </sheets>
  <definedNames>
    <definedName name="_xlnm._FilterDatabase" localSheetId="5" hidden="1">BD_Despacho!$A$1:$N$333</definedName>
    <definedName name="_xlnm._FilterDatabase" localSheetId="0" hidden="1">BD_Recibo!$A$1:$J$409</definedName>
    <definedName name="_xlnm._FilterDatabase" localSheetId="7" hidden="1">PA_Despacho!$A$1:$K$215</definedName>
    <definedName name="_xlchart.v1.0" hidden="1">Pareto!$A$2:$A$19</definedName>
    <definedName name="_xlchart.v1.1" hidden="1">Pareto!$B$1</definedName>
    <definedName name="_xlchart.v1.2" hidden="1">Pareto!$B$2:$B$19</definedName>
    <definedName name="SegmentaciónDeDatos_Año">#N/A</definedName>
    <definedName name="SegmentaciónDeDatos_Clase_2">#N/A</definedName>
    <definedName name="SegmentaciónDeDatos_Despacho">#N/A</definedName>
    <definedName name="SegmentaciónDeDatos_Equipo">#N/A</definedName>
    <definedName name="SegmentaciónDeDatos_Mes">#N/A</definedName>
    <definedName name="SegmentaciónDeDatos_Mes1">#N/A</definedName>
  </definedNames>
  <calcPr calcId="191028"/>
  <pivotCaches>
    <pivotCache cacheId="1" r:id="rId12"/>
    <pivotCache cacheId="2" r:id="rId13"/>
    <pivotCache cacheId="3" r:id="rId14"/>
  </pivotCaches>
  <extLst>
    <ext xmlns:x14="http://schemas.microsoft.com/office/spreadsheetml/2009/9/main" uri="{BBE1A952-AA13-448e-AADC-164F8A28A991}">
      <x14:slicerCaches>
        <x14:slicerCache r:id="rId15"/>
        <x14:slicerCache r:id="rId16"/>
        <x14:slicerCache r:id="rId17"/>
        <x14:slicerCache r:id="rId18"/>
        <x14:slicerCache r:id="rId19"/>
        <x14:slicerCache r:id="rId2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0" i="1" l="1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J385" i="1" l="1"/>
  <c r="J384" i="1"/>
  <c r="J387" i="1"/>
  <c r="J386" i="1"/>
  <c r="J388" i="1"/>
  <c r="J390" i="1"/>
  <c r="J389" i="1"/>
  <c r="J391" i="1"/>
  <c r="J392" i="1"/>
  <c r="J393" i="1"/>
  <c r="J394" i="1"/>
  <c r="J397" i="1"/>
  <c r="J398" i="1"/>
  <c r="J395" i="1"/>
  <c r="J396" i="1"/>
  <c r="J399" i="1"/>
  <c r="J400" i="1"/>
  <c r="J401" i="1"/>
  <c r="J402" i="1"/>
  <c r="J405" i="1"/>
  <c r="J404" i="1"/>
  <c r="J403" i="1"/>
  <c r="J407" i="1"/>
  <c r="J406" i="1"/>
  <c r="J409" i="1"/>
  <c r="J408" i="1"/>
  <c r="N332" i="2"/>
  <c r="N328" i="2"/>
  <c r="N327" i="2"/>
  <c r="N326" i="2"/>
  <c r="N325" i="2"/>
  <c r="N321" i="2"/>
  <c r="N319" i="2"/>
  <c r="N320" i="2"/>
  <c r="N322" i="2"/>
  <c r="N323" i="2"/>
  <c r="N324" i="2"/>
  <c r="N329" i="2"/>
  <c r="N330" i="2"/>
  <c r="N331" i="2"/>
  <c r="N333" i="2"/>
  <c r="J381" i="1" l="1"/>
  <c r="J380" i="1"/>
  <c r="J379" i="1"/>
  <c r="J378" i="1"/>
  <c r="J364" i="1"/>
  <c r="J361" i="1"/>
  <c r="J362" i="1"/>
  <c r="J365" i="1"/>
  <c r="J363" i="1"/>
  <c r="J366" i="1"/>
  <c r="J367" i="1"/>
  <c r="J368" i="1"/>
  <c r="J369" i="1"/>
  <c r="J370" i="1"/>
  <c r="J375" i="1"/>
  <c r="J371" i="1"/>
  <c r="J374" i="1"/>
  <c r="J373" i="1"/>
  <c r="J372" i="1"/>
  <c r="J376" i="1"/>
  <c r="J382" i="1"/>
  <c r="J377" i="1"/>
  <c r="J383" i="1"/>
  <c r="N301" i="2"/>
  <c r="N300" i="2"/>
  <c r="N299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296" i="2" l="1"/>
  <c r="N297" i="2"/>
  <c r="N298" i="2"/>
  <c r="N302" i="2"/>
  <c r="N303" i="2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25" i="1"/>
  <c r="J330" i="1"/>
  <c r="J329" i="1"/>
  <c r="J326" i="1"/>
  <c r="J327" i="1"/>
  <c r="J328" i="1"/>
  <c r="J331" i="1"/>
  <c r="J332" i="1"/>
  <c r="J333" i="1"/>
  <c r="J341" i="1"/>
  <c r="J334" i="1"/>
  <c r="J335" i="1"/>
  <c r="J336" i="1"/>
  <c r="J337" i="1"/>
  <c r="J338" i="1"/>
  <c r="J339" i="1"/>
  <c r="J340" i="1"/>
  <c r="J343" i="1"/>
  <c r="J342" i="1"/>
  <c r="J345" i="1"/>
  <c r="J344" i="1"/>
  <c r="J346" i="1"/>
  <c r="N282" i="2" l="1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J309" i="1" l="1"/>
  <c r="J310" i="1"/>
  <c r="J311" i="1"/>
  <c r="J312" i="1"/>
  <c r="J314" i="1"/>
  <c r="J313" i="1"/>
  <c r="J315" i="1"/>
  <c r="J316" i="1"/>
  <c r="J318" i="1"/>
  <c r="J317" i="1"/>
  <c r="J319" i="1"/>
  <c r="J320" i="1"/>
  <c r="J322" i="1"/>
  <c r="J321" i="1"/>
  <c r="J323" i="1"/>
  <c r="J324" i="1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J279" i="1"/>
  <c r="J278" i="1"/>
  <c r="J280" i="1"/>
  <c r="J283" i="1"/>
  <c r="J284" i="1"/>
  <c r="J281" i="1"/>
  <c r="J282" i="1"/>
  <c r="J286" i="1"/>
  <c r="J289" i="1"/>
  <c r="J287" i="1"/>
  <c r="J288" i="1"/>
  <c r="J285" i="1"/>
  <c r="J290" i="1"/>
  <c r="J291" i="1"/>
  <c r="J292" i="1"/>
  <c r="J293" i="1"/>
  <c r="J294" i="1"/>
  <c r="J295" i="1"/>
  <c r="J296" i="1"/>
  <c r="J300" i="1"/>
  <c r="J301" i="1"/>
  <c r="J297" i="1"/>
  <c r="J298" i="1"/>
  <c r="J299" i="1"/>
  <c r="J302" i="1"/>
  <c r="J305" i="1"/>
  <c r="J307" i="1"/>
  <c r="J306" i="1"/>
  <c r="J308" i="1"/>
  <c r="J304" i="1"/>
  <c r="J303" i="1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J274" i="1"/>
  <c r="J275" i="1"/>
  <c r="J276" i="1"/>
  <c r="J277" i="1"/>
  <c r="M248" i="2" l="1"/>
  <c r="N248" i="2" s="1"/>
  <c r="N246" i="2"/>
  <c r="N240" i="2"/>
  <c r="N241" i="2"/>
  <c r="N242" i="2"/>
  <c r="N243" i="2"/>
  <c r="N244" i="2"/>
  <c r="N245" i="2"/>
  <c r="N247" i="2"/>
  <c r="N249" i="2"/>
  <c r="J253" i="1" l="1"/>
  <c r="J254" i="1"/>
  <c r="J252" i="1"/>
  <c r="J255" i="1"/>
  <c r="J256" i="1"/>
  <c r="J257" i="1"/>
  <c r="J258" i="1"/>
  <c r="J259" i="1"/>
  <c r="J262" i="1"/>
  <c r="J260" i="1"/>
  <c r="J261" i="1"/>
  <c r="J263" i="1"/>
  <c r="J264" i="1"/>
  <c r="J265" i="1"/>
  <c r="J266" i="1"/>
  <c r="J267" i="1"/>
  <c r="J268" i="1"/>
  <c r="J269" i="1"/>
  <c r="J270" i="1"/>
  <c r="J272" i="1"/>
  <c r="J271" i="1"/>
  <c r="J273" i="1"/>
  <c r="N233" i="2" l="1"/>
  <c r="N234" i="2"/>
  <c r="N235" i="2"/>
  <c r="N236" i="2"/>
  <c r="N237" i="2"/>
  <c r="N238" i="2"/>
  <c r="N239" i="2"/>
  <c r="J249" i="1" l="1"/>
  <c r="J251" i="1"/>
  <c r="J250" i="1"/>
  <c r="J248" i="1"/>
  <c r="J246" i="1"/>
  <c r="J247" i="1"/>
  <c r="J244" i="1"/>
  <c r="J245" i="1"/>
  <c r="J243" i="1"/>
  <c r="J242" i="1" l="1"/>
  <c r="J241" i="1"/>
  <c r="J237" i="1"/>
  <c r="J236" i="1"/>
  <c r="J240" i="1"/>
  <c r="J239" i="1"/>
  <c r="J238" i="1"/>
  <c r="J235" i="1"/>
  <c r="J234" i="1"/>
  <c r="J233" i="1"/>
  <c r="J229" i="1"/>
  <c r="J230" i="1"/>
  <c r="J231" i="1"/>
  <c r="J232" i="1"/>
  <c r="J227" i="1" l="1"/>
  <c r="J228" i="1"/>
  <c r="J226" i="1"/>
  <c r="J225" i="1"/>
  <c r="J224" i="1"/>
  <c r="J223" i="1" l="1"/>
  <c r="J222" i="1"/>
  <c r="J221" i="1"/>
  <c r="M228" i="2"/>
  <c r="N228" i="2" s="1"/>
  <c r="N226" i="2"/>
  <c r="N227" i="2"/>
  <c r="N229" i="2"/>
  <c r="N230" i="2"/>
  <c r="N231" i="2"/>
  <c r="N232" i="2"/>
  <c r="N207" i="2" l="1"/>
  <c r="N208" i="2"/>
  <c r="N209" i="2"/>
  <c r="N211" i="2"/>
  <c r="N210" i="2"/>
  <c r="N212" i="2"/>
  <c r="N213" i="2"/>
  <c r="N214" i="2"/>
  <c r="N215" i="2"/>
  <c r="N216" i="2"/>
  <c r="N217" i="2"/>
  <c r="N219" i="2"/>
  <c r="N218" i="2"/>
  <c r="N220" i="2"/>
  <c r="N221" i="2"/>
  <c r="N223" i="2"/>
  <c r="N222" i="2"/>
  <c r="N224" i="2"/>
  <c r="N225" i="2"/>
  <c r="J217" i="1" l="1"/>
  <c r="I205" i="1" l="1"/>
  <c r="J201" i="1" l="1"/>
  <c r="J203" i="1"/>
  <c r="J204" i="1"/>
  <c r="J205" i="1"/>
  <c r="J206" i="1"/>
  <c r="J207" i="1"/>
  <c r="J208" i="1"/>
  <c r="J210" i="1"/>
  <c r="J209" i="1"/>
  <c r="J211" i="1"/>
  <c r="J214" i="1"/>
  <c r="J213" i="1"/>
  <c r="J212" i="1"/>
  <c r="J215" i="1"/>
  <c r="J216" i="1"/>
  <c r="J218" i="1"/>
  <c r="J219" i="1"/>
  <c r="J220" i="1"/>
  <c r="N201" i="2" l="1"/>
  <c r="N200" i="2"/>
  <c r="N202" i="2"/>
  <c r="N203" i="2"/>
  <c r="N204" i="2"/>
  <c r="N205" i="2"/>
  <c r="N206" i="2"/>
  <c r="J202" i="1" l="1"/>
  <c r="J200" i="1" l="1"/>
  <c r="J199" i="1"/>
  <c r="J198" i="1"/>
  <c r="J196" i="1"/>
  <c r="J195" i="1"/>
  <c r="J191" i="1"/>
  <c r="J192" i="1"/>
  <c r="J193" i="1"/>
  <c r="J197" i="1"/>
  <c r="J194" i="1"/>
  <c r="J186" i="1"/>
  <c r="J187" i="1"/>
  <c r="J189" i="1"/>
  <c r="J190" i="1"/>
  <c r="I188" i="1"/>
  <c r="J185" i="1" s="1"/>
  <c r="J188" i="1" l="1"/>
  <c r="N194" i="2"/>
  <c r="N195" i="2"/>
  <c r="N191" i="2"/>
  <c r="N192" i="2"/>
  <c r="N186" i="2"/>
  <c r="N187" i="2"/>
  <c r="N174" i="2"/>
  <c r="N176" i="2"/>
  <c r="N175" i="2"/>
  <c r="N178" i="2"/>
  <c r="N177" i="2"/>
  <c r="N179" i="2"/>
  <c r="N180" i="2"/>
  <c r="N181" i="2"/>
  <c r="N182" i="2"/>
  <c r="N183" i="2"/>
  <c r="N184" i="2"/>
  <c r="N185" i="2"/>
  <c r="N188" i="2"/>
  <c r="N189" i="2"/>
  <c r="N190" i="2"/>
  <c r="N193" i="2"/>
  <c r="N196" i="2"/>
  <c r="N197" i="2"/>
  <c r="N198" i="2"/>
  <c r="N199" i="2"/>
  <c r="J165" i="1" l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3" i="1"/>
  <c r="J182" i="1"/>
  <c r="J184" i="1"/>
  <c r="J164" i="1"/>
  <c r="J149" i="1"/>
  <c r="J150" i="1"/>
  <c r="J151" i="1"/>
  <c r="J152" i="1"/>
  <c r="J153" i="1"/>
  <c r="J154" i="1"/>
  <c r="J155" i="1"/>
  <c r="J156" i="1"/>
  <c r="J157" i="1"/>
  <c r="J159" i="1"/>
  <c r="J158" i="1"/>
  <c r="J160" i="1"/>
  <c r="J181" i="1"/>
  <c r="J161" i="1"/>
  <c r="J162" i="1"/>
  <c r="J163" i="1"/>
  <c r="N139" i="2"/>
  <c r="N140" i="2"/>
  <c r="N147" i="2"/>
  <c r="N149" i="2"/>
  <c r="N155" i="2"/>
  <c r="N156" i="2"/>
  <c r="N162" i="2"/>
  <c r="N150" i="2"/>
  <c r="N163" i="2"/>
  <c r="N173" i="2"/>
  <c r="N169" i="2"/>
  <c r="N170" i="2"/>
  <c r="N171" i="2"/>
  <c r="N172" i="2"/>
  <c r="N146" i="2"/>
  <c r="N148" i="2"/>
  <c r="N153" i="2"/>
  <c r="N154" i="2"/>
  <c r="N164" i="2"/>
  <c r="N135" i="2"/>
  <c r="N143" i="2"/>
  <c r="N145" i="2"/>
  <c r="N151" i="2"/>
  <c r="N152" i="2"/>
  <c r="N134" i="2"/>
  <c r="N136" i="2"/>
  <c r="N137" i="2"/>
  <c r="N138" i="2"/>
  <c r="N141" i="2"/>
  <c r="N142" i="2"/>
  <c r="N144" i="2"/>
  <c r="N157" i="2"/>
  <c r="N158" i="2"/>
  <c r="N159" i="2"/>
  <c r="N160" i="2"/>
  <c r="N161" i="2"/>
  <c r="N165" i="2"/>
  <c r="N166" i="2"/>
  <c r="N167" i="2"/>
  <c r="N168" i="2"/>
  <c r="N133" i="2"/>
  <c r="J144" i="1" l="1"/>
  <c r="J138" i="1" l="1"/>
  <c r="J140" i="1"/>
  <c r="J141" i="1"/>
  <c r="J142" i="1"/>
  <c r="J143" i="1"/>
  <c r="J147" i="1"/>
  <c r="J145" i="1"/>
  <c r="J146" i="1"/>
  <c r="J148" i="1"/>
  <c r="J131" i="1"/>
  <c r="J133" i="1"/>
  <c r="J132" i="1"/>
  <c r="J139" i="1"/>
  <c r="J135" i="1"/>
  <c r="J134" i="1"/>
  <c r="J136" i="1"/>
  <c r="J137" i="1"/>
  <c r="J130" i="1" l="1"/>
  <c r="J129" i="1"/>
  <c r="J128" i="1"/>
  <c r="J127" i="1"/>
  <c r="J126" i="1"/>
  <c r="J121" i="1"/>
  <c r="J119" i="1"/>
  <c r="J122" i="1"/>
  <c r="J123" i="1"/>
  <c r="J124" i="1"/>
  <c r="J125" i="1"/>
  <c r="N67" i="2"/>
  <c r="N68" i="2"/>
  <c r="N69" i="2"/>
  <c r="N72" i="2"/>
  <c r="N70" i="2"/>
  <c r="N73" i="2"/>
  <c r="N71" i="2"/>
  <c r="N74" i="2"/>
  <c r="N75" i="2"/>
  <c r="N77" i="2"/>
  <c r="N76" i="2"/>
  <c r="N79" i="2"/>
  <c r="N78" i="2"/>
  <c r="N80" i="2"/>
  <c r="N81" i="2"/>
  <c r="N82" i="2"/>
  <c r="N83" i="2"/>
  <c r="N84" i="2"/>
  <c r="N85" i="2"/>
  <c r="N86" i="2"/>
  <c r="N90" i="2"/>
  <c r="N91" i="2"/>
  <c r="N87" i="2"/>
  <c r="N88" i="2"/>
  <c r="N89" i="2"/>
  <c r="N94" i="2"/>
  <c r="N95" i="2"/>
  <c r="N92" i="2"/>
  <c r="N93" i="2"/>
  <c r="N96" i="2"/>
  <c r="N97" i="2"/>
  <c r="N98" i="2"/>
  <c r="N99" i="2"/>
  <c r="N101" i="2"/>
  <c r="N100" i="2"/>
  <c r="N103" i="2"/>
  <c r="N102" i="2"/>
  <c r="N104" i="2"/>
  <c r="J112" i="1" l="1"/>
  <c r="J113" i="1"/>
  <c r="J114" i="1"/>
  <c r="J115" i="1"/>
  <c r="J116" i="1"/>
  <c r="J117" i="1"/>
  <c r="J118" i="1"/>
  <c r="J120" i="1"/>
  <c r="N3" i="2" l="1"/>
  <c r="N12" i="2"/>
  <c r="N9" i="2"/>
  <c r="N14" i="2"/>
  <c r="N13" i="2"/>
  <c r="N15" i="2"/>
  <c r="N11" i="2"/>
  <c r="N10" i="2"/>
  <c r="N5" i="2"/>
  <c r="N2" i="2"/>
  <c r="N4" i="2"/>
  <c r="N18" i="2"/>
  <c r="N21" i="2"/>
  <c r="N22" i="2"/>
  <c r="N20" i="2"/>
  <c r="N19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3" i="2"/>
  <c r="N44" i="2"/>
  <c r="N45" i="2"/>
  <c r="N46" i="2"/>
  <c r="N41" i="2"/>
  <c r="N42" i="2"/>
  <c r="N48" i="2"/>
  <c r="N47" i="2"/>
  <c r="N49" i="2"/>
  <c r="N52" i="2"/>
  <c r="N51" i="2"/>
  <c r="N50" i="2"/>
  <c r="N53" i="2"/>
  <c r="N54" i="2"/>
  <c r="N55" i="2"/>
  <c r="N58" i="2"/>
  <c r="N59" i="2"/>
  <c r="N60" i="2"/>
  <c r="N61" i="2"/>
  <c r="N64" i="2"/>
  <c r="N62" i="2"/>
  <c r="N63" i="2"/>
  <c r="N65" i="2"/>
  <c r="N66" i="2"/>
  <c r="N56" i="2"/>
  <c r="N57" i="2"/>
  <c r="N6" i="2"/>
  <c r="J59" i="1"/>
  <c r="J58" i="1"/>
  <c r="J57" i="1"/>
  <c r="J56" i="1"/>
  <c r="J55" i="1"/>
  <c r="J54" i="1"/>
  <c r="J81" i="1"/>
  <c r="J50" i="1"/>
  <c r="J67" i="1"/>
  <c r="J66" i="1"/>
  <c r="J65" i="1"/>
  <c r="J64" i="1"/>
  <c r="J63" i="1"/>
  <c r="J62" i="1"/>
  <c r="J61" i="1"/>
  <c r="J60" i="1"/>
  <c r="J71" i="1"/>
  <c r="J70" i="1"/>
  <c r="J69" i="1"/>
  <c r="J68" i="1"/>
  <c r="J73" i="1"/>
  <c r="J72" i="1"/>
  <c r="J74" i="1"/>
  <c r="J75" i="1"/>
  <c r="J4" i="1" l="1"/>
  <c r="J3" i="1"/>
  <c r="J5" i="1"/>
  <c r="J6" i="1"/>
  <c r="J7" i="1"/>
  <c r="J8" i="1"/>
  <c r="J9" i="1"/>
  <c r="J10" i="1"/>
  <c r="J12" i="1"/>
  <c r="J11" i="1"/>
  <c r="J15" i="1"/>
  <c r="J14" i="1"/>
  <c r="J13" i="1"/>
  <c r="J16" i="1"/>
  <c r="J17" i="1"/>
  <c r="J18" i="1"/>
  <c r="J19" i="1"/>
  <c r="J20" i="1"/>
  <c r="J22" i="1"/>
  <c r="J23" i="1"/>
  <c r="J21" i="1"/>
  <c r="J24" i="1"/>
  <c r="J25" i="1"/>
  <c r="J26" i="1"/>
  <c r="J28" i="1"/>
  <c r="J27" i="1"/>
  <c r="J29" i="1"/>
  <c r="J33" i="1"/>
  <c r="J32" i="1"/>
  <c r="J30" i="1"/>
  <c r="J31" i="1"/>
  <c r="J36" i="1"/>
  <c r="J35" i="1"/>
  <c r="J34" i="1"/>
  <c r="J37" i="1"/>
  <c r="J39" i="1"/>
  <c r="J38" i="1"/>
  <c r="J40" i="1"/>
  <c r="J41" i="1"/>
  <c r="J42" i="1"/>
  <c r="J43" i="1"/>
  <c r="J45" i="1"/>
  <c r="J47" i="1"/>
  <c r="J44" i="1"/>
  <c r="J46" i="1"/>
  <c r="J48" i="1"/>
  <c r="J51" i="1"/>
  <c r="J49" i="1"/>
  <c r="J52" i="1"/>
  <c r="J53" i="1"/>
  <c r="J76" i="1"/>
  <c r="J77" i="1"/>
  <c r="J78" i="1"/>
  <c r="J79" i="1"/>
  <c r="J80" i="1"/>
  <c r="J82" i="1"/>
  <c r="J83" i="1"/>
  <c r="J84" i="1"/>
  <c r="J86" i="1"/>
  <c r="J85" i="1"/>
  <c r="J87" i="1"/>
  <c r="J89" i="1"/>
  <c r="J90" i="1"/>
  <c r="J91" i="1"/>
  <c r="J92" i="1"/>
  <c r="J93" i="1"/>
  <c r="J94" i="1"/>
  <c r="J88" i="1"/>
  <c r="J95" i="1"/>
  <c r="J96" i="1"/>
  <c r="J97" i="1"/>
  <c r="J98" i="1"/>
  <c r="J100" i="1"/>
  <c r="J101" i="1"/>
  <c r="J99" i="1"/>
  <c r="J102" i="1"/>
  <c r="J105" i="1"/>
  <c r="J106" i="1"/>
  <c r="J103" i="1"/>
  <c r="J104" i="1"/>
  <c r="J108" i="1"/>
  <c r="J107" i="1"/>
  <c r="J109" i="1"/>
  <c r="J110" i="1"/>
  <c r="J111" i="1"/>
  <c r="J2" i="1"/>
  <c r="M17" i="2" l="1"/>
  <c r="N17" i="2" s="1"/>
  <c r="M8" i="2"/>
  <c r="N8" i="2" s="1"/>
  <c r="M7" i="2"/>
  <c r="N7" i="2" s="1"/>
  <c r="M16" i="2"/>
  <c r="N16" i="2" s="1"/>
</calcChain>
</file>

<file path=xl/sharedStrings.xml><?xml version="1.0" encoding="utf-8"?>
<sst xmlns="http://schemas.openxmlformats.org/spreadsheetml/2006/main" count="4786" uniqueCount="1157">
  <si>
    <t>Equipo</t>
  </si>
  <si>
    <t>Especificación</t>
  </si>
  <si>
    <t>Clase</t>
  </si>
  <si>
    <t>Clase 2</t>
  </si>
  <si>
    <t>Año</t>
  </si>
  <si>
    <t>Mes</t>
  </si>
  <si>
    <t>Día</t>
  </si>
  <si>
    <t>Minutos</t>
  </si>
  <si>
    <t>Horas</t>
  </si>
  <si>
    <t>Elevador de cangilones de 800 ton/h</t>
  </si>
  <si>
    <t>Paro para abastecer MP a planta</t>
  </si>
  <si>
    <t>SEATTLE HARMONY</t>
  </si>
  <si>
    <t>Contaminación cruzada desde TC bajo silos 1 y 2</t>
  </si>
  <si>
    <t>TC techo bodega 3</t>
  </si>
  <si>
    <t>Rotura de la cadena del transportador</t>
  </si>
  <si>
    <t>Transportador sobre bodegas 1 y 2</t>
  </si>
  <si>
    <t>Atascamiento</t>
  </si>
  <si>
    <t>Cangilón partido</t>
  </si>
  <si>
    <t>Desprendimiento de cangilón por tornillería suelta</t>
  </si>
  <si>
    <t>YUAN AN HAI</t>
  </si>
  <si>
    <t>Banda 400</t>
  </si>
  <si>
    <t>Fuga por el bajante hacia la báscula de recibo</t>
  </si>
  <si>
    <t>Silo 4</t>
  </si>
  <si>
    <t>Falla en apertura y cierre de la compuerta de llenado del silo de almacenamiento 4</t>
  </si>
  <si>
    <t>SIFINOS</t>
  </si>
  <si>
    <t>Falla movimiento motor 56 techo B4</t>
  </si>
  <si>
    <t>Caja de cambio 6</t>
  </si>
  <si>
    <t>Falla de la caja de cambio</t>
  </si>
  <si>
    <t>PORT OSAKA</t>
  </si>
  <si>
    <t>Caja de cambio 1</t>
  </si>
  <si>
    <t>Falla en la señal de apertura (sensórica)</t>
  </si>
  <si>
    <t>Todos</t>
  </si>
  <si>
    <t>Se apagan los equipos sin causa aparente</t>
  </si>
  <si>
    <t>Sobrecarga en el transportador</t>
  </si>
  <si>
    <t>Banda 100</t>
  </si>
  <si>
    <t>Se activa sensor de sobrecarga</t>
  </si>
  <si>
    <t>Fuga de producto por bajante hacia la báscula de recibo</t>
  </si>
  <si>
    <t>MN ULTRA ANGEL</t>
  </si>
  <si>
    <t>Silo 3</t>
  </si>
  <si>
    <t>Falla de sensor de nivel del silo 3 que provoca retorno de producto</t>
  </si>
  <si>
    <t>Compuerta de llenado de silo 4 no abre por baja presión de aire: fuga por electroválvula</t>
  </si>
  <si>
    <t>Báscula de recibo</t>
  </si>
  <si>
    <t>Bajo nivel de aceite en unidad hidráulica</t>
  </si>
  <si>
    <t>Se suelta rodillo limpiador</t>
  </si>
  <si>
    <t>Falla de rodillo de retorno</t>
  </si>
  <si>
    <t>DORYSIA</t>
  </si>
  <si>
    <t>Banda sobre silo 5</t>
  </si>
  <si>
    <t>Rotura de correas por atasque del equipo</t>
  </si>
  <si>
    <t>Falla en la comunicación del variador</t>
  </si>
  <si>
    <t>Banda tripper</t>
  </si>
  <si>
    <t>Banda desalineada por falla de estaciones autoalineantes</t>
  </si>
  <si>
    <t>PLC principal</t>
  </si>
  <si>
    <t>Problemas de comunicación</t>
  </si>
  <si>
    <t>NOSHIMA</t>
  </si>
  <si>
    <t>Falla de lectura de corriente en el variador</t>
  </si>
  <si>
    <t>Fuga en bajante hacia banda tripper</t>
  </si>
  <si>
    <t>Fuga en banda tripper</t>
  </si>
  <si>
    <t>Silo 1</t>
  </si>
  <si>
    <t>Pase de silo 1 hacia silo 2</t>
  </si>
  <si>
    <t>TC receptor báscula de recibo</t>
  </si>
  <si>
    <t>Atasque por cadena del transportador incrustada en lámina intermedia</t>
  </si>
  <si>
    <t>Fuga en bajante hacia báscula de recibo</t>
  </si>
  <si>
    <t>Se apaga sin mostrar alarma alguna</t>
  </si>
  <si>
    <t>Falla del sensor de movimiento</t>
  </si>
  <si>
    <t>Falla de chumacera del eje de cola del transportador</t>
  </si>
  <si>
    <t>Alarma under zero en compuweigh CD-4000</t>
  </si>
  <si>
    <t>COMMON LUCK</t>
  </si>
  <si>
    <t>Alarma sensor de nivel alto</t>
  </si>
  <si>
    <t>Cuchara 2</t>
  </si>
  <si>
    <t>Falla en cierre, se cambia bobina de válvula</t>
  </si>
  <si>
    <t>Pérdida de comunicación con compuweigh</t>
  </si>
  <si>
    <t>Sobrecarga por posible aumento de rata de recibo</t>
  </si>
  <si>
    <t>Tablero remoto 2</t>
  </si>
  <si>
    <t>Cortocircuito en acometida de control</t>
  </si>
  <si>
    <t>Banda desalineada</t>
  </si>
  <si>
    <t>AMIS KALON</t>
  </si>
  <si>
    <t>Alarma de over capacity en CD4000</t>
  </si>
  <si>
    <t>CD4000 desconectada</t>
  </si>
  <si>
    <t>CD4000 se desconecta por falla de comunicación</t>
  </si>
  <si>
    <t>OCEAN BRAVE</t>
  </si>
  <si>
    <t>Excavadora Hitachi</t>
  </si>
  <si>
    <t>Recalentamiento</t>
  </si>
  <si>
    <t>Alarma sensor de movimiento</t>
  </si>
  <si>
    <t>Fuga de producto por bajante</t>
  </si>
  <si>
    <t>Sistema de control</t>
  </si>
  <si>
    <t>Falla en servicios de SQL server</t>
  </si>
  <si>
    <t>Se cae sensor de movimiento, se instala</t>
  </si>
  <si>
    <t>Rasera de llenado de bodega 1 pegada</t>
  </si>
  <si>
    <t>Compresor de aire</t>
  </si>
  <si>
    <t>Sin presión de aire, se solicita a planta</t>
  </si>
  <si>
    <t>DELOS II</t>
  </si>
  <si>
    <t>No abre hacia silo 5</t>
  </si>
  <si>
    <t>Suministro EE externo</t>
  </si>
  <si>
    <t>Falla en suministro de energía eléctrica</t>
  </si>
  <si>
    <t>No abre</t>
  </si>
  <si>
    <t>Falla de comunicación</t>
  </si>
  <si>
    <t>Falla de comunicación, se cambia cableado</t>
  </si>
  <si>
    <t>Falla de la impresora, se realiza cambio (audir print error)</t>
  </si>
  <si>
    <t>Falla del cable de comunicación del variador, se cambia</t>
  </si>
  <si>
    <t>GREEN GENIE</t>
  </si>
  <si>
    <t>Fractura de chumacera del cabezote</t>
  </si>
  <si>
    <t>Tolva 3</t>
  </si>
  <si>
    <t>ORANGE RIVER</t>
  </si>
  <si>
    <t>Acometida de entrada 34.5 kV Riverport</t>
  </si>
  <si>
    <t>Tablero remoto 7</t>
  </si>
  <si>
    <t>Falla de comunicación, se presenta cortocircuito y conflicto de señales en módulos análogos</t>
  </si>
  <si>
    <t>Falla de comunicación, cortocircuito en una conduleta de sensor de alineación por humedad, filtración de agua</t>
  </si>
  <si>
    <t>Fuga de producto en parte superior</t>
  </si>
  <si>
    <t>Rotura de tramo de banda cercano a la pega</t>
  </si>
  <si>
    <t>GENCO LADDEY</t>
  </si>
  <si>
    <t>Paro para inspección de parche</t>
  </si>
  <si>
    <t>Rotura de la cadena de arrastre, se cambia hacia bodega 4</t>
  </si>
  <si>
    <t>GENCO BOURGOGNE</t>
  </si>
  <si>
    <t>Rotura de correa</t>
  </si>
  <si>
    <t>Caída de línea 34.5 kV en punto de conexión a subestación el rio</t>
  </si>
  <si>
    <t>Tableros remotos</t>
  </si>
  <si>
    <t>Se pausa ruta por desconexión</t>
  </si>
  <si>
    <t>PROGRESS</t>
  </si>
  <si>
    <t>Cuchara 1</t>
  </si>
  <si>
    <t>Falla en apertura y cierre, electroválvula obstruida con objeto extraño</t>
  </si>
  <si>
    <t>NEW LONDON EAGLE</t>
  </si>
  <si>
    <t>El sensor de movimiento golpea en lámina lateral, se reubica</t>
  </si>
  <si>
    <t>Fuga de producto</t>
  </si>
  <si>
    <t>Paletas desprendidas en el transportador</t>
  </si>
  <si>
    <t>Transportador se va a falla por movimiento, cadena partida</t>
  </si>
  <si>
    <t>El sensor de movimiento golpea en lámina lateral</t>
  </si>
  <si>
    <t>EVA PARIS</t>
  </si>
  <si>
    <t>Fuga de producto en bajante hacia silo 1</t>
  </si>
  <si>
    <t>Falla de comunicación en variador</t>
  </si>
  <si>
    <t>Falla en apertura y cierre</t>
  </si>
  <si>
    <t>Activación de sensor de alineación</t>
  </si>
  <si>
    <t>PORT KYUSHU</t>
  </si>
  <si>
    <t>Falla del sensor de movimiento, no marca</t>
  </si>
  <si>
    <t>Falla por movimiento, se evidencia banda desalineada</t>
  </si>
  <si>
    <t>Cuchara 3</t>
  </si>
  <si>
    <t>Falla en apertura y cierre (cuchara en pruebas)</t>
  </si>
  <si>
    <t>Sensor de apertura de rasera de llenado de silo 1 no marcaba</t>
  </si>
  <si>
    <t>JOSCO GUANGZHOU</t>
  </si>
  <si>
    <t>Tolva 2</t>
  </si>
  <si>
    <t>Se desprenden conexiones eléctricas de la tolva durante desplazamiento</t>
  </si>
  <si>
    <t>Sensor de apertura de rasera de llenado de silo 4 no marcaba cierre</t>
  </si>
  <si>
    <t>Compuerta de silo 4 no abre. Falla en sensor de cierre, se ajusta</t>
  </si>
  <si>
    <t>Fractura de horquilla de cilindro hidráulico de vaso de alivio</t>
  </si>
  <si>
    <t>Alarma sub-voltaje</t>
  </si>
  <si>
    <t>Compuerta silo 2</t>
  </si>
  <si>
    <t>Pase de producto en compuerta de silo 2 hacia final de banda tripper</t>
  </si>
  <si>
    <t>HARVESTER</t>
  </si>
  <si>
    <t>Falla en apertura</t>
  </si>
  <si>
    <t>COMMON SPIRIT</t>
  </si>
  <si>
    <t>Fuga sobre silo 3</t>
  </si>
  <si>
    <t>Caja de cambios elev. 800</t>
  </si>
  <si>
    <t>Fuga en el bajante hacia elevador de 800</t>
  </si>
  <si>
    <t>Compuerta de llenado de silo 1 no abre y la de silo 4 no cierra</t>
  </si>
  <si>
    <t>Rotura de correas</t>
  </si>
  <si>
    <t>TC sobre bodegas 3 y 4</t>
  </si>
  <si>
    <t>Cortocircuito en acometida eléctrica, descargando hacia bodega 3, se pasa a bodega 1</t>
  </si>
  <si>
    <t>CARIBBEAN SPIRIT</t>
  </si>
  <si>
    <t>Falla de rodamiento de bocín interno del reductor</t>
  </si>
  <si>
    <t>Falla de reductor, se frena campana de entrada</t>
  </si>
  <si>
    <t>Caribbean spirit</t>
  </si>
  <si>
    <t>Cortocircuito en cableado de fuente de alimentación</t>
  </si>
  <si>
    <t>Fuga de producto debido a que se salió un pin de seguridad que bloquea la posición de la tolva</t>
  </si>
  <si>
    <t>Cargador Komatsu</t>
  </si>
  <si>
    <t>Se desprende cardan de transmisión delantera</t>
  </si>
  <si>
    <t>Falla de receptor, se realiza cambio</t>
  </si>
  <si>
    <t>Maniobras para energizar ruta de recibo por corte de energía externo de aire (red 34.5 kV)</t>
  </si>
  <si>
    <t>Stockholm eagle</t>
  </si>
  <si>
    <t>Fuga por sello delantero del cilindro hidráulico de llenado del vaso de pesaje. Paro para reponer nivel de aceite</t>
  </si>
  <si>
    <t>Fuga por sello delantero del cilindro hidráulico de llenado del vaso de pesaje. Cambio de sello delantero</t>
  </si>
  <si>
    <t>Sensor de movimiento fuera de su posición, se realiza ajuste</t>
  </si>
  <si>
    <t>Abtenauer</t>
  </si>
  <si>
    <t>Se dispara transportador, no se evidencian alarmas</t>
  </si>
  <si>
    <t>Se dispara variador por alta temperatura, el aire acondicionado del recinto falló</t>
  </si>
  <si>
    <t>Rasera de paso a transportador de techo de bodega 3 pegada, no abre</t>
  </si>
  <si>
    <t>Se queda pegada</t>
  </si>
  <si>
    <t>YASA ILHAN</t>
  </si>
  <si>
    <t>Se dispara, se normaliza, no se encuentra causa</t>
  </si>
  <si>
    <t>STELIOS T</t>
  </si>
  <si>
    <t>Se va a falla por movimiento, se sospecha que se hayan encontrado los baches</t>
  </si>
  <si>
    <t>Falla en circuito de alimentación de 220/120 VAC, se encuentra con protección termomagnética activada. Se encuentra falla a tierra en uno de los tomas 220v</t>
  </si>
  <si>
    <t>Falla en comunicación de los variadores a la red, se corrige por parte de tecnología lo referente a la comunicación y después por parte de mantenimiento la desconfiguración de los variadores</t>
  </si>
  <si>
    <t>IONIC SMYRNI</t>
  </si>
  <si>
    <t>Sensor de nivel bajo no está marcando</t>
  </si>
  <si>
    <t>Falla de comunicación en variador, cable UTP se desconecta</t>
  </si>
  <si>
    <t>Compuerta silo 4</t>
  </si>
  <si>
    <t>Pase de producto</t>
  </si>
  <si>
    <t>Falla en arrancador suave, no arranca equipo</t>
  </si>
  <si>
    <t>Falla de comunicación en Compuweigh</t>
  </si>
  <si>
    <t>HAMBURG WAY</t>
  </si>
  <si>
    <t>Sensor de nivel bajo de tolva de alivio activado, la sensibilidad estaba desajustada</t>
  </si>
  <si>
    <t>Remote link error</t>
  </si>
  <si>
    <t>Prefiltros de combustible obstruidos</t>
  </si>
  <si>
    <t>Cortocircuito en una de los conductores de la acometida entrada 34.5 kV Riverport, falla en el empalme</t>
  </si>
  <si>
    <t>Se va a falla por movimiento, cadena de transmisión se sale de los piñones, se cambia de almacenamiento</t>
  </si>
  <si>
    <t>Cadena de transporte golpeando con patín de bola</t>
  </si>
  <si>
    <t>Cortocircuito en uno de los conductores de la acometida entrada 34.5 kV Riverport, falla en el empalme, se cambian los 3 empalmes por nuevos</t>
  </si>
  <si>
    <t>Al reiniciar ruta se va a falla de sobrecapacidad y pide nueva calibración</t>
  </si>
  <si>
    <t>BULK ECUADOR</t>
  </si>
  <si>
    <t>Master pack principal</t>
  </si>
  <si>
    <t>Se dispara</t>
  </si>
  <si>
    <t>Rasera de llenado no marca cierre</t>
  </si>
  <si>
    <t>Fuga por bajante hacia banda tripper</t>
  </si>
  <si>
    <t>BULK BEQUIA</t>
  </si>
  <si>
    <t>Pase de mp hacia sobre bodegas 1 y 2, compuerta desajustada</t>
  </si>
  <si>
    <t>NORD SINGAPORE</t>
  </si>
  <si>
    <t>Compuerta silo 1</t>
  </si>
  <si>
    <t>WORLD ROYAL</t>
  </si>
  <si>
    <t>Compuerta de llenado del silo 2 no marca cierre, falla del sensor inductivo</t>
  </si>
  <si>
    <t>Falla de sensor inductivo de la compuerta, no marca cierre</t>
  </si>
  <si>
    <t>UPS principal</t>
  </si>
  <si>
    <t>Se dispara el fusible de protección de salida de la UPS</t>
  </si>
  <si>
    <t>Variadores se protegen por alta temperatura, falla de aire acondicionado</t>
  </si>
  <si>
    <t>TOXOTIS</t>
  </si>
  <si>
    <t>Caperuza desprendida</t>
  </si>
  <si>
    <t>Sensor de cierre de silo 2 no se activó</t>
  </si>
  <si>
    <t>Se va a falla por movimiento</t>
  </si>
  <si>
    <t>Se va a falla por sensor de sobrecarga, se da bypass</t>
  </si>
  <si>
    <t>Falla en apertura de rasera de bodega 4, transportador atascado</t>
  </si>
  <si>
    <t>CHICAGO HARMONY</t>
  </si>
  <si>
    <t>Falla de red en el variador</t>
  </si>
  <si>
    <t>General</t>
  </si>
  <si>
    <t>Se disparan tableros en general.</t>
  </si>
  <si>
    <t>Fluctuación de energía</t>
  </si>
  <si>
    <t>Eléctrico</t>
  </si>
  <si>
    <t>Tc techo bodega 3</t>
  </si>
  <si>
    <t>Mecánico</t>
  </si>
  <si>
    <t>Pase de materia prima hacia bajante de sobre bodegas 1 y 2</t>
  </si>
  <si>
    <t>KULTUS COVE</t>
  </si>
  <si>
    <t>Sale a falla por intermitencia en el sensor de sobrecarga de silo 2</t>
  </si>
  <si>
    <t>Intermitencia en señal de sensor</t>
  </si>
  <si>
    <t>BULK COLOMBIA</t>
  </si>
  <si>
    <t>Cierre no estaba hermético</t>
  </si>
  <si>
    <t>Desajuste</t>
  </si>
  <si>
    <t>Compuweigh</t>
  </si>
  <si>
    <t>Se desconecta, pérdida de comunicación</t>
  </si>
  <si>
    <t>Pérdida de comunicación</t>
  </si>
  <si>
    <t>Sensor de cierre no se activó</t>
  </si>
  <si>
    <t>Sensor no se activa</t>
  </si>
  <si>
    <t>Tolva 1</t>
  </si>
  <si>
    <t>Se sale pasador del freno de la tolva</t>
  </si>
  <si>
    <t>Pasador fuera de posición</t>
  </si>
  <si>
    <t>Transportador receptor báscula de recibo</t>
  </si>
  <si>
    <t>Paro para subir frecuencia al variador</t>
  </si>
  <si>
    <t>ALORA</t>
  </si>
  <si>
    <t>Energía eléctrica</t>
  </si>
  <si>
    <t>Fuga de torta de soya por bajante hacia la báscula de recibo</t>
  </si>
  <si>
    <t>UBC HALIFAX</t>
  </si>
  <si>
    <t>Activación de sensor de movimiento, no se encuentra nada anormal</t>
  </si>
  <si>
    <t>Sin causa aparente</t>
  </si>
  <si>
    <t>Activación de sensor de sobrecarga, no se encuentra nada anormal</t>
  </si>
  <si>
    <t>Transportador sobre bodegas 3 y 4</t>
  </si>
  <si>
    <t>Obstrucción de bajante por presencia de plátina metálica de origen en la mn</t>
  </si>
  <si>
    <t>Obstrucción con objeto extraño</t>
  </si>
  <si>
    <t>Se abre compuerta</t>
  </si>
  <si>
    <t>Se detiene ruta por activación de sensor de sobrecarga de la compuerta del silo 1</t>
  </si>
  <si>
    <t>Señal incorrecta en sensor</t>
  </si>
  <si>
    <t>SSI PROVIDENCE</t>
  </si>
  <si>
    <t>Caja de cambio banda tripper/silo 5</t>
  </si>
  <si>
    <t>Caja de cambio pegada</t>
  </si>
  <si>
    <t>OCEAN BRIGHT</t>
  </si>
  <si>
    <t>Falla por comunicación</t>
  </si>
  <si>
    <t>Problema en apertura de cuchara</t>
  </si>
  <si>
    <t>Cableado aislado</t>
  </si>
  <si>
    <t>CENTURION SIGNIFER</t>
  </si>
  <si>
    <t>Paro para instalar caperuzas desmontadas</t>
  </si>
  <si>
    <t>Se queda sin movimiento, falla de cableado de comunicación</t>
  </si>
  <si>
    <t>Desprendimiento de recubrimiento de tambor de quiebre, ubicado en silo 1</t>
  </si>
  <si>
    <t>Recubrimiento de tambor despegado</t>
  </si>
  <si>
    <t>Presenta problemas para abrir</t>
  </si>
  <si>
    <t>Válvula solenoide en corto</t>
  </si>
  <si>
    <t>THOR BREEZE</t>
  </si>
  <si>
    <t>Presenta problemas para abrir, válvula solenoide</t>
  </si>
  <si>
    <t>Falla en rodillo de retorno, se cambia durante cambio de almacenamiento</t>
  </si>
  <si>
    <t>Rodillo frenado</t>
  </si>
  <si>
    <t>Sale por movimiento, se encuentra humedad en la banda y se desliza en tambor motriz</t>
  </si>
  <si>
    <t>Motor aterrizado, se cambia por uno nuevo</t>
  </si>
  <si>
    <t>Motor aterrizado</t>
  </si>
  <si>
    <t>GLOBAL FANFARE</t>
  </si>
  <si>
    <t>PARO</t>
  </si>
  <si>
    <t>Ruido anormal generado por tubo doblado de la estructura del transportador, este estaba rozando con la banda</t>
  </si>
  <si>
    <t>Transportador de techo de bodega 4</t>
  </si>
  <si>
    <t>Se va a falla</t>
  </si>
  <si>
    <t>Transportador de techo de bodega 3</t>
  </si>
  <si>
    <t>Fractura de cadena de transporte</t>
  </si>
  <si>
    <t>Fractura de cadena</t>
  </si>
  <si>
    <t>Falla en cierre</t>
  </si>
  <si>
    <t>Falla de alternador</t>
  </si>
  <si>
    <t>Alternador frenado</t>
  </si>
  <si>
    <t>Alta temperatura de refrigerante</t>
  </si>
  <si>
    <t>Se desprende pasador que asegura la tolva</t>
  </si>
  <si>
    <t>FEDERAL TWEED</t>
  </si>
  <si>
    <t>Cuchara 4</t>
  </si>
  <si>
    <t>No cierra correctamente, se realiza cambio de cuchara</t>
  </si>
  <si>
    <t>Falla en cableado de baterías</t>
  </si>
  <si>
    <t>GREAT RAINBOW</t>
  </si>
  <si>
    <t>Rotura de correas por roedor</t>
  </si>
  <si>
    <t>Falla de control remoto</t>
  </si>
  <si>
    <t>Falla de rodamiento tensor trasero</t>
  </si>
  <si>
    <t>Falla de rodamiento</t>
  </si>
  <si>
    <t>Falla por comunicación, se realiza reset</t>
  </si>
  <si>
    <t>ASTRA CENTAURUS</t>
  </si>
  <si>
    <t>Poleas de transmisión izquierda desalineadas</t>
  </si>
  <si>
    <t>Fractura de eje del cabezote tensor, se realiza reparación</t>
  </si>
  <si>
    <t>Fractura de eje</t>
  </si>
  <si>
    <t>Falla de comunicación, se cambia cable</t>
  </si>
  <si>
    <t>Falla de comunicación en sistema compuweigh, se realiza reset general</t>
  </si>
  <si>
    <t>Sensor de nivel del vaso alivio marcando falsa activación</t>
  </si>
  <si>
    <t>Falsa señal en sensor</t>
  </si>
  <si>
    <t>ULTRA VISION</t>
  </si>
  <si>
    <t>Limpiador primario desgastado</t>
  </si>
  <si>
    <t>Limpiador desgastado</t>
  </si>
  <si>
    <t>Sin comunicación</t>
  </si>
  <si>
    <t>BREEZE</t>
  </si>
  <si>
    <t>Caja de cambio 3</t>
  </si>
  <si>
    <t>Desajustada</t>
  </si>
  <si>
    <t>Tableros remotos 5, 8 y 11</t>
  </si>
  <si>
    <t>Desconexión por cortocircuito en sensor de movimiento</t>
  </si>
  <si>
    <t>AMIS POWER</t>
  </si>
  <si>
    <t>Fuga de materia prima</t>
  </si>
  <si>
    <t>PORT FUKUOKA</t>
  </si>
  <si>
    <t>Falla lectura corriente</t>
  </si>
  <si>
    <t>Falla en sensor de sobrecarga por conector con humedad</t>
  </si>
  <si>
    <t>Fuga de refrigerante por rotura de manguera</t>
  </si>
  <si>
    <t>Fuga de refrigerante</t>
  </si>
  <si>
    <t>Falla en rodamiento de sensor de movimiento</t>
  </si>
  <si>
    <t>Alarma Remote link error</t>
  </si>
  <si>
    <t>AFRICAN JACANA</t>
  </si>
  <si>
    <t>No cierra por falta de aire comprimido, fuga en tubería</t>
  </si>
  <si>
    <t>Fuga de aire</t>
  </si>
  <si>
    <t>Fuga de aceite hidráulico</t>
  </si>
  <si>
    <t>Fuga de aceite</t>
  </si>
  <si>
    <t>TBC PRESTIGE</t>
  </si>
  <si>
    <t>Rasera de llenado en falla</t>
  </si>
  <si>
    <t>SAN ANTONIO</t>
  </si>
  <si>
    <t>Cadena de transmisión desalineada</t>
  </si>
  <si>
    <t>Rasera de llenado no abre</t>
  </si>
  <si>
    <t>Activación de sensor de movimiento sin novedad</t>
  </si>
  <si>
    <t>POMORZE</t>
  </si>
  <si>
    <t>Tolva no traslada sobre el riel</t>
  </si>
  <si>
    <t>Ruedas desgastadas</t>
  </si>
  <si>
    <t>KELLET ISLAND</t>
  </si>
  <si>
    <t>Falla de rasera</t>
  </si>
  <si>
    <t>ARUNA NAZIK</t>
  </si>
  <si>
    <t>No marca apertura</t>
  </si>
  <si>
    <t>Transportador sobre silos de despacho 1, 2 y 4</t>
  </si>
  <si>
    <t>TC Techo BG3 se cierran raseras por falla en compresor fuga de aire en Tc sobre despachos</t>
  </si>
  <si>
    <t>Pérdida de comunicación, se cambia de puerto</t>
  </si>
  <si>
    <t>Equipo sobrecargado, falla en rasera de descarga a sobre bodegas 3 y 4</t>
  </si>
  <si>
    <t>Sensor sin relevo</t>
  </si>
  <si>
    <t>Transportador de techo de bodega 2</t>
  </si>
  <si>
    <t>Cortocircuito en acometida eléctrica</t>
  </si>
  <si>
    <t>Cortocircuito</t>
  </si>
  <si>
    <t>Equipo sobrecargado, falla por movimiento, daño en cantidad considerable de paletas</t>
  </si>
  <si>
    <t>Equipo sobrecargado</t>
  </si>
  <si>
    <t>Transferencia</t>
  </si>
  <si>
    <t>Falla de fuente de voltaje de transferencia automática</t>
  </si>
  <si>
    <t>Falla de fuente de voltaje</t>
  </si>
  <si>
    <t>Sensor desajustado</t>
  </si>
  <si>
    <t>Base de motor mal soportada</t>
  </si>
  <si>
    <t>tolva 1 en falla</t>
  </si>
  <si>
    <t>se activa sensor de sobrecarga bajante bodega 2, (posible paso de material)</t>
  </si>
  <si>
    <t>Ventilador de motor fracturado</t>
  </si>
  <si>
    <t>se pausa ruta de recibo( se activa sensor de sobrecarga banda tripper)</t>
  </si>
  <si>
    <t>Falla del relevo de interface del sensor de movimiento</t>
  </si>
  <si>
    <t>Falla de relevo</t>
  </si>
  <si>
    <t>WARMIA</t>
  </si>
  <si>
    <t xml:space="preserve">sensor sobrecarga bajante sobre bodegas 1 y 2. </t>
  </si>
  <si>
    <t>se pausa ruta de recibo ( se activa sensor de sobrecarga bajante de bodega 2)</t>
  </si>
  <si>
    <t>Horas down</t>
  </si>
  <si>
    <t>Participación horas</t>
  </si>
  <si>
    <t>Cantidad de paros</t>
  </si>
  <si>
    <t>Participación paros</t>
  </si>
  <si>
    <t>Total general</t>
  </si>
  <si>
    <t>Detalle (cantidad x tiempo)</t>
  </si>
  <si>
    <t>5 x 8.6 h daño en cadena
3 x 1.5h fuga de producto</t>
  </si>
  <si>
    <t>1 x 9.2h fractura eje cabezote tensor
1 x 1.7h falla rodamiento cabezote tensor</t>
  </si>
  <si>
    <t>4 x 2.1h fuga de producto
1 x 1.3h fractura en ventilador de motor</t>
  </si>
  <si>
    <t>1 x 4.3h motor aterrizado
4 x 0.6h activación de sensor de movimiento</t>
  </si>
  <si>
    <t>14 x 2.6h falsa activación de sensor de vaso de alivio
1 x 2.3h corto en acometida sensor rasera vaso de alivio</t>
  </si>
  <si>
    <t>1 x 1.7h fuga de refrigerante
1 x 1.5h alta temperatura de refrigerante
1 x 0.5h falla de alternador</t>
  </si>
  <si>
    <t>20 x 2.3h pérdida de comunicación</t>
  </si>
  <si>
    <t>10 x 1.9h pérdida de comunicación</t>
  </si>
  <si>
    <t>Causa</t>
  </si>
  <si>
    <t>Alta temperatura del refrigerante del motor por deterioro del empaque de culata</t>
  </si>
  <si>
    <t>Alarma UnderZero en indicador de peso de sistema Compuweigh</t>
  </si>
  <si>
    <t>Rotura de rodillo de estación autoalineante</t>
  </si>
  <si>
    <t>Rotura de correas por atasque de transportador</t>
  </si>
  <si>
    <t>Rotura de la banda en ubicación cercana a empalme</t>
  </si>
  <si>
    <t>Puntos de conexión a subestación el rio</t>
  </si>
  <si>
    <t>Cortocircuito en pararayos, ocasiona falla de premoldeados y caida de líneas de media tensión</t>
  </si>
  <si>
    <t>Cortocircuito por presencia de humedad</t>
  </si>
  <si>
    <t>Acometida externa Riverport</t>
  </si>
  <si>
    <t>Caída de línea 34.5 kV</t>
  </si>
  <si>
    <t>Rotura de la cadena de transporte</t>
  </si>
  <si>
    <t>Transportador de piso de bodega 3</t>
  </si>
  <si>
    <t>Falla de sensor movimiento + fractura de cadena</t>
  </si>
  <si>
    <t>Elevador de cangilones de 300 ton/h despacho 3</t>
  </si>
  <si>
    <t>Falla de rodamiento de rodillo de cola</t>
  </si>
  <si>
    <t>Transportador de cargue de vehículos</t>
  </si>
  <si>
    <t>Cortocircuito y falla de guardamotor</t>
  </si>
  <si>
    <t>Tableros remotos 8, 9, 12 y 16</t>
  </si>
  <si>
    <t>Tableros disparados por falla de comunicación, terminal deteriorado</t>
  </si>
  <si>
    <t>Descripción de la falla</t>
  </si>
  <si>
    <t>Cantidad</t>
  </si>
  <si>
    <t>Correctivo inmediato</t>
  </si>
  <si>
    <t>Plan de acción</t>
  </si>
  <si>
    <t>Fecha</t>
  </si>
  <si>
    <t>Responsable</t>
  </si>
  <si>
    <t>Ejecución</t>
  </si>
  <si>
    <t>Enero</t>
  </si>
  <si>
    <t>R. Castilla</t>
  </si>
  <si>
    <t>M. Roa</t>
  </si>
  <si>
    <t>Febrero</t>
  </si>
  <si>
    <t>D. López</t>
  </si>
  <si>
    <t>Ajuste de parámetros por parte de metalteco</t>
  </si>
  <si>
    <t>L. Gallardo</t>
  </si>
  <si>
    <t>Marzo</t>
  </si>
  <si>
    <t>Alta temperura del refrigerante del motor</t>
  </si>
  <si>
    <t>Cambio de empaque de culata, reparación de bomba, limpieza de radiador, ajuste de inyectores</t>
  </si>
  <si>
    <t>Cambio de indicador de peso</t>
  </si>
  <si>
    <t>M. Ortega</t>
  </si>
  <si>
    <t>Elevador de 800 ton/h</t>
  </si>
  <si>
    <t>Abril</t>
  </si>
  <si>
    <t>Cambio de componentes, mtto general a ambos puntos de conexión</t>
  </si>
  <si>
    <t>Rutina de lavado de componentes mensual. En proceso de cotización. Crear rutina en softexpert</t>
  </si>
  <si>
    <t>Se aisla corto y se cambia componente averiado</t>
  </si>
  <si>
    <t>Fabricación de techo para tableros, garantizar hermeticidad de componentes eléctricos</t>
  </si>
  <si>
    <t>Baja presión neumática</t>
  </si>
  <si>
    <t>Mayo</t>
  </si>
  <si>
    <t>Reparación mediante instalación de parches</t>
  </si>
  <si>
    <t>Cambio de banda</t>
  </si>
  <si>
    <t>Cambio de correas</t>
  </si>
  <si>
    <t>Instalación de línea asegurando contacto de conductor con herraje</t>
  </si>
  <si>
    <t>Junio</t>
  </si>
  <si>
    <t>Empalme de la cadena</t>
  </si>
  <si>
    <t>Cambio de cadena</t>
  </si>
  <si>
    <t>Parche en frío</t>
  </si>
  <si>
    <t>Fuga de producto por fondo</t>
  </si>
  <si>
    <t>Revisión y reset</t>
  </si>
  <si>
    <t>Julio</t>
  </si>
  <si>
    <t>En ejecución</t>
  </si>
  <si>
    <t>Ejecutado</t>
  </si>
  <si>
    <t>Agosto</t>
  </si>
  <si>
    <t>Falla del reductor, se frena campana de entrada</t>
  </si>
  <si>
    <t>Cambio de rodamientos de campana de entrada, instalación de campana de entrada de elevador de 300</t>
  </si>
  <si>
    <t>Mantener reductor en stock</t>
  </si>
  <si>
    <t>Pendiente</t>
  </si>
  <si>
    <t>I. Blanco</t>
  </si>
  <si>
    <t>Cambio de bobina</t>
  </si>
  <si>
    <t>Septiembre</t>
  </si>
  <si>
    <t>Octubre</t>
  </si>
  <si>
    <t>C. Carrillo</t>
  </si>
  <si>
    <t>Diciembre</t>
  </si>
  <si>
    <t>Ejecutado
En ejecución</t>
  </si>
  <si>
    <t>Enero.24</t>
  </si>
  <si>
    <t>2024-02-30</t>
  </si>
  <si>
    <t>-</t>
  </si>
  <si>
    <t>Febrero.24</t>
  </si>
  <si>
    <t>Marzo.24</t>
  </si>
  <si>
    <t>Seguimiento</t>
  </si>
  <si>
    <t>Reset</t>
  </si>
  <si>
    <t>Falla de sensor inductivo de compuerta</t>
  </si>
  <si>
    <t>Cambio de rodamiento</t>
  </si>
  <si>
    <t>Junio.24</t>
  </si>
  <si>
    <t>Cambio de sensor</t>
  </si>
  <si>
    <t>Corrección del cortocircuito</t>
  </si>
  <si>
    <t>Corrección de fuga</t>
  </si>
  <si>
    <t>Julio.24</t>
  </si>
  <si>
    <t>Corrección mediante soldadura</t>
  </si>
  <si>
    <t>Continuo</t>
  </si>
  <si>
    <t>Agosto.24</t>
  </si>
  <si>
    <t>Cortocircuito en acometida del motor</t>
  </si>
  <si>
    <t>Despacho</t>
  </si>
  <si>
    <t>Mecanico</t>
  </si>
  <si>
    <t>Electrico</t>
  </si>
  <si>
    <t>Neumatico / Fugas</t>
  </si>
  <si>
    <t>Operación</t>
  </si>
  <si>
    <t>x</t>
  </si>
  <si>
    <t>Baja presión por fugas de aire</t>
  </si>
  <si>
    <t>Acometida entrada Riverport</t>
  </si>
  <si>
    <t>Cortocircuito en celda de subestación de planta generó que la línea 2 que viene de la subestación se partiera en la conexión al aislador</t>
  </si>
  <si>
    <t>Caída de presión por fuga de aire</t>
  </si>
  <si>
    <t>PLC Despacho 3</t>
  </si>
  <si>
    <t>Falla del PLC, cortocircuito en tarjeta fuente</t>
  </si>
  <si>
    <t>Transportador bajo bodegas 3 y 4</t>
  </si>
  <si>
    <t>Barredor silo 1</t>
  </si>
  <si>
    <t>Falla de barredor por rotura de un tornillo del trinquete</t>
  </si>
  <si>
    <t>Transportador de piso de bodega 4</t>
  </si>
  <si>
    <t>Falla en la rasera # 4</t>
  </si>
  <si>
    <t>Baja presión de aire</t>
  </si>
  <si>
    <t>Excavadora Doosan</t>
  </si>
  <si>
    <t>Fuga de refrigerante, daño en bomba</t>
  </si>
  <si>
    <t>Transportador de piso de bodega 1</t>
  </si>
  <si>
    <t>Problemas en las dosificadoras de las raseras</t>
  </si>
  <si>
    <t>Transportador bajo silos 1 y 2</t>
  </si>
  <si>
    <t>Transportador de piso de bodega 2</t>
  </si>
  <si>
    <t>Lámina rozando en transportador</t>
  </si>
  <si>
    <t>Elevador de cang. de 300 ton/h despachos 1, 2 y 4</t>
  </si>
  <si>
    <t>Falla de rodamiento del tambor superior lado transmisión</t>
  </si>
  <si>
    <t>Transportador de cargue de vehículos despacho 3</t>
  </si>
  <si>
    <t>Rotura de la cadena de arrastre</t>
  </si>
  <si>
    <t>Cortocircuito en acometida 34.5 kV entrada a Riverport</t>
  </si>
  <si>
    <t xml:space="preserve">Falla de rasera por fuga de aire en cilindro </t>
  </si>
  <si>
    <t>Tablero remoto 6</t>
  </si>
  <si>
    <t>Cortociruito en sensor de posición rasera 3 TC piso bodega 2</t>
  </si>
  <si>
    <t>Fuga de producto por bajante hacia silos de despacho 1 y 2</t>
  </si>
  <si>
    <t>Rotura de ventilador del compresor</t>
  </si>
  <si>
    <t>Fuga de producto por fondo del transportador</t>
  </si>
  <si>
    <t>Fallas de comunicación</t>
  </si>
  <si>
    <t>Tableros 2 y 12</t>
  </si>
  <si>
    <t>Falla en la fuente de voltaje 24v</t>
  </si>
  <si>
    <t>Falla en el sensor de cierre de rasera auxiliar 14, se cambia sensor inductivo</t>
  </si>
  <si>
    <t>Falla en el sensor de apertura de rasera que le entrega a TC bajo bodegas 3 y 4</t>
  </si>
  <si>
    <t>Transportador bajo silos 3 y 4</t>
  </si>
  <si>
    <t>Falla de sensórica de raseras 2 y 4, silo 3</t>
  </si>
  <si>
    <t>Baja presión de aire, se apoya con planta</t>
  </si>
  <si>
    <t>Tablero remoto 4</t>
  </si>
  <si>
    <t>Durante pruebas de raseras 3 y 4 de silo 2 se va a falla tablero remoto 4</t>
  </si>
  <si>
    <t>Barredor silo 4</t>
  </si>
  <si>
    <t>Se va a falla rasera 4</t>
  </si>
  <si>
    <t>Paro por activación del sensor de movimiento, afecta d3</t>
  </si>
  <si>
    <t>Cortocircuito en acometida de control que saca de servicio bodega 1, afecta despacho a planta</t>
  </si>
  <si>
    <t>Fuga de producto por fondo del equipo</t>
  </si>
  <si>
    <t xml:space="preserve">Falla del PLC principal, se resetea </t>
  </si>
  <si>
    <t>Equipo sobrecargado, se dosifican raseras, afecta d3 y d1</t>
  </si>
  <si>
    <t>Cable aislado causa que se disparen los equipos</t>
  </si>
  <si>
    <t>Cadena destensionada</t>
  </si>
  <si>
    <t>Báscula despacho 4</t>
  </si>
  <si>
    <t>No se observa indicación de peso, sensor de alivio en falla</t>
  </si>
  <si>
    <t>Báscula despacho 2</t>
  </si>
  <si>
    <t>Falla en la comunicación, indicador de peso no reflejaba ningún valor, se cambia cableado</t>
  </si>
  <si>
    <t>Desprendimiento de bandeja intermedia que ocasiona afectación en la cadena de transporte</t>
  </si>
  <si>
    <t>Desprendimiento de cangilón</t>
  </si>
  <si>
    <t>Silo de despacho 4</t>
  </si>
  <si>
    <t>Falla en apertura y cierre de rasera de llenado, se corrige de inmediato</t>
  </si>
  <si>
    <t>Falla en apertura y cierre de rasera de llenado, rasera obstruida con producto compactado</t>
  </si>
  <si>
    <t>Falla en apertura y cierre de raseras de alivio de báscula, se encuentra varilla de soporte en mal estado</t>
  </si>
  <si>
    <t>Tableros remotos 6 y 12</t>
  </si>
  <si>
    <t>Falla en fluido eléctrico externo (AIRE), ocasiona falla de tableros 6 y 12</t>
  </si>
  <si>
    <t>1, 2, 3 y 4</t>
  </si>
  <si>
    <t>Báscula despacho 1</t>
  </si>
  <si>
    <t>Rasera de llenado se va a falla por baja presión de aire</t>
  </si>
  <si>
    <t>Se queda bloqueado por baja presión de aire</t>
  </si>
  <si>
    <t>Báscula despacho 3</t>
  </si>
  <si>
    <t>Fuga de aire en cilindro neumático</t>
  </si>
  <si>
    <t>1 y 4</t>
  </si>
  <si>
    <t>Sobrecarga de transportador debido a que se disparó por trabajos de automatización de rasera en bajo bodegas 1 y 2</t>
  </si>
  <si>
    <t>Falla en sensórica de rasera 8</t>
  </si>
  <si>
    <t>1, 2 y 4</t>
  </si>
  <si>
    <t>Se dispara deteniendo todos los despachos</t>
  </si>
  <si>
    <t>Sobrecarga en el transportador, se encuentran paletas dobladas, se realiza cambio</t>
  </si>
  <si>
    <t>Falla de rodamiento del tambor de cola</t>
  </si>
  <si>
    <t>Falsa lectura de sensor de sobrecarga, se encuentra material pegado, se limpia</t>
  </si>
  <si>
    <t>Falla de sensor de sobrecarga, se ajusta polaridad</t>
  </si>
  <si>
    <t>Se dispara sacando elevador de 300</t>
  </si>
  <si>
    <t>Transportador transversal a bodega 4</t>
  </si>
  <si>
    <t>Rasera de llenado no abre, atascada con producto</t>
  </si>
  <si>
    <t>Falla en sensores de apertura y cierre de rasera 6</t>
  </si>
  <si>
    <t>Rasera de llenado no abre, bobina de electroválvula desconectada</t>
  </si>
  <si>
    <t>Transportador bajo bodega 3</t>
  </si>
  <si>
    <t>Rasera 4 sin tapa y en falla</t>
  </si>
  <si>
    <t>Falla del sensor de movimiento, se realiza cambio</t>
  </si>
  <si>
    <t>Falla de compresor que provoca falla en apertura de raseras de fino y grueso</t>
  </si>
  <si>
    <t>Silo de despacho 2</t>
  </si>
  <si>
    <t>Fuga asociada a instalación de silo nuevo</t>
  </si>
  <si>
    <t>Manguera neumática rota</t>
  </si>
  <si>
    <t>Cortocircuito al darle apertura a rasera 7 del tc piso bodega 1</t>
  </si>
  <si>
    <t>Rasera de llenado no abre, producto compactado</t>
  </si>
  <si>
    <t>Falla en el ajuste de la tara</t>
  </si>
  <si>
    <t>Mordaza no cerraba completamente, se encuentra obstrucción con objeto metálico</t>
  </si>
  <si>
    <t>Sensor de movimeinto desajustado</t>
  </si>
  <si>
    <t>Tornillo de eje del barredor partido</t>
  </si>
  <si>
    <t>Falla por contacto de tapa superior con vaso de pesaje</t>
  </si>
  <si>
    <t>Falla en alimentación fina</t>
  </si>
  <si>
    <t>Mordaza de alivio trabajando más lenta de lo normal, se encuentra tornillo objeto extraño obstruyendo</t>
  </si>
  <si>
    <t>Disparado</t>
  </si>
  <si>
    <t>Rotura de cadena</t>
  </si>
  <si>
    <t>Sensor de nivel bajo no se activa y hace que se encuentren los baches</t>
  </si>
  <si>
    <t>Faltantes en producto en vehículos cargados por desajuste del indicador de peso</t>
  </si>
  <si>
    <t>Caida de presión</t>
  </si>
  <si>
    <t>Falla del barredor, no avanza por desprendimiento de zapatas</t>
  </si>
  <si>
    <t>Sobrante de producto en vehículos cargados, falla de tarjeta sumadora</t>
  </si>
  <si>
    <t>Sobrante de producto en vehículos cargados, por desajuste de indicador de peso</t>
  </si>
  <si>
    <t>Falla de sensor inductivo lo cual provoca que el vaso de pesaje quede abierto</t>
  </si>
  <si>
    <t>Falla de guardamotor</t>
  </si>
  <si>
    <t>Se dispara por cortocircuito ocasionado por lluvia</t>
  </si>
  <si>
    <t>Transportador de cargue de vehículos despacho 1</t>
  </si>
  <si>
    <t>Se parte un tensor, ocasionando que la cadena quede destensionada llevandose una bandeja intermedia y partiendo la cadena del transportador.</t>
  </si>
  <si>
    <t>Fractura de volteo</t>
  </si>
  <si>
    <t>Transportador transversal a silo 5</t>
  </si>
  <si>
    <t>Falla por movimiento debido a sobrecarga en equipo</t>
  </si>
  <si>
    <t>Diferencias en peso cargado, se ajusta indicador</t>
  </si>
  <si>
    <t>Falla por movimiento</t>
  </si>
  <si>
    <t>Falla del cabezote de tracción, reparaciones estructurales</t>
  </si>
  <si>
    <t>Falla de sensor inductivo de vaso de alivio, cambio de cilindros neumáticos, corrección de fugas, cambio de electroválvulas</t>
  </si>
  <si>
    <t xml:space="preserve">Baja presion de aire, se van a falla las basculas y las raseras </t>
  </si>
  <si>
    <t xml:space="preserve">Debido a la falla de aire las raseras de llenado se fueron a falla y se atasca sobre silo de despacho </t>
  </si>
  <si>
    <t>Cortocircuito en tableros 9, 12 y 16</t>
  </si>
  <si>
    <t>Fractura de cadena que provoca desprendimiento del tensor</t>
  </si>
  <si>
    <t>Se dispara por movimiento debido a obstrucción de piñón motriz con paleta</t>
  </si>
  <si>
    <t>Se dispara por movimiento</t>
  </si>
  <si>
    <t>Barredor silo 3</t>
  </si>
  <si>
    <t>Falla del variador</t>
  </si>
  <si>
    <t>Equipo sobrecargado por pruebas para normalizar flujo de operación</t>
  </si>
  <si>
    <t>Cangilón desprendido</t>
  </si>
  <si>
    <t>Alta temperatura en radiador enfriador de refrigerante</t>
  </si>
  <si>
    <t>Se activa sensor de movmiento</t>
  </si>
  <si>
    <t>Traslación</t>
  </si>
  <si>
    <t>Se quema bobina de contactor</t>
  </si>
  <si>
    <t>Cargador SEM</t>
  </si>
  <si>
    <t>Cargador sin marcha</t>
  </si>
  <si>
    <t>Rasera auxiliar de bodega 3 no abre</t>
  </si>
  <si>
    <t>Sale a falla por movimiento, debido a que las raseras auxiliares de silo 1 no estaban dosificadas</t>
  </si>
  <si>
    <t>Fuga de aire en manguera en túnel</t>
  </si>
  <si>
    <t>Baja presion de aire, por fuga en electrovalvula</t>
  </si>
  <si>
    <t>Se eleva el consumo debido a pruebas en el despacho</t>
  </si>
  <si>
    <t>Banda destensionada, demoras en ejecución debido a que el personal estaba atendiendo falla en reductor banda tripper</t>
  </si>
  <si>
    <t>Rasera central de silo 4 se abre y cierra intermitente puesto que la bobina de la electroválvula estaba en falla</t>
  </si>
  <si>
    <t>Tableros 6 y 12</t>
  </si>
  <si>
    <t>Paro para instalar barredor en descarga hacia elevador de 800</t>
  </si>
  <si>
    <t>Sobrecarga</t>
  </si>
  <si>
    <t>Sobrecarga a máxima carga</t>
  </si>
  <si>
    <t>Transportador bajo bodegas 1 y 2</t>
  </si>
  <si>
    <t>Paro programado para cambio de patín riel y tensionar cadena de arrastre</t>
  </si>
  <si>
    <t>Elevador de cangilones de 300 ton/h</t>
  </si>
  <si>
    <t>Se va a falla por movimiento debido a rotura de correas</t>
  </si>
  <si>
    <t>Pit de despacho</t>
  </si>
  <si>
    <t>Portón descarrilado en la parte superior, falla de trolley</t>
  </si>
  <si>
    <t>Rotura de correas, maíz altamente compactado</t>
  </si>
  <si>
    <t>Falla en rasera 7, marca sensor de apertura pero no abre físicamente</t>
  </si>
  <si>
    <t>Transportador bajo bodega 4</t>
  </si>
  <si>
    <t>Falla en rasera de intersección, marcaban ambos sensores inductivos, el sensor de cierre estaba suelto</t>
  </si>
  <si>
    <t>Baterías descargadas debido a que se dejó el equipo con el máster abierto, adicional se encuentra alternador en falla</t>
  </si>
  <si>
    <t>Rasera 3 de silo 3 no abre, cuando se le da la apertura, toca el sensor y enseguida se cierra la rasera</t>
  </si>
  <si>
    <t>Barredor silo 5</t>
  </si>
  <si>
    <t>No enciende por falla en comunicación</t>
  </si>
  <si>
    <t>Tornillería de base del motor y reductor desajustada</t>
  </si>
  <si>
    <t>Rasera 1 no abre, cortocircuito en tablero 6</t>
  </si>
  <si>
    <t>Rasera 3 no abre,cortocircuito en tablero 6</t>
  </si>
  <si>
    <t>Barredor silo 2</t>
  </si>
  <si>
    <t>Rotura de correas de acople motor-reductor</t>
  </si>
  <si>
    <t>Equipo se apaga y no enciende, relé abierto</t>
  </si>
  <si>
    <t>Silo de despacho 1</t>
  </si>
  <si>
    <t>Rasera de llenado marca cierre cuando está en apertura</t>
  </si>
  <si>
    <t>Frenada</t>
  </si>
  <si>
    <t>Atasque debido a mal estado de rejillas de raseras</t>
  </si>
  <si>
    <t>Uso de excavadora en labores de limpieza de registros eléctricos externos</t>
  </si>
  <si>
    <t>Ruido anormal en transportador</t>
  </si>
  <si>
    <t>Labores para instalación de cambiavías</t>
  </si>
  <si>
    <t>Falla del sensor de cierre de la rasera de llenado del silo</t>
  </si>
  <si>
    <t>Rasera de llenado de silo de despacho 1 no marca apertura, debido a que se desprende platina donde marca el sensor inductivo</t>
  </si>
  <si>
    <t>Ruido anormal en cadena de transporte</t>
  </si>
  <si>
    <t>Se apaga todo el sistema, la UPS se va a falla por cortocircuito</t>
  </si>
  <si>
    <t>Transportador sobre silos de despacho</t>
  </si>
  <si>
    <t>Se dispara por sensor de movimiento, se encuentra lámina de bandeja intermedia deformada que obstruía el movimiento</t>
  </si>
  <si>
    <t>Caja de cambio silo 5</t>
  </si>
  <si>
    <t>Pase de producto de la ruta de despacho de silo 5 a la ruta de recibo, desajustes en componentes internos</t>
  </si>
  <si>
    <t>Falla de sensor de nivel alto de silo 2, provocó que se llenara todo el silo y se pasara producto para el transportador sobrecargándolo</t>
  </si>
  <si>
    <t>Fractura de cadena de transporte, hace que se desprendan láminas del cabezote y cuerpos del transportador. Esto impide el despacho de torta de soya por el despacho 3 y obligó a hacerlo por despachos 1 y 2 afectando los despachos de maíz y destilado</t>
  </si>
  <si>
    <t>Cadena partida en varios puntos</t>
  </si>
  <si>
    <t>Falla en apertura de rasera 8, sensor de cierre y apertura marcando simultáneamente</t>
  </si>
  <si>
    <t>Despacho 2</t>
  </si>
  <si>
    <t>Transp. cargue vehic. d2</t>
  </si>
  <si>
    <t>Falla del reductor, piñonería desgastada</t>
  </si>
  <si>
    <t>Reductor frenado</t>
  </si>
  <si>
    <t>Despacho 4</t>
  </si>
  <si>
    <t>Báscula d4</t>
  </si>
  <si>
    <t>Error en lectura del indicador de peso</t>
  </si>
  <si>
    <t>Desconfiguración</t>
  </si>
  <si>
    <t>Despacho 1</t>
  </si>
  <si>
    <t>Caja de cambios 2</t>
  </si>
  <si>
    <t>Barredor ineficiente, no extrae maíz con la velocidad que se requiere</t>
  </si>
  <si>
    <t>Desgaste</t>
  </si>
  <si>
    <t>Despacho 3</t>
  </si>
  <si>
    <t>Elev. 300 t/h, desp. 3</t>
  </si>
  <si>
    <t>Paro programado para cambio de piñón conducido de la transmisión</t>
  </si>
  <si>
    <t>Transp. cargue vehic. d3</t>
  </si>
  <si>
    <t>Fractura de la cadena de transporte, se enrolla en piñón motriz alargando tiempo de intervención</t>
  </si>
  <si>
    <t>Cadena de transporte destensionada</t>
  </si>
  <si>
    <t>Transp. bajo silos 1-2</t>
  </si>
  <si>
    <t>Falla de sensor de sobrecarga</t>
  </si>
  <si>
    <t>Lectura incorrecta de sensor</t>
  </si>
  <si>
    <t>Transp. piso bod. 3</t>
  </si>
  <si>
    <t>Objetos extraños en el cabezote del transportador</t>
  </si>
  <si>
    <t>Se frena reductor del barredor, se realiza cambio</t>
  </si>
  <si>
    <t>Transp. sobre silos 1-2-4</t>
  </si>
  <si>
    <t>Se quedan sin presión de aire</t>
  </si>
  <si>
    <t>Mangueras neumáticas rotas</t>
  </si>
  <si>
    <t>Elev. 300 t/h, desp. 1-2-4</t>
  </si>
  <si>
    <t>Se va a falla por movimiento, se da ajuste a disco de contracción del reductor</t>
  </si>
  <si>
    <t>Falla de sensor de alivio de la mordaza de alivio</t>
  </si>
  <si>
    <t>Fuga de producto en transición de descarga del elevador</t>
  </si>
  <si>
    <t>Transp. cargue vehic. d1</t>
  </si>
  <si>
    <t>Transp. piso bod. 4</t>
  </si>
  <si>
    <t>Rotura de correas de ambas transmisiones</t>
  </si>
  <si>
    <t>Sensor de nivel alto queda marcando sin carga</t>
  </si>
  <si>
    <t>Báscula d1</t>
  </si>
  <si>
    <t>Fuga de producto en lámina de tolva de alivio</t>
  </si>
  <si>
    <t>Báscula d2</t>
  </si>
  <si>
    <t>Diferencia en pesaje</t>
  </si>
  <si>
    <t>Sin presión de aire</t>
  </si>
  <si>
    <t>Báscula d3</t>
  </si>
  <si>
    <t>Ajuste de cadena por cambio</t>
  </si>
  <si>
    <t>Tornillería desajustada</t>
  </si>
  <si>
    <t>Traslación d1</t>
  </si>
  <si>
    <t>Guaya partida</t>
  </si>
  <si>
    <t>Rotura de guaya</t>
  </si>
  <si>
    <t>Falla por movimiento, obstrucción con objeto extraño</t>
  </si>
  <si>
    <t>Cuña partida</t>
  </si>
  <si>
    <t>Rotura de cuña</t>
  </si>
  <si>
    <t>Compresor de aire 40 HP</t>
  </si>
  <si>
    <t>Falla en sistema ecodrain</t>
  </si>
  <si>
    <t>Rasera 6 no abre, fuga de aire</t>
  </si>
  <si>
    <t>Rotura de cadena, obstrucción con elemento metálico</t>
  </si>
  <si>
    <t>Variación en pesaje de pesas patrones</t>
  </si>
  <si>
    <t>Falla de contactores del sistema inversor de giro</t>
  </si>
  <si>
    <t>Contactores en cortocircuito</t>
  </si>
  <si>
    <t>Cilindro del alivio se queda pegado, se realiza cambio de manguera neumaticas</t>
  </si>
  <si>
    <t>Pánel de venteo fuera de su posición, roza con cangilones, se cambia</t>
  </si>
  <si>
    <t>Mordaza de llenado no realiza apertura</t>
  </si>
  <si>
    <t>Sobrante de materia prima en vehículos</t>
  </si>
  <si>
    <t>Desajuste en cabezote motriz</t>
  </si>
  <si>
    <t>Falla en apertura de rasera 1</t>
  </si>
  <si>
    <t>Traslación d2</t>
  </si>
  <si>
    <t>Falla en sensor de punto incial de cargue</t>
  </si>
  <si>
    <t>Baja presión de aire comprimido</t>
  </si>
  <si>
    <t>Se desprende la base del reductor</t>
  </si>
  <si>
    <t>Corto en acometida del motor</t>
  </si>
  <si>
    <t>Cadena de arrastre destensionada</t>
  </si>
  <si>
    <t>Fractura de cadena de arrastre</t>
  </si>
  <si>
    <t>Base del reductor fracturada</t>
  </si>
  <si>
    <t>Falsa marcación del sensor de nivel del silo, se cambia sensor</t>
  </si>
  <si>
    <t>Cambiavías d1</t>
  </si>
  <si>
    <t>Desajustada, pase de producto</t>
  </si>
  <si>
    <t>Falla en el sensor de nivel alto del silo de despacho, ocasione que se atasque el transportador</t>
  </si>
  <si>
    <t>Cadena deteriorada</t>
  </si>
  <si>
    <t>Falla del arrancador suave</t>
  </si>
  <si>
    <t>Cadena con paletas dobladas, se cambian tramos</t>
  </si>
  <si>
    <t>Cilindro neumático con fuga, se cambia</t>
  </si>
  <si>
    <t>Cambiavías d2</t>
  </si>
  <si>
    <t>Cambiavías d4</t>
  </si>
  <si>
    <t>Se desprende tapa del tablero eléctrico ocasionando falla en líneas eléctricas</t>
  </si>
  <si>
    <t>Falla del reductor</t>
  </si>
  <si>
    <t>Falsa lectura del sensor de sobrecarga</t>
  </si>
  <si>
    <t>Transp. bajo silos 3-4</t>
  </si>
  <si>
    <t>Transp. bajo bod. 3</t>
  </si>
  <si>
    <t>Tableros 8, 9 y 16</t>
  </si>
  <si>
    <t>Activación de sensor de sobrecarga</t>
  </si>
  <si>
    <t>Compuertas de fino y grueso no abren</t>
  </si>
  <si>
    <t>Fuga de producto en bajante hacia elevador de 300</t>
  </si>
  <si>
    <t>Transportador frente a bodega 4</t>
  </si>
  <si>
    <t>Alarma guardamotor 16:54</t>
  </si>
  <si>
    <t>Sensor de nivel alto 16:50</t>
  </si>
  <si>
    <t>Inspección e intervención 9 am</t>
  </si>
  <si>
    <t>Falla en sensor de movimiento motor 16. 7:08 am</t>
  </si>
  <si>
    <t>Se dispara compresor, se cierran raseras 9:36 pm (se desprende tubería en tc sobre silos de despacho)</t>
  </si>
  <si>
    <t>Falla por movimiento 10:25 am</t>
  </si>
  <si>
    <t>Se activa sensor de sobre carga silo de despacho 2. 5:35</t>
  </si>
  <si>
    <t>Equipo apagado 8:20</t>
  </si>
  <si>
    <t>Sonido extraño 9:50</t>
  </si>
  <si>
    <t>Falla del acople motor-reductor</t>
  </si>
  <si>
    <t xml:space="preserve">Transportador de cargue de vehículos </t>
  </si>
  <si>
    <t>Falla del sensor de nivel alto del silo de despacho</t>
  </si>
  <si>
    <t>Fractura del tensor de la cadena</t>
  </si>
  <si>
    <t>Se activa sensor de movimiento</t>
  </si>
  <si>
    <t>Tiempo de paro (h)</t>
  </si>
  <si>
    <t>PLC despacho 3</t>
  </si>
  <si>
    <t>Cortocircuito en la tarjeta fuente</t>
  </si>
  <si>
    <t>Cambio de PLC</t>
  </si>
  <si>
    <t>Revisión de hermeticidad del tablero</t>
  </si>
  <si>
    <t>Elevador de 300 despachos 1, 2 y 4</t>
  </si>
  <si>
    <t>Desalineación de la banda</t>
  </si>
  <si>
    <t>Desmontaje de la transmisión para cambio de rodamiento lado motriz</t>
  </si>
  <si>
    <t>Cambio de eje y reductor</t>
  </si>
  <si>
    <t>Punto de conexión a subestación el rio</t>
  </si>
  <si>
    <t>Cortocircuito en celda de subestación de planta, generó que la línea 2 se partiera en la conexión al aislador</t>
  </si>
  <si>
    <t>Reconexión de línea en punto de conexión, cambio de aislador y punta de cable deteriorada</t>
  </si>
  <si>
    <t>Revisión de conexiones en las otras dos líneas</t>
  </si>
  <si>
    <t>Acometida eléctrica puerto</t>
  </si>
  <si>
    <t>Empalme de líneas eléctricas</t>
  </si>
  <si>
    <t>Encofrado de registro eléctrico. Ejecutado</t>
  </si>
  <si>
    <t>Fluctuaciones de voltaje</t>
  </si>
  <si>
    <t>Cambio de fuente en tablero 6 y reset de fuente tablero 12</t>
  </si>
  <si>
    <t>Revisión de puntos de conexión ala subestación el río @ semana santa</t>
  </si>
  <si>
    <t>TC cargue de vehículos D3</t>
  </si>
  <si>
    <t>Cambio de tramos de cadena con mayor área desgastada. En gestión de compra @20/mar</t>
  </si>
  <si>
    <t>Instalación de ventilador de muelle</t>
  </si>
  <si>
    <t>Intensificar rutinas de limpieza del compresor, diarias.</t>
  </si>
  <si>
    <t>Cambio de oring y retorqueo</t>
  </si>
  <si>
    <t>TC piso bodega 1</t>
  </si>
  <si>
    <t>Cortocircuito en acometida de la rasera #6</t>
  </si>
  <si>
    <t>Se aisla el corto</t>
  </si>
  <si>
    <t>Levantamiento de estado de acometida eléctrica de control de las raseras de todas las bodegas. @ 20/mar</t>
  </si>
  <si>
    <t>Retroalimentación al equipo de trabajo eléctrico</t>
  </si>
  <si>
    <t>TC sobre silos de despacho 1, 2 y 4</t>
  </si>
  <si>
    <t>Instalación de parche para corrección de fuga</t>
  </si>
  <si>
    <t>Cambio de bajante. En cotización con proveedores</t>
  </si>
  <si>
    <t>Cambio de fondos deteriorados. En gestión de compra</t>
  </si>
  <si>
    <t>TC piso bodega 4</t>
  </si>
  <si>
    <t>Falla por sobrecarga que activa sensor de movimiento</t>
  </si>
  <si>
    <t>Reprogramación de sensor para ajustarse a condiciones de trabajo de maiz/frijol</t>
  </si>
  <si>
    <t>Ajuste previo a ruta de despacho de este tipo de granos</t>
  </si>
  <si>
    <t> Ajuste de tensión de la cadena</t>
  </si>
  <si>
    <t> Revisión del estado de la cadena para determinar si requiere cambio</t>
  </si>
  <si>
    <t> Cambio de fondo</t>
  </si>
  <si>
    <t> Inspección general para cambio de fondos requeridos. 8 en total</t>
  </si>
  <si>
    <t>Reconexión de acometida </t>
  </si>
  <si>
    <t>Inspección para determinar si el cableado requiere cambio o  se debe crear rutina de retorqueo e inspección  </t>
  </si>
  <si>
    <t>2023-04-15 </t>
  </si>
  <si>
    <t>M. Roa </t>
  </si>
  <si>
    <t>Tolva báscula 1 y 2</t>
  </si>
  <si>
    <t>Indicador de peso no muestra ningún valor, falso contacto en cableado</t>
  </si>
  <si>
    <t>Reconexión de acometida  </t>
  </si>
  <si>
    <t>Inspección para determinar si el cableado requiere cambio o  se debe crear rutina de retorqueo e inspección </t>
  </si>
  <si>
    <t>M. Roa  </t>
  </si>
  <si>
    <t>Elevador de cangilones desp. 3</t>
  </si>
  <si>
    <t>Cableado aislado que provoca que se disparen</t>
  </si>
  <si>
    <t>TC bajo silos 3 y 4</t>
  </si>
  <si>
    <t>Falla de sensor inductivo de rasera 4 silo 4, no abre</t>
  </si>
  <si>
    <t>Falla de sensor inductivo de raseras 2 y 4 silo 3, no abren</t>
  </si>
  <si>
    <t>Alarma por sensor de movimiento</t>
  </si>
  <si>
    <t>Tolva báscula 4</t>
  </si>
  <si>
    <t>Falla del sensor de alivio, indicador no muestra peso</t>
  </si>
  <si>
    <t>Cable aislado provoca falso contacto</t>
  </si>
  <si>
    <t>Desprendimiento de bandeja intermedia y volteo que ocasiona afectación en la cadena de transporte</t>
  </si>
  <si>
    <t>Retiro de componentes afectado, cambio de tramo de cadena, instalación de bandeja intermedia nueva</t>
  </si>
  <si>
    <t xml:space="preserve">Rutina de inspección completa a transportadores </t>
  </si>
  <si>
    <t>Instalación de cangilón desprendido</t>
  </si>
  <si>
    <t>Inspección completa de la banda, cangilones y tornillería</t>
  </si>
  <si>
    <t>Limpieza</t>
  </si>
  <si>
    <t>Instalación de volteo en transportador sobre silos de despacho 1, 2 y 4</t>
  </si>
  <si>
    <t>Silo de almacenamiento 3</t>
  </si>
  <si>
    <t>Rasera 3 y 6 no cierra y queda abierta</t>
  </si>
  <si>
    <t>Cambio de sensores inductivos averiados</t>
  </si>
  <si>
    <t>Inspección de sensores de las demás raseras y pruebas</t>
  </si>
  <si>
    <t>Compresor de aire lado tierra</t>
  </si>
  <si>
    <t>Normalización de presión</t>
  </si>
  <si>
    <t>Cambio de racor</t>
  </si>
  <si>
    <t>Cambio de terminal deteriorado que provocaba el cortocircuito</t>
  </si>
  <si>
    <t>Inspección completa a tableros remotos en busca de componentes deteriorados u oportunidades de mejora</t>
  </si>
  <si>
    <t>Incluir este equipo en ruta de medición de juego radial con frecuencia trimestral</t>
  </si>
  <si>
    <t>Tc transversal bodega 4</t>
  </si>
  <si>
    <t>Cambio de sensor de movimiento</t>
  </si>
  <si>
    <t>Retiro de material compactado</t>
  </si>
  <si>
    <t>Tolva báscula despacho 2</t>
  </si>
  <si>
    <t>Falla en apertura de mordaza de llenado</t>
  </si>
  <si>
    <t>Forzar apertura y recortar estructura para permitir libre apertura y cierre</t>
  </si>
  <si>
    <t>Habilitar rasera de llenado de la tolva báscula, corregir condiciones que no garantizar fijación de la estructura de la tapa</t>
  </si>
  <si>
    <t>R. Castilla
Bayona</t>
  </si>
  <si>
    <t>Fuga de producto y falsa lectura de sensor de sobrecarga</t>
  </si>
  <si>
    <t>Corrección de fuga y limpieza de sensor</t>
  </si>
  <si>
    <t>Continuar plan de corrección de fugas por inspecciones, pendiente sensores de sobrecarga</t>
  </si>
  <si>
    <t>D. López
M. Roa</t>
  </si>
  <si>
    <t>Pase de material por rasera 4</t>
  </si>
  <si>
    <t>Instalación de tapa</t>
  </si>
  <si>
    <t>Ajuste de polaridad</t>
  </si>
  <si>
    <t>Corrección</t>
  </si>
  <si>
    <t>Sensor de movimiento desajustado</t>
  </si>
  <si>
    <t>Tornillo del eje partido</t>
  </si>
  <si>
    <t>Cambio de tornillo</t>
  </si>
  <si>
    <t>Apoyo con planta mientras se normaliza</t>
  </si>
  <si>
    <t>Instalación de compresor de 40 HP</t>
  </si>
  <si>
    <t>Fuga de producto asociada a nueva instalación</t>
  </si>
  <si>
    <t>Corrección de fuga por parte de contratista</t>
  </si>
  <si>
    <t>Sobrecarga que provoca que paletas se doblen</t>
  </si>
  <si>
    <t>Liberar equipo y cambio de paletas</t>
  </si>
  <si>
    <t>Corregir cortocircuito en tablero remoto 7, involucra cambio de tramo de cableado</t>
  </si>
  <si>
    <t>TC bajo bodega 3</t>
  </si>
  <si>
    <t>Cambio del sensor</t>
  </si>
  <si>
    <t>Bodega 2</t>
  </si>
  <si>
    <t>Falla en sensores de apertura y cierre rasera 6</t>
  </si>
  <si>
    <t>Corrección de cortocircuito</t>
  </si>
  <si>
    <t>Reset previa revisión de sistemas</t>
  </si>
  <si>
    <t>Reparación metalmecánica de tensor e instalación de bandeja, empalme de cadena</t>
  </si>
  <si>
    <t>Tolva báscula</t>
  </si>
  <si>
    <t>Diferencias de peso</t>
  </si>
  <si>
    <t>Ajustes en el indicador de peso</t>
  </si>
  <si>
    <t>Planes de acción asociadas a la hoja en smartsheet de compromisos gestión básculas</t>
  </si>
  <si>
    <t>Cambio de tubería neumática por aluminio y organización de componentes</t>
  </si>
  <si>
    <t>Aislamiento del cortocircuito</t>
  </si>
  <si>
    <t>Falla sensor de movimiento</t>
  </si>
  <si>
    <t>TC transversal silo 5</t>
  </si>
  <si>
    <t>Reducir carga del equipo</t>
  </si>
  <si>
    <t>Evaluación de sistema de transmisión de potencia para determinar mejoras</t>
  </si>
  <si>
    <t>En evaluación</t>
  </si>
  <si>
    <t>Empalme de cadena</t>
  </si>
  <si>
    <t>Cambio de tramo de cadena afectado</t>
  </si>
  <si>
    <t>Identificación de origen del corto y corrección</t>
  </si>
  <si>
    <t>Elevador de cangilones</t>
  </si>
  <si>
    <t>Cambio de sensor inductivo</t>
  </si>
  <si>
    <t>Falla de sensor de nivel</t>
  </si>
  <si>
    <t>Corrección de fuga de aire en manguera</t>
  </si>
  <si>
    <t>Tc sobre silos de despacho</t>
  </si>
  <si>
    <t>Se desprende bandeja final del cabezote, esto provoca que la cadena se fracture y se doble parte de la estructura del cabezote de tracción</t>
  </si>
  <si>
    <t>Reparaciones estructurales inmediatas y cambio de cadena posterior</t>
  </si>
  <si>
    <t>Red neumática</t>
  </si>
  <si>
    <t>Fugas</t>
  </si>
  <si>
    <t>Reparación de fugas</t>
  </si>
  <si>
    <t>Extraer cangilón y retomar operación</t>
  </si>
  <si>
    <t>Inspección completa de cangilones para evaluar si hay más cangilones desajustados y posibles puntos de obstrucción</t>
  </si>
  <si>
    <t>Obstrucción de piñón motriz con paleta</t>
  </si>
  <si>
    <t>Extracción de paleta y verificación de estado de piñón</t>
  </si>
  <si>
    <t>Instalación de placa magnética en elevador de 300</t>
  </si>
  <si>
    <t>Inspección de transportadores para determinar falta de paletas</t>
  </si>
  <si>
    <t>Bobina de contactor en corto</t>
  </si>
  <si>
    <t>Reparación de cadena y tensor</t>
  </si>
  <si>
    <t>Cambio de pines de seguridad del tensor, por originales de fábrica</t>
  </si>
  <si>
    <t>Báscula</t>
  </si>
  <si>
    <t>Reparaciones</t>
  </si>
  <si>
    <t>Corrección de conector en rasera en mal estado</t>
  </si>
  <si>
    <t>Alta temperatura en el radiador enfriador de refrigerante</t>
  </si>
  <si>
    <t>Reposar máquina para retomar operación</t>
  </si>
  <si>
    <t>Cambio de radiador enfriador de refrigerante</t>
  </si>
  <si>
    <t>Demás asociadas a planes de acción en hoja de smartsheet</t>
  </si>
  <si>
    <t>Corrección de fugas</t>
  </si>
  <si>
    <t>Evaluar posibilidad de cambio de mangueras neumáticas por tubería</t>
  </si>
  <si>
    <t>Falla de tarjeta electrónica del variador</t>
  </si>
  <si>
    <t>Cambio de tarjeta</t>
  </si>
  <si>
    <t>Fuga de aire en manguera neumática</t>
  </si>
  <si>
    <t>Cambio de tubería neumática por aluminio</t>
  </si>
  <si>
    <t>Liberar transportador y dosificar carga</t>
  </si>
  <si>
    <t>Cambio de componentes de sistema de transmisión</t>
  </si>
  <si>
    <t>Tensionar banda</t>
  </si>
  <si>
    <t>Tener en cuenta que cada vez que se instale una banda nueva en un elevador se debe monitorear la elongación de la misma</t>
  </si>
  <si>
    <t>Patín riel deteriorado y cadena de arrastre destensionada, no se va a falla</t>
  </si>
  <si>
    <t>Cambio de patín riel y tensionado de cadena de arrastre</t>
  </si>
  <si>
    <t>Cambio de lateral deterioado</t>
  </si>
  <si>
    <t>Desatasque</t>
  </si>
  <si>
    <t>Cambio de espárragos de base del motor eléctrico</t>
  </si>
  <si>
    <t>Corrección estructural del cabezote motriz, mejora del anclaje</t>
  </si>
  <si>
    <t>Encarrilamiento y reparación del trolley</t>
  </si>
  <si>
    <t>Creación de rutina de mantenimiento preventivo, para este portón y los demás</t>
  </si>
  <si>
    <t>Cambio y ajuste de tornillería del equipo</t>
  </si>
  <si>
    <t>Cambio de acometida eléctrica de control</t>
  </si>
  <si>
    <t>Desconexión de nuevo módulo de comunicación</t>
  </si>
  <si>
    <t>En revisión con técnico de morillon</t>
  </si>
  <si>
    <t>Cambio de reductor</t>
  </si>
  <si>
    <t>Baterías descargada, se encuentra alternador en falla</t>
  </si>
  <si>
    <t>Revisión de circuitos eléctricos y cambio de alternador</t>
  </si>
  <si>
    <t>Incluir tarea de mtto preventivo de alternador a los equipos de maquinaria amarilla
Mantener en stock alternador disponible</t>
  </si>
  <si>
    <t>Pendiente
En ejecución</t>
  </si>
  <si>
    <t>Tc piso bodega 4</t>
  </si>
  <si>
    <t>Equipo se apaga y no enciende, relé en falso contacto</t>
  </si>
  <si>
    <t>Limpieza de contactos</t>
  </si>
  <si>
    <t>Revisión de estado general de relés del equipo y cambiar los que sean necesarios, validar inclusión a plan de mtto</t>
  </si>
  <si>
    <t>Cambio del reductor por deterioro de piñonería</t>
  </si>
  <si>
    <t>Cambio de rejillas</t>
  </si>
  <si>
    <t>Ajuste de sensor inductivo</t>
  </si>
  <si>
    <t>Caja de cambios silo 5</t>
  </si>
  <si>
    <t>No extrae producto al flujo requerido</t>
  </si>
  <si>
    <t>Ayuda con medios manuales</t>
  </si>
  <si>
    <t>Cambio de elementos desgastados (tornillo, reductor, otros)</t>
  </si>
  <si>
    <t>Pendiente llegada de repuestos</t>
  </si>
  <si>
    <t>Caja de cambios tc sobre silos de despacho</t>
  </si>
  <si>
    <t>Falla del reductor, piñonería deteriorada</t>
  </si>
  <si>
    <t>Reparación de reductor para instalación</t>
  </si>
  <si>
    <t>Instalación de arrancador suave para el motor
Instalación de sensor de movimiento</t>
  </si>
  <si>
    <t>2024-02-30
2024-03-30</t>
  </si>
  <si>
    <t>R. Castilla
R. Castilla</t>
  </si>
  <si>
    <t>En cotización
En cotización</t>
  </si>
  <si>
    <t>Paro para cambio de piñón motriz del sistema de transmisión, se extiende labor más allá de lo programado (12h) por seguridad (fuertes vientos) y por deterioros de componentes detectados durante la intervención</t>
  </si>
  <si>
    <t>Correcciones para adecuar sistema de transmisión</t>
  </si>
  <si>
    <t>Se está gestionando el cambio de la transmisión a correas y poleas</t>
  </si>
  <si>
    <t>Rotura de cadena de transporte (se incrementan tiempos debido a que la cadena se enrolla en piñón motriz)</t>
  </si>
  <si>
    <t>Revisión con apoyo técnico de Wasvelt (fabricante de la cadena) para determinar correcciones necesarias u oportunidades de mejora
Instalación de sensor de movimiento</t>
  </si>
  <si>
    <t>2024-02-30
2024-02-30</t>
  </si>
  <si>
    <t>R. Castilla
R. Castilla</t>
  </si>
  <si>
    <t>Pendiente
Pendiente</t>
  </si>
  <si>
    <t>Ajuste y verificación de la báscula</t>
  </si>
  <si>
    <t>Se va a falla por movimiento, se deslizan las correas</t>
  </si>
  <si>
    <t>Ajuste y tensionado de correas</t>
  </si>
  <si>
    <t>Cambio de poleas por unas estandarizadas</t>
  </si>
  <si>
    <t>C. Carrilo</t>
  </si>
  <si>
    <t>Continuar plan de cambio de fondos deteriorados durante ventanas</t>
  </si>
  <si>
    <t>Migrar a nueva referencia de sensores más robusta</t>
  </si>
  <si>
    <t>Ruido anormal en el equipo</t>
  </si>
  <si>
    <t>Paro para revisión y extracción de partes metálicas extrañas en el equipo</t>
  </si>
  <si>
    <t>Implementar por parte de operaciones ruta de limpieza de placas magnéticas durante recibo de motonaves</t>
  </si>
  <si>
    <t>Cambio por reductor de stock</t>
  </si>
  <si>
    <t>Cambio por fin de vida útil</t>
  </si>
  <si>
    <t>Cambio de correas y revisión</t>
  </si>
  <si>
    <t>Cambio de transportador</t>
  </si>
  <si>
    <t>Silo de despacho</t>
  </si>
  <si>
    <t>Limpieza, calibración y ajuste</t>
  </si>
  <si>
    <t>Crear rutina de mantenimiento preventivo con esta actividad, asegurar que la calibración se realice con producto</t>
  </si>
  <si>
    <t>Calibración, corrección de fugas, verificación de cierre de compuertas de fino y grueso</t>
  </si>
  <si>
    <t>Mantenimiento preventivo, verificación con mayor peso y con masas patrones trazables</t>
  </si>
  <si>
    <t>Ajuste de cadena</t>
  </si>
  <si>
    <t>Cambio de tramo de cadena afectada</t>
  </si>
  <si>
    <t>Corrección en frío</t>
  </si>
  <si>
    <t>Cambio de lámina deteriorada</t>
  </si>
  <si>
    <t>Rotura de correas de transmisiones</t>
  </si>
  <si>
    <t>Cambio de correas, revisión de todo el equipo</t>
  </si>
  <si>
    <t>Cambio de correas por referencia nueva, alineación y pruebas
Compra de alineador láser de poleas</t>
  </si>
  <si>
    <t>2024-03-09
2024-04-25</t>
  </si>
  <si>
    <t>D. López
C. Carrillo</t>
  </si>
  <si>
    <t>Corrección durante inspección programada</t>
  </si>
  <si>
    <t>Indicador de peso desconfigurado</t>
  </si>
  <si>
    <t>Ajuste de indicador</t>
  </si>
  <si>
    <t>Abril.24</t>
  </si>
  <si>
    <t>Fractura de cadena, objeto metálico extraño en el equipo</t>
  </si>
  <si>
    <t>Revisión con proveedor especialista externo sobre puntos en la ruta de despacho donde se requieran placas magnéticas
Compra e instalación de placas magnéticas</t>
  </si>
  <si>
    <t>2024-03-15
2024-05-20</t>
  </si>
  <si>
    <t>Ejecutado
Pendiente</t>
  </si>
  <si>
    <t>Ajuste de tornillería</t>
  </si>
  <si>
    <t>Limpieza y ajuste de sistema</t>
  </si>
  <si>
    <t>A la espera de respuesta de Kaeser</t>
  </si>
  <si>
    <t>Cambio de guaya</t>
  </si>
  <si>
    <t>Ajuste de tensión de cadena</t>
  </si>
  <si>
    <t>Cuña de acople piñón - eje reductor partida</t>
  </si>
  <si>
    <t>Remplazo de cuña e instalación de collarín tope en transmisión</t>
  </si>
  <si>
    <t>Gestionar adecuadamente los pendientes que quedan de actividades realizadas, labor de planeación</t>
  </si>
  <si>
    <t>Pánel de venteo fuera de posición, ocasionaba roce con cangilones</t>
  </si>
  <si>
    <t>Cambio de pánel de venteo</t>
  </si>
  <si>
    <t>En revisión con personal de Metalteco y Flexilatina</t>
  </si>
  <si>
    <t>Cambio de contactores</t>
  </si>
  <si>
    <t>Retroalimentación al equipo de trabajo eléctrico
Asegurar contar con stock de contactores
Gestionar capacitación en sistemas de fuerza y control, diagnóstico de fallas</t>
  </si>
  <si>
    <t>2024-04-21
2024-04-28
2024-05-15</t>
  </si>
  <si>
    <t>R. Castilla - M. Roa
L. Gallardo
L. Gallardo</t>
  </si>
  <si>
    <t>Ejecutado
Ejecutado
Pendiente</t>
  </si>
  <si>
    <t>Calibración y ajuste</t>
  </si>
  <si>
    <t>Cambio de mangueras neumáticas por tubería</t>
  </si>
  <si>
    <t>Cilindro del alivio se queda pegado</t>
  </si>
  <si>
    <t>Cambio de manguera neumaticas</t>
  </si>
  <si>
    <t>Revisión de mangueras neumáticas en general del despacho, cambio de las necesarias</t>
  </si>
  <si>
    <t>Continuar con la corrección de la fuga programada en el tc sobre bodegas 3 y 4</t>
  </si>
  <si>
    <t>Elevador de 300, despachos 1, 2 y 4</t>
  </si>
  <si>
    <t>Fractura de la base del reductor, provoca que este se gire sobre el eje de motor</t>
  </si>
  <si>
    <t>Fabricación e instalación de nueva base para el reductor</t>
  </si>
  <si>
    <t>Falla del sensor inductivo de la posición inicial</t>
  </si>
  <si>
    <t>Aplicación de soldadura para posicionar cabezote motriz</t>
  </si>
  <si>
    <t>Ajuste de programación en el indicador de peso</t>
  </si>
  <si>
    <t>Cambio de cilindro neumático</t>
  </si>
  <si>
    <t>Elevador de 300, despacho 3</t>
  </si>
  <si>
    <t>Fractura de bisagras, caida de tapa de tablero eléctrico</t>
  </si>
  <si>
    <t>Falsa lectura de sensor de sobrecarga</t>
  </si>
  <si>
    <t>Cambio de fondo deteriorado, retraso en la compra</t>
  </si>
  <si>
    <t>Liberación manual</t>
  </si>
  <si>
    <t>Por definir</t>
  </si>
  <si>
    <t>Corto circuito en acometida eléctrica del motor</t>
  </si>
  <si>
    <t>Cambio de acometida eléctrica y hermetización</t>
  </si>
  <si>
    <t>Tensionado de cadena</t>
  </si>
  <si>
    <t>Atascado por falla de sensor de sobrecarga por cortocircuito</t>
  </si>
  <si>
    <t>Silo de almacenamiento 4</t>
  </si>
  <si>
    <t>Raseras atascadas</t>
  </si>
  <si>
    <t>Tolva báscula despacho 4</t>
  </si>
  <si>
    <t>Sensor de sobrecarga sucio</t>
  </si>
  <si>
    <t>Silo de almacenamiento 2</t>
  </si>
  <si>
    <t>Rasera centra no abre, se libera</t>
  </si>
  <si>
    <t>Falla de electroválvula</t>
  </si>
  <si>
    <t>Descripción de falla</t>
  </si>
  <si>
    <t>Estado</t>
  </si>
  <si>
    <t>Creación de rutina de mtto preventivo a reductor</t>
  </si>
  <si>
    <t>Rotura de banda</t>
  </si>
  <si>
    <t> Revisión con contratista (Casatoro) estado general de la máquina</t>
  </si>
  <si>
    <t>Paros del equipo para abastecer de materia prima a la planta</t>
  </si>
  <si>
    <t>Rotura de cadena de transporte y en componentes de la transmisión</t>
  </si>
  <si>
    <t>Reparaciones metalmecánicas</t>
  </si>
  <si>
    <t>Modificaciones en sistema de cierre de pasadores de la cadena</t>
  </si>
  <si>
    <t>Falla en indicador de peso de sistema Compuweigh</t>
  </si>
  <si>
    <t>Elevar evento a compuweigh para solicitar garantía</t>
  </si>
  <si>
    <t>Falla de cilindros hidráulicos</t>
  </si>
  <si>
    <t>Reparación, cambio de empaquetadura</t>
  </si>
  <si>
    <t>Matener cilindro hidráulico en stock</t>
  </si>
  <si>
    <t>Creación de rutina de mtto preventivo a cilindros</t>
  </si>
  <si>
    <t>Maniobras para normalizar operación con generadores eléctricos alquilados</t>
  </si>
  <si>
    <t>Evaluar adqusición de generador eléctrico que supla la demanda de las operaciones de recibo y despacho</t>
  </si>
  <si>
    <t>Elevador de cangilones de 300 ton/h despachos 1, 2 y 4</t>
  </si>
  <si>
    <t>Acometida de entrada a Riverport</t>
  </si>
  <si>
    <t>Cortocircuito en acometida 34.5 kV</t>
  </si>
  <si>
    <t>Encofrado de registro eléctrico</t>
  </si>
  <si>
    <t>Cambio de componentes y conexión de líneas eléctricas</t>
  </si>
  <si>
    <t>Creación de rutina de limpieza/lavado de componentes en puntos de conexión a la subestación el río</t>
  </si>
  <si>
    <t>Se dispara por temperatura</t>
  </si>
  <si>
    <t>Enfriamiento para reiniciar operación</t>
  </si>
  <si>
    <t>Compra e instalación de compresor de 40 HP</t>
  </si>
  <si>
    <t xml:space="preserve">Creación de rutina de inspección completa a transportadores </t>
  </si>
  <si>
    <t>Motonave</t>
  </si>
  <si>
    <t>(Todas)</t>
  </si>
  <si>
    <t>Cardan desajustado</t>
  </si>
  <si>
    <t>Caída de presión</t>
  </si>
  <si>
    <t>Alta temperatura</t>
  </si>
  <si>
    <t>Radiadores tapados</t>
  </si>
  <si>
    <t>Filtros tapados</t>
  </si>
  <si>
    <t>Lámina desprendida</t>
  </si>
  <si>
    <t>Daño en chumacera</t>
  </si>
  <si>
    <t>Sobre capacidad</t>
  </si>
  <si>
    <t>Paletas partidas</t>
  </si>
  <si>
    <t>Campana reductor frenada</t>
  </si>
  <si>
    <t>Horquilla cilindro fracturada</t>
  </si>
  <si>
    <t>Abastecimiento de MP</t>
  </si>
  <si>
    <t>Rasera manual</t>
  </si>
  <si>
    <t>Poleas de transmisión desalineadas</t>
  </si>
  <si>
    <t>Sistema Hidráulico</t>
  </si>
  <si>
    <t>Sistema Eléctrico</t>
  </si>
  <si>
    <t>Maniobras para habilitar ruta de recibo con generador Sistema Eléctrico alquilado</t>
  </si>
  <si>
    <t>Generador Sistema Eléctrico no soporta pico de corriente de arranque de banda 400 cargada, previa fluctuación eléctrica por salida de generador Sistema Eléctrico propio</t>
  </si>
  <si>
    <t>Sistema Mecánico</t>
  </si>
  <si>
    <t>Sistema Neumático</t>
  </si>
  <si>
    <t>Sistema Estructural</t>
  </si>
  <si>
    <t>Poleas desalineadas</t>
  </si>
  <si>
    <t>Caperuza suelta</t>
  </si>
  <si>
    <t>Baja tensión eléctrica</t>
  </si>
  <si>
    <t>Sensibilidad desajustada</t>
  </si>
  <si>
    <t>Sin energía eléctrica externa</t>
  </si>
  <si>
    <t>Rodillo desalineado</t>
  </si>
  <si>
    <t>Arrancador disparado</t>
  </si>
  <si>
    <t>Bascula desajustada</t>
  </si>
  <si>
    <t>Caja de cambio desalineada</t>
  </si>
  <si>
    <t>Compuerta de llenado desajustada</t>
  </si>
  <si>
    <t>Cangilón suelto</t>
  </si>
  <si>
    <t>Transportador techo bodega 3</t>
  </si>
  <si>
    <t>Transportador tolva 3</t>
  </si>
  <si>
    <t>Transportador techo bodega 4</t>
  </si>
  <si>
    <t>Transportador tolva 2</t>
  </si>
  <si>
    <t>Transportador tolva 1</t>
  </si>
  <si>
    <t>Estructura desprendida</t>
  </si>
  <si>
    <t>Rasera pegada</t>
  </si>
  <si>
    <t>Frecuencia variador desajustada</t>
  </si>
  <si>
    <t>Cadena de transmisión elongada</t>
  </si>
  <si>
    <t>Tomacorriente Aterrizado</t>
  </si>
  <si>
    <t>Cortocircuito en pararrayos de punto de conexión a subestación el rio, ocasiona falla de premoldeados y caída de líneas de media tensión</t>
  </si>
  <si>
    <t xml:space="preserve">se pausa ruta de recibo para inspección de motor del viaducto se encuentra ventilador suelto </t>
  </si>
  <si>
    <t>Pase de maíz</t>
  </si>
  <si>
    <t>Falla por alineación, se desprende estación autoalineantes</t>
  </si>
  <si>
    <t>Se rebosa producto en el bajante del tripper hacia el TC sobre bodegas</t>
  </si>
  <si>
    <t>Sensor de vaso de alivio no marca, hace que se vaya a falla TC receptor</t>
  </si>
  <si>
    <t>ruta sin iniciar POR CORTO EN EL SENSOR DE NIVEL ALTO EN EL VASO DE PESAJE BASCULA DE RECIBO 
se coloca en Big Pass Sensor Nivel Alto y se cambia fusible de tarjeta Compuweigh   se solicita alimentación en muelle y no se obtiene respuesta</t>
  </si>
  <si>
    <t>Pase de producto en la banda tripper hacia TC sobre bodegas 1 y 2  debido a que la compuerta de llenado del silo 1 no estaba hermética, presencia de roedor que obstruía el cierre</t>
  </si>
  <si>
    <t>Pase materia prima hacia TC sobre bodegas 1 y 2</t>
  </si>
  <si>
    <t>Pase de producto en la banda tripper hacia TC sobre bodegas 1 y 2  debido a que la compuerta de llenado del silo 2 no estaba hermética, se observa lámina de ultrapol deformada, presuntamente por golpe con objeto extraño metálico</t>
  </si>
  <si>
    <t>Sensor de cierre no marca, desajuste de compuerta</t>
  </si>
  <si>
    <t>Se suspende descargue bodega #2 por fuga de hidráulico de la cuchara #1</t>
  </si>
  <si>
    <t xml:space="preserve">se suspende bodega 5 por pasador de cuchara 2 se encuentra salido </t>
  </si>
  <si>
    <t>Sensor de apertura de rasera de llenado de silo 4 no marcaba cierre. Ultrapol fuera de su posición</t>
  </si>
  <si>
    <t>Fuga por el encauzador de la banda 100</t>
  </si>
  <si>
    <t>Sobrecarga debido a que en la transición del bajante hacia el elevador se desprendió lámina de ultrapol y restringía el paso de maíz</t>
  </si>
  <si>
    <t>Se pausa ruta de recibo sensor sobrecarga sobre bodega 1 y 2, bajante hacia bodega 2</t>
  </si>
  <si>
    <t>se pausa ruta de recibo para inspección TC sobre bodega 1 y 2- guarda desajustada y se cambian correas</t>
  </si>
  <si>
    <t>Rotura de cadena de transmisión motorreductor-transportador</t>
  </si>
  <si>
    <t>Banda húmeda</t>
  </si>
  <si>
    <t>Se pausa ruta de recibo, se presenta retorno banda TRIPPER, mantenimiento se dirige a sitio.</t>
  </si>
  <si>
    <t>Reanuda ruta de recibo, mantenimiento (Ericson) informa que se acumula producto en el bajante ocasionando el retorno de Mp, a solicitud de mantenimiento (Heriberto) se le baja la frecuencia a Tola 1 (52Hz)</t>
  </si>
  <si>
    <t>Sistema de Refrigeración</t>
  </si>
  <si>
    <t>Cables desprendidos</t>
  </si>
  <si>
    <t>Transportador techo bodega 2</t>
  </si>
  <si>
    <t>Modo de falla</t>
  </si>
  <si>
    <t>Participación de horas</t>
  </si>
  <si>
    <t>Participación de paros</t>
  </si>
  <si>
    <t>Sistema / Modo de falla</t>
  </si>
  <si>
    <t>TC sobre bodegas 1 y 2</t>
  </si>
  <si>
    <t>TC báscula de recibo</t>
  </si>
  <si>
    <t>Pala tipo almeja 2</t>
  </si>
  <si>
    <t>Pala tipo almeja 1</t>
  </si>
  <si>
    <t>Pala tipo almeja 3</t>
  </si>
  <si>
    <t>Pala tipo almeja 4</t>
  </si>
  <si>
    <t>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</si>
</sst>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0"/>
    <numFmt numFmtId="166" formatCode="0.0"/>
    <numFmt numFmtId="167" formatCode="0.0%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94">
    <xf numFmtId="0" fontId="0" fillId="0" borderId="0" xfId="0"/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 readingOrder="1"/>
    </xf>
    <xf numFmtId="0" fontId="14" fillId="3" borderId="2" xfId="0" applyFont="1" applyFill="1" applyBorder="1" applyAlignment="1">
      <alignment horizontal="left" vertical="center" wrapText="1" readingOrder="1"/>
    </xf>
    <xf numFmtId="0" fontId="14" fillId="3" borderId="2" xfId="0" applyFont="1" applyFill="1" applyBorder="1" applyAlignment="1">
      <alignment horizontal="center" vertical="center" wrapText="1" readingOrder="1"/>
    </xf>
    <xf numFmtId="14" fontId="14" fillId="3" borderId="2" xfId="0" applyNumberFormat="1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 readingOrder="1"/>
    </xf>
    <xf numFmtId="0" fontId="15" fillId="3" borderId="2" xfId="0" applyFont="1" applyFill="1" applyBorder="1" applyAlignment="1">
      <alignment horizontal="center" vertical="center" wrapText="1" readingOrder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9" fontId="14" fillId="3" borderId="2" xfId="1" applyFont="1" applyFill="1" applyBorder="1" applyAlignment="1">
      <alignment horizontal="center" vertical="center" wrapText="1" readingOrder="1"/>
    </xf>
    <xf numFmtId="9" fontId="16" fillId="3" borderId="2" xfId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 readingOrder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6" fontId="10" fillId="0" borderId="1" xfId="0" applyNumberFormat="1" applyFont="1" applyBorder="1" applyAlignment="1">
      <alignment horizontal="center" vertical="center"/>
    </xf>
    <xf numFmtId="9" fontId="14" fillId="3" borderId="2" xfId="0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166" fontId="14" fillId="3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4" fontId="14" fillId="3" borderId="2" xfId="0" applyNumberFormat="1" applyFont="1" applyFill="1" applyBorder="1" applyAlignment="1">
      <alignment horizontal="left" vertical="center" wrapText="1" readingOrder="1"/>
    </xf>
    <xf numFmtId="0" fontId="22" fillId="4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166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4" fontId="16" fillId="3" borderId="2" xfId="0" applyNumberFormat="1" applyFont="1" applyFill="1" applyBorder="1" applyAlignment="1">
      <alignment horizontal="center" vertical="center" wrapText="1"/>
    </xf>
    <xf numFmtId="14" fontId="23" fillId="3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9" fontId="23" fillId="3" borderId="2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horizontal="left" vertical="center" wrapText="1" readingOrder="1"/>
    </xf>
    <xf numFmtId="14" fontId="24" fillId="3" borderId="2" xfId="0" applyNumberFormat="1" applyFont="1" applyFill="1" applyBorder="1" applyAlignment="1">
      <alignment horizontal="left" vertical="center" wrapText="1" readingOrder="1"/>
    </xf>
    <xf numFmtId="0" fontId="19" fillId="0" borderId="6" xfId="0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166" fontId="10" fillId="0" borderId="9" xfId="0" applyNumberFormat="1" applyFont="1" applyBorder="1" applyAlignment="1">
      <alignment horizontal="center"/>
    </xf>
    <xf numFmtId="1" fontId="21" fillId="5" borderId="1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21" fillId="5" borderId="10" xfId="0" applyNumberFormat="1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14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9" fontId="26" fillId="3" borderId="2" xfId="1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21" fillId="6" borderId="10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167" fontId="10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166" fontId="10" fillId="4" borderId="0" xfId="0" applyNumberFormat="1" applyFont="1" applyFill="1" applyAlignment="1">
      <alignment horizontal="center" vertical="center"/>
    </xf>
    <xf numFmtId="9" fontId="10" fillId="4" borderId="0" xfId="0" applyNumberFormat="1" applyFont="1" applyFill="1" applyAlignment="1">
      <alignment horizontal="center" vertical="center"/>
    </xf>
    <xf numFmtId="0" fontId="10" fillId="0" borderId="0" xfId="0" pivotButton="1" applyFont="1" applyAlignment="1">
      <alignment vertical="center"/>
    </xf>
    <xf numFmtId="0" fontId="0" fillId="0" borderId="0" xfId="0" pivotButton="1" applyAlignment="1">
      <alignment vertical="center"/>
    </xf>
    <xf numFmtId="10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9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166" fontId="0" fillId="4" borderId="0" xfId="0" applyNumberFormat="1" applyFill="1" applyAlignment="1">
      <alignment horizontal="center" vertical="center"/>
    </xf>
    <xf numFmtId="164" fontId="0" fillId="0" borderId="0" xfId="2" applyFont="1"/>
    <xf numFmtId="0" fontId="13" fillId="4" borderId="14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left" vertical="center" wrapText="1"/>
    </xf>
    <xf numFmtId="166" fontId="10" fillId="6" borderId="14" xfId="0" applyNumberFormat="1" applyFont="1" applyFill="1" applyBorder="1" applyAlignment="1">
      <alignment horizontal="center" vertical="center"/>
    </xf>
    <xf numFmtId="167" fontId="10" fillId="6" borderId="14" xfId="0" applyNumberFormat="1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166" fontId="13" fillId="4" borderId="14" xfId="0" applyNumberFormat="1" applyFont="1" applyFill="1" applyBorder="1" applyAlignment="1">
      <alignment horizontal="center" vertical="center"/>
    </xf>
    <xf numFmtId="9" fontId="13" fillId="4" borderId="1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165" fontId="9" fillId="0" borderId="1" xfId="0" applyNumberFormat="1" applyFont="1" applyBorder="1" applyAlignment="1">
      <alignment horizontal="center" vertical="center"/>
    </xf>
    <xf numFmtId="10" fontId="0" fillId="4" borderId="0" xfId="0" applyNumberForma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1" fontId="27" fillId="0" borderId="6" xfId="0" applyNumberFormat="1" applyFont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165" fontId="29" fillId="0" borderId="9" xfId="0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2" fontId="9" fillId="0" borderId="1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/>
    </xf>
    <xf numFmtId="0" fontId="1" fillId="0" borderId="0" xfId="0" pivotButton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6" fontId="1" fillId="4" borderId="0" xfId="0" applyNumberFormat="1" applyFont="1" applyFill="1" applyAlignment="1">
      <alignment horizontal="center" vertical="center"/>
    </xf>
    <xf numFmtId="9" fontId="1" fillId="4" borderId="0" xfId="0" applyNumberFormat="1" applyFont="1" applyFill="1" applyAlignment="1">
      <alignment horizontal="center" vertical="center"/>
    </xf>
    <xf numFmtId="166" fontId="1" fillId="6" borderId="0" xfId="0" applyNumberFormat="1" applyFont="1" applyFill="1" applyAlignment="1">
      <alignment horizontal="center" vertical="center"/>
    </xf>
    <xf numFmtId="167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5" fontId="9" fillId="0" borderId="0" xfId="0" applyNumberFormat="1" applyFont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181">
    <dxf>
      <fill>
        <gradientFill>
          <stop position="0">
            <color theme="5" tint="0.40000610370189521"/>
          </stop>
          <stop position="1">
            <color theme="0"/>
          </stop>
        </gradientFill>
      </fill>
    </dxf>
    <dxf>
      <fill>
        <gradientFill>
          <stop position="0">
            <color theme="5" tint="0.40000610370189521"/>
          </stop>
          <stop position="1">
            <color theme="0"/>
          </stop>
        </gradientFill>
      </fill>
    </dxf>
    <dxf>
      <alignment wrapText="0"/>
    </dxf>
    <dxf>
      <numFmt numFmtId="167" formatCode="0.0%"/>
    </dxf>
    <dxf>
      <numFmt numFmtId="167" formatCode="0.0%"/>
    </dxf>
    <dxf>
      <numFmt numFmtId="167" formatCode="0.0%"/>
    </dxf>
    <dxf>
      <numFmt numFmtId="167" formatCode="0.0%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numFmt numFmtId="13" formatCode="0%"/>
    </dxf>
    <dxf>
      <numFmt numFmtId="166" formatCode="0.0"/>
    </dxf>
    <dxf>
      <numFmt numFmtId="166" formatCode="0.0"/>
    </dxf>
    <dxf>
      <numFmt numFmtId="166" formatCode="0.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wrapText="1"/>
    </dxf>
    <dxf>
      <numFmt numFmtId="13" formatCode="0%"/>
    </dxf>
    <dxf>
      <numFmt numFmtId="13" formatCode="0%"/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alignment horizontal="center"/>
    </dxf>
    <dxf>
      <alignment wrapText="1"/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4" formatCode="0.00%"/>
    </dxf>
    <dxf>
      <numFmt numFmtId="166" formatCode="0.0"/>
    </dxf>
    <dxf>
      <numFmt numFmtId="167" formatCode="0.0%"/>
    </dxf>
    <dxf>
      <alignment horizontal="center"/>
    </dxf>
    <dxf>
      <numFmt numFmtId="14" formatCode="0.00%"/>
    </dxf>
    <dxf>
      <numFmt numFmtId="166" formatCode="0.0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alignment horizontal="center"/>
    </dxf>
    <dxf>
      <numFmt numFmtId="13" formatCode="0%"/>
    </dxf>
    <dxf>
      <numFmt numFmtId="13" formatCode="0%"/>
    </dxf>
    <dxf>
      <alignment horizontal="center"/>
    </dxf>
    <dxf>
      <alignment vertical="center"/>
    </dxf>
    <dxf>
      <numFmt numFmtId="14" formatCode="0.00%"/>
    </dxf>
    <dxf>
      <numFmt numFmtId="166" formatCode="0.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horizontal="center"/>
    </dxf>
    <dxf>
      <fill>
        <patternFill patternType="solid">
          <fgColor indexed="64"/>
          <bgColor theme="5"/>
        </patternFill>
      </fill>
    </dxf>
    <dxf>
      <fill>
        <patternFill patternType="solid">
          <fgColor indexed="64"/>
          <bgColor theme="5"/>
        </patternFill>
      </fill>
    </dxf>
    <dxf>
      <font>
        <color theme="1"/>
      </font>
    </dxf>
    <dxf>
      <font>
        <color theme="1"/>
      </font>
    </dxf>
    <dxf>
      <fill>
        <patternFill patternType="solid">
          <fgColor indexed="64"/>
          <bgColor theme="5"/>
        </patternFill>
      </fill>
      <alignment horizontal="center"/>
    </dxf>
    <dxf>
      <fill>
        <patternFill patternType="solid">
          <fgColor indexed="64"/>
          <bgColor theme="5"/>
        </patternFill>
      </fill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alignment wrapText="1"/>
    </dxf>
    <dxf>
      <alignment wrapText="1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alignment vertical="bottom" indent="0"/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/>
    </dxf>
    <dxf>
      <fill>
        <patternFill patternType="solid"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alignment wrapText="1"/>
    </dxf>
    <dxf>
      <alignment wrapText="1"/>
    </dxf>
    <dxf>
      <alignment wrapText="1"/>
    </dxf>
    <dxf>
      <fill>
        <patternFill patternType="solid">
          <bgColor theme="5" tint="0.79998168889431442"/>
        </patternFill>
      </fill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numFmt numFmtId="167" formatCode="0.0%"/>
    </dxf>
    <dxf>
      <numFmt numFmtId="167" formatCode="0.0%"/>
    </dxf>
    <dxf>
      <numFmt numFmtId="166" formatCode="0.0"/>
    </dxf>
    <dxf>
      <numFmt numFmtId="166" formatCode="0.0"/>
    </dxf>
    <dxf>
      <numFmt numFmtId="13" formatCode="0%"/>
    </dxf>
    <dxf>
      <alignment horizontal="center"/>
    </dxf>
    <dxf>
      <alignment wrapText="1"/>
    </dxf>
    <dxf>
      <alignment wrapText="1"/>
    </dxf>
    <dxf>
      <alignment wrapText="1"/>
    </dxf>
    <dxf>
      <fill>
        <patternFill patternType="solid">
          <bgColor theme="5"/>
        </patternFill>
      </fill>
    </dxf>
    <dxf>
      <numFmt numFmtId="14" formatCode="0.00%"/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numFmt numFmtId="13" formatCode="0%"/>
    </dxf>
    <dxf>
      <alignment horizont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microsoft.com/office/2007/relationships/slicerCache" Target="slicerCaches/slicerCache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07/relationships/slicerCache" Target="slicerCaches/slicerCache3.xml"/><Relationship Id="rId2" Type="http://schemas.openxmlformats.org/officeDocument/2006/relationships/worksheet" Target="worksheets/sheet2.xml"/><Relationship Id="rId16" Type="http://schemas.microsoft.com/office/2007/relationships/slicerCache" Target="slicerCaches/slicerCache2.xml"/><Relationship Id="rId20" Type="http://schemas.microsoft.com/office/2007/relationships/slicerCache" Target="slicerCaches/slicerCache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/>
    <cx:plotArea>
      <cx:plotAreaRegion>
        <cx:series layoutId="clusteredColumn" uniqueId="{C0F0277F-8A32-5342-A4D7-62FAEAB85CB8}">
          <cx:tx>
            <cx:txData>
              <cx:f>_xlchart.v1.1</cx:f>
              <cx:v>Cantidad de paros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F964CE4F-C331-4C41-8B84-19796E6F1D43}">
          <cx:axisId val="2"/>
        </cx:series>
      </cx:plotAreaRegion>
      <cx:axis id="0">
        <cx:catScaling gapWidth="0.200000003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ln>
                  <a:noFill/>
                </a:ln>
                <a:solidFill>
                  <a:schemeClr val="tx1"/>
                </a:solidFill>
              </a:defRPr>
            </a:pPr>
            <a:endParaRPr lang="es-MX" sz="900" b="0" i="0" u="none" strike="noStrike" baseline="0">
              <a:ln>
                <a:noFill/>
              </a:ln>
              <a:solidFill>
                <a:schemeClr val="tx1"/>
              </a:solidFill>
              <a:latin typeface="Calibri" panose="020F0502020204030204"/>
            </a:endParaRPr>
          </a:p>
        </cx:txPr>
      </cx:axis>
      <cx:axis id="1">
        <cx:valScaling max="100"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1765300</xdr:colOff>
      <xdr:row>4</xdr:row>
      <xdr:rowOff>127000</xdr:rowOff>
    </xdr:from>
    <xdr:to>
      <xdr:col>6</xdr:col>
      <xdr:colOff>3594100</xdr:colOff>
      <xdr:row>14</xdr:row>
      <xdr:rowOff>53969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lase 2">
              <a:extLst>
                <a:ext uri="{FF2B5EF4-FFF2-40B4-BE49-F238E27FC236}">
                  <a16:creationId xmlns:a16="http://schemas.microsoft.com/office/drawing/2014/main" id="{6434EA62-898C-9BDD-6ADF-940DA9207C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89800" y="927100"/>
              <a:ext cx="1828800" cy="2428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190500</xdr:colOff>
      <xdr:row>4</xdr:row>
      <xdr:rowOff>241300</xdr:rowOff>
    </xdr:from>
    <xdr:to>
      <xdr:col>6</xdr:col>
      <xdr:colOff>1143000</xdr:colOff>
      <xdr:row>14</xdr:row>
      <xdr:rowOff>168269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Equipo">
              <a:extLst>
                <a:ext uri="{FF2B5EF4-FFF2-40B4-BE49-F238E27FC236}">
                  <a16:creationId xmlns:a16="http://schemas.microsoft.com/office/drawing/2014/main" id="{E1E92BAE-C7BE-E9D8-A093-AF61BCD5ED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qu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38700" y="1041400"/>
              <a:ext cx="1828800" cy="2428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508000</xdr:colOff>
      <xdr:row>0</xdr:row>
      <xdr:rowOff>1</xdr:rowOff>
    </xdr:from>
    <xdr:to>
      <xdr:col>6</xdr:col>
      <xdr:colOff>1422400</xdr:colOff>
      <xdr:row>4</xdr:row>
      <xdr:rowOff>165101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">
              <a:extLst>
                <a:ext uri="{FF2B5EF4-FFF2-40B4-BE49-F238E27FC236}">
                  <a16:creationId xmlns:a16="http://schemas.microsoft.com/office/drawing/2014/main" id="{517E0339-017B-E6C7-9AEF-994DE12CAC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40500" y="1"/>
              <a:ext cx="914400" cy="965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63500</xdr:colOff>
      <xdr:row>17</xdr:row>
      <xdr:rowOff>152400</xdr:rowOff>
    </xdr:from>
    <xdr:to>
      <xdr:col>6</xdr:col>
      <xdr:colOff>1892300</xdr:colOff>
      <xdr:row>28</xdr:row>
      <xdr:rowOff>193669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es">
              <a:extLst>
                <a:ext uri="{FF2B5EF4-FFF2-40B4-BE49-F238E27FC236}">
                  <a16:creationId xmlns:a16="http://schemas.microsoft.com/office/drawing/2014/main" id="{8A3E5324-A664-31A7-B7D3-A809E43D71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6000" y="3911600"/>
              <a:ext cx="1828800" cy="24288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1</xdr:row>
      <xdr:rowOff>158750</xdr:rowOff>
    </xdr:from>
    <xdr:to>
      <xdr:col>14</xdr:col>
      <xdr:colOff>254000</xdr:colOff>
      <xdr:row>16</xdr:row>
      <xdr:rowOff>101600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5FF57ADD-2D0C-1DAB-6E0C-4581EB27E6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11550" y="590550"/>
              <a:ext cx="8705850" cy="4044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5</xdr:col>
      <xdr:colOff>466725</xdr:colOff>
      <xdr:row>25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61E246-E243-197F-A3FD-35444B67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0"/>
          <a:ext cx="92297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5</xdr:col>
      <xdr:colOff>9525</xdr:colOff>
      <xdr:row>39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B2CF46-DFB1-271E-1C00-939B4F96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58000"/>
          <a:ext cx="877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4</xdr:row>
      <xdr:rowOff>38100</xdr:rowOff>
    </xdr:from>
    <xdr:to>
      <xdr:col>7</xdr:col>
      <xdr:colOff>428625</xdr:colOff>
      <xdr:row>11</xdr:row>
      <xdr:rowOff>276225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Despacho">
              <a:extLst>
                <a:ext uri="{FF2B5EF4-FFF2-40B4-BE49-F238E27FC236}">
                  <a16:creationId xmlns:a16="http://schemas.microsoft.com/office/drawing/2014/main" id="{2C110E5F-E3B4-BE3E-948A-33E816DE69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pach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72175" y="8096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342900</xdr:colOff>
      <xdr:row>4</xdr:row>
      <xdr:rowOff>19050</xdr:rowOff>
    </xdr:from>
    <xdr:to>
      <xdr:col>10</xdr:col>
      <xdr:colOff>647700</xdr:colOff>
      <xdr:row>11</xdr:row>
      <xdr:rowOff>257175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Mes 1">
              <a:extLst>
                <a:ext uri="{FF2B5EF4-FFF2-40B4-BE49-F238E27FC236}">
                  <a16:creationId xmlns:a16="http://schemas.microsoft.com/office/drawing/2014/main" id="{EDD32208-3AAA-18CF-1049-0686EAB188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77250" y="7905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erto Castilla" refreshedDate="45512.979404745369" createdVersion="8" refreshedVersion="8" minRefreshableVersion="3" recordCount="332" xr:uid="{9C646D6F-5460-4626-9E0E-5F692C4152F8}">
  <cacheSource type="worksheet">
    <worksheetSource ref="A1:N333" sheet="BD_Despacho"/>
  </cacheSource>
  <cacheFields count="14">
    <cacheField name="Despacho" numFmtId="0">
      <sharedItems containsBlank="1" containsMixedTypes="1" containsNumber="1" containsInteger="1" minValue="1" maxValue="4" count="12">
        <m/>
        <s v="1, 2, 3 y 4"/>
        <n v="3"/>
        <s v="1 y 4"/>
        <s v="1, 2 y 4"/>
        <n v="1"/>
        <n v="4"/>
        <n v="2"/>
        <s v="Despacho 2"/>
        <s v="Despacho 4"/>
        <s v="Despacho 1"/>
        <s v="Despacho 3"/>
      </sharedItems>
    </cacheField>
    <cacheField name="Equipo" numFmtId="0">
      <sharedItems count="75">
        <s v="Compresor de aire"/>
        <s v="Acometida entrada Riverport"/>
        <s v="PLC Despacho 3"/>
        <s v="Transportador bajo bodegas 3 y 4"/>
        <s v="Barredor silo 1"/>
        <s v="Transportador de piso de bodega 4"/>
        <s v="Excavadora Doosan"/>
        <s v="Transportador de piso de bodega 1"/>
        <s v="Transportador bajo silos 1 y 2"/>
        <s v="Transportador de piso de bodega 2"/>
        <s v="Elevador de cang. de 300 ton/h despachos 1, 2 y 4"/>
        <s v="Transportador de piso de bodega 3"/>
        <s v="Transportador de cargue de vehículos despacho 3"/>
        <s v="Tablero remoto 6"/>
        <s v="Transportador sobre silos de despacho 1, 2 y 4"/>
        <s v="PLC principal"/>
        <s v="Tableros 2 y 12"/>
        <s v="Transportador bajo silos 3 y 4"/>
        <s v="Tablero remoto 4"/>
        <s v="Barredor silo 4"/>
        <s v="Tableros remotos"/>
        <s v="Báscula despacho 4"/>
        <s v="Báscula despacho 2"/>
        <s v="Tablero remoto 7"/>
        <s v="Elevador de cangilones de 300 ton/h despacho 3"/>
        <s v="Silo de despacho 4"/>
        <s v="Tableros remotos 6 y 12"/>
        <s v="Báscula despacho 1"/>
        <s v="Báscula despacho 3"/>
        <s v="Tableros remotos 8, 9, 12 y 16"/>
        <s v="Transportador transversal a bodega 4"/>
        <s v="Transportador bajo bodega 3"/>
        <s v="Silo de despacho 2"/>
        <s v="Transportador de cargue de vehículos despacho 1"/>
        <s v="Transportador transversal a silo 5"/>
        <s v="Barredor silo 3"/>
        <s v="Traslación"/>
        <s v="Cargador SEM"/>
        <s v="Tableros 6 y 12"/>
        <s v="Transportador bajo bodegas 1 y 2"/>
        <s v="Elevador de cangilones de 300 ton/h"/>
        <s v="Pit de despacho"/>
        <s v="Transportador bajo bodega 4"/>
        <s v="Barredor silo 5"/>
        <s v="Barredor silo 2"/>
        <s v="Silo de despacho 1"/>
        <s v="UPS principal"/>
        <s v="Transportador sobre silos de despacho"/>
        <s v="Caja de cambio silo 5"/>
        <s v="Transportador de cargue de vehículos"/>
        <s v="Transp. cargue vehic. d2"/>
        <s v="Báscula d4"/>
        <s v="Caja de cambios 2"/>
        <s v="Elev. 300 t/h, desp. 3"/>
        <s v="Transp. cargue vehic. d3"/>
        <s v="Transp. bajo silos 1-2"/>
        <s v="Transp. piso bod. 3"/>
        <s v="Transp. sobre silos 1-2-4"/>
        <s v="Despacho 1"/>
        <s v="Despacho 2"/>
        <s v="Elev. 300 t/h, desp. 1-2-4"/>
        <s v="Transp. cargue vehic. d1"/>
        <s v="Transp. piso bod. 4"/>
        <s v="Báscula d1"/>
        <s v="Báscula d2"/>
        <s v="Báscula d3"/>
        <s v="Traslación d1"/>
        <s v="Compresor de aire 40 HP"/>
        <s v="Traslación d2"/>
        <s v="Cambiavías d1"/>
        <s v="Cambiavías d2"/>
        <s v="Cambiavías d4"/>
        <s v="Transp. bajo silos 3-4"/>
        <s v="Transp. bajo bod. 3"/>
        <s v="Tableros 8, 9 y 16"/>
      </sharedItems>
    </cacheField>
    <cacheField name="Mecanico" numFmtId="0">
      <sharedItems containsBlank="1"/>
    </cacheField>
    <cacheField name="Electrico" numFmtId="0">
      <sharedItems containsBlank="1"/>
    </cacheField>
    <cacheField name="Neumatico / Fugas" numFmtId="0">
      <sharedItems containsBlank="1"/>
    </cacheField>
    <cacheField name="Operación" numFmtId="0">
      <sharedItems containsBlank="1"/>
    </cacheField>
    <cacheField name="Especificación" numFmtId="0">
      <sharedItems/>
    </cacheField>
    <cacheField name="Clase" numFmtId="0">
      <sharedItems containsBlank="1"/>
    </cacheField>
    <cacheField name="Clase 2" numFmtId="0">
      <sharedItems containsBlank="1"/>
    </cacheField>
    <cacheField name="Año" numFmtId="0">
      <sharedItems containsSemiMixedTypes="0" containsString="0" containsNumber="1" containsInteger="1" minValue="2023" maxValue="2024" count="2">
        <n v="2023"/>
        <n v="2024"/>
      </sharedItems>
    </cacheField>
    <cacheField name="Me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Día" numFmtId="0">
      <sharedItems containsSemiMixedTypes="0" containsString="0" containsNumber="1" containsInteger="1" minValue="1" maxValue="31"/>
    </cacheField>
    <cacheField name="Minutos" numFmtId="0">
      <sharedItems containsSemiMixedTypes="0" containsString="0" containsNumber="1" containsInteger="1" minValue="1" maxValue="7200"/>
    </cacheField>
    <cacheField name="Horas" numFmtId="166">
      <sharedItems containsSemiMixedTypes="0" containsString="0" containsNumber="1" minValue="1.6666666666666666E-2" maxValue="120"/>
    </cacheField>
  </cacheFields>
  <extLst>
    <ext xmlns:x14="http://schemas.microsoft.com/office/spreadsheetml/2009/9/main" uri="{725AE2AE-9491-48be-B2B4-4EB974FC3084}">
      <x14:pivotCacheDefinition pivotCacheId="160662129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Andrea Gallardo Stand" refreshedDate="45576.743574537039" createdVersion="8" refreshedVersion="8" minRefreshableVersion="3" recordCount="408" xr:uid="{BF99B594-ACC5-CC43-A129-4A3ABAD46391}">
  <cacheSource type="worksheet">
    <worksheetSource name="Tabla1"/>
  </cacheSource>
  <cacheFields count="10">
    <cacheField name="Equipo" numFmtId="0">
      <sharedItems count="52">
        <s v="Elevador de cangilones de 800 ton/h"/>
        <s v="Transportador techo bodega 3"/>
        <s v="Transportador tolva 3"/>
        <s v="Caja de cambio 6"/>
        <s v="Silo 4"/>
        <s v="Banda 400"/>
        <s v="Transportador techo bodega 4"/>
        <s v="Todos"/>
        <s v="Transportador sobre bodegas 1 y 2"/>
        <s v="Banda 100"/>
        <s v="Caja de cambio 1"/>
        <s v="Báscula de recibo"/>
        <s v="Silo 3"/>
        <s v="Banda sobre silo 5"/>
        <s v="Banda tripper"/>
        <s v="PLC principal"/>
        <s v="Compuerta silo 1"/>
        <s v="Transportador tolva 2"/>
        <s v="Transportador receptor báscula de recibo"/>
        <s v="Cuchara 2"/>
        <s v="Tablero remoto 2"/>
        <s v="Excavadora Hitachi"/>
        <s v="Sistema de control"/>
        <s v="Compresor de aire"/>
        <s v="Suministro EE externo"/>
        <s v="Transportador tolva 1"/>
        <s v="Tolva 3"/>
        <s v="Acometida de entrada 34.5 kV Riverport"/>
        <s v="Tablero remoto 7"/>
        <s v="Tableros remotos"/>
        <s v="Cuchara 1"/>
        <s v="Silo 1"/>
        <s v="Cuchara 3"/>
        <s v="Tolva 2"/>
        <s v="Compuerta silo 2"/>
        <s v="Caja de cambios elev. 800"/>
        <s v="Transportador sobre bodegas 3 y 4"/>
        <s v="Cargador Komatsu"/>
        <s v="Compuerta silo 4"/>
        <s v="Master pack principal"/>
        <s v="UPS principal"/>
        <s v="General"/>
        <s v="Compuweigh"/>
        <s v="Tolva 1"/>
        <s v="Energía eléctrica"/>
        <s v="Caja de cambio banda tripper/silo 5"/>
        <s v="Cuchara 4"/>
        <s v="Caja de cambio 3"/>
        <s v="Tableros remotos 5, 8 y 11"/>
        <s v="Transportador sobre silos de despacho 1, 2 y 4"/>
        <s v="Transportador techo bodega 2"/>
        <s v="Transferencia"/>
      </sharedItems>
    </cacheField>
    <cacheField name="Especificación" numFmtId="0">
      <sharedItems count="238">
        <s v="Fluctuación de energía"/>
        <s v="Rotura de cadena de transmisión motorreductor-transportador"/>
        <s v="Falla de lectura de corriente en el variador"/>
        <s v="Falla de la caja de cambio"/>
        <s v="Desprendimiento de cangilón por tornillería suelta"/>
        <s v="Falla en apertura y cierre de la compuerta de llenado del silo de almacenamiento 4"/>
        <s v="Fuga por el bajante hacia la báscula de recibo"/>
        <s v="Falla movimiento motor 56 techo B4"/>
        <s v="Se apagan los equipos sin causa aparente"/>
        <s v="Cangilón partido"/>
        <s v="Atascamiento"/>
        <s v="Se activa sensor de sobrecarga"/>
        <s v="Falla en la señal de apertura (sensórica)"/>
        <s v="Paro para abastecer MP a planta"/>
        <s v="Contaminación cruzada desde TC bajo silos 1 y 2"/>
        <s v="Sobrecarga en el transportador"/>
        <s v="Rotura de la cadena del transportador"/>
        <s v="Fuga de producto por bajante hacia la báscula de recibo"/>
        <s v="Bajo nivel de aceite en unidad hidráulica"/>
        <s v="Falla de sensor de nivel del silo 3 que provoca retorno de producto"/>
        <s v="Compuerta de llenado de silo 4 no abre por baja presión de aire: fuga por electroválvula"/>
        <s v="Se suelta rodillo limpiador"/>
        <s v="Falla de rodillo de retorno"/>
        <s v="Rotura de correas por atasque del equipo"/>
        <s v="Banda desalineada por falla de estaciones autoalineantes"/>
        <s v="Falla en la comunicación del variador"/>
        <s v="Problemas de comunicación"/>
        <s v="Fuga en banda tripper"/>
        <s v="Pase de silo 1 hacia silo 2"/>
        <s v="Fuga en bajante hacia banda tripper"/>
        <s v="Fuga en bajante hacia báscula de recibo"/>
        <s v="Atasque por cadena del transportador incrustada en lámina intermedia"/>
        <s v="Se apaga sin mostrar alarma alguna"/>
        <s v="Falla del sensor de movimiento"/>
        <s v="Falla de chumacera del eje de cola del transportador"/>
        <s v="Alarma under zero en compuweigh CD-4000"/>
        <s v="Alarma sensor de nivel alto"/>
        <s v="Falla en cierre, se cambia bobina de válvula"/>
        <s v="Pérdida de comunicación con compuweigh"/>
        <s v="Cortocircuito en acometida de control"/>
        <s v="Sobrecarga por posible aumento de rata de recibo"/>
        <s v="Alarma de over capacity en CD4000"/>
        <s v="CD4000 desconectada"/>
        <s v="Banda desalineada"/>
        <s v="CD4000 se desconecta por falla de comunicación"/>
        <s v="Recalentamiento"/>
        <s v="Fuga de producto por bajante"/>
        <s v="Alarma sensor de movimiento"/>
        <s v="Se cae sensor de movimiento, se instala"/>
        <s v="Falla en servicios de SQL server"/>
        <s v="Rasera de llenado de bodega 1 pegada"/>
        <s v="Sin presión de aire, se solicita a planta"/>
        <s v="No abre hacia silo 5"/>
        <s v="No abre"/>
        <s v="Falla en suministro de energía eléctrica"/>
        <s v="Falla de comunicación"/>
        <s v="Falla de la impresora, se realiza cambio (audir print error)"/>
        <s v="Falla de comunicación, se cambia cableado"/>
        <s v="Fractura de chumacera del cabezote"/>
        <s v="Falla del cable de comunicación del variador, se cambia"/>
        <s v="Fuga por el encauzador de la banda 100"/>
        <s v="Cortocircuito en pararrayos de punto de conexión a subestación el rio, ocasiona falla de premoldeados y caída de líneas de media tensión"/>
        <s v="Falla de comunicación, se presenta cortocircuito y conflicto de señales en módulos análogos"/>
        <s v="Falla de comunicación, cortocircuito en una conduleta de sensor de alineación por humedad, filtración de agua"/>
        <s v="Fuga de producto en parte superior"/>
        <s v="Rotura de tramo de banda cercano a la pega"/>
        <s v="Paro para inspección de parche"/>
        <s v="Rotura de la cadena de arrastre, se cambia hacia bodega 4"/>
        <s v="Caída de línea 34.5 kV en punto de conexión a subestación el rio"/>
        <s v="Pase de maíz"/>
        <s v="Rotura de correa"/>
        <s v="Se pausa ruta por desconexión"/>
        <s v="Falla en apertura y cierre, electroválvula obstruida con objeto extraño"/>
        <s v="El sensor de movimiento golpea en lámina lateral, se reubica"/>
        <s v="Fuga de producto"/>
        <s v="Paletas desprendidas en el transportador"/>
        <s v="Transportador se va a falla por movimiento, cadena partida"/>
        <s v="El sensor de movimiento golpea en lámina lateral"/>
        <s v="Fuga de producto en bajante hacia silo 1"/>
        <s v="Falla en apertura y cierre"/>
        <s v="Falla de comunicación en variador"/>
        <s v="Falla del sensor de movimiento, no marca"/>
        <s v="Falla por alineación, se desprende estación autoalineantes"/>
        <s v="Falla por movimiento, se evidencia banda desalineada"/>
        <s v="Falla en apertura y cierre (cuchara en pruebas)"/>
        <s v="Activación de sensor de alineación"/>
        <s v="Sensor de apertura de rasera de llenado de silo 1 no marcaba"/>
        <s v="Sensor de apertura de rasera de llenado de silo 4 no marcaba cierre. Ultrapol fuera de su posición"/>
        <s v="Fractura de horquilla de cilindro hidráulico de vaso de alivio"/>
        <s v="Sensor de apertura de rasera de llenado de silo 4 no marcaba cierre"/>
        <s v="Compuerta de silo 4 no abre. Falla en sensor de cierre, se ajusta"/>
        <s v="Se desprenden conexiones eléctricas de la tolva durante desplazamiento"/>
        <s v="Maniobras para habilitar ruta de recibo con generador Sistema Eléctrico alquilado"/>
        <s v="Generador Sistema Eléctrico no soporta pico de corriente de arranque de banda 400 cargada, previa fluctuación eléctrica por salida de generador Sistema Eléctrico propio"/>
        <s v="Alarma sub-voltaje"/>
        <s v="Pase de producto en compuerta de silo 2 hacia final de banda tripper"/>
        <s v="Falla en apertura"/>
        <s v="Fuga sobre silo 3"/>
        <s v="Fuga en el bajante hacia elevador de 800"/>
        <s v="Compuerta de llenado de silo 1 no abre y la de silo 4 no cierra"/>
        <s v="Rotura de correas"/>
        <s v="Falla de rodamiento de bocín interno del reductor"/>
        <s v="Cortocircuito en acometida eléctrica, descargando hacia bodega 3, se pasa a bodega 1"/>
        <s v="Falla de reductor, se frena campana de entrada"/>
        <s v="Cortocircuito en cableado de fuente de alimentación"/>
        <s v="Fuga de producto debido a que se salió un pin de seguridad que bloquea la posición de la tolva"/>
        <s v="Se desprende cardan de transmisión delantera"/>
        <s v="Falla de receptor, se realiza cambio"/>
        <s v="Maniobras para energizar ruta de recibo por corte de energía externo de aire (red 34.5 kV)"/>
        <s v="Sobrecarga debido a que en la transición del bajante hacia el elevador se desprendió lámina de ultrapol y restringía el paso de maíz"/>
        <s v="Fuga por sello delantero del cilindro hidráulico de llenado del vaso de pesaje. Paro para reponer nivel de aceite"/>
        <s v="Fuga por sello delantero del cilindro hidráulico de llenado del vaso de pesaje. Cambio de sello delantero"/>
        <s v="Se dispara transportador, no se evidencian alarmas"/>
        <s v="Sensor de movimiento fuera de su posición, se realiza ajuste"/>
        <s v="Se dispara variador por alta temperatura, el aire acondicionado del recinto falló"/>
        <s v="Rasera de paso a transportador de techo de bodega 3 pegada, no abre"/>
        <s v="Se queda pegada"/>
        <s v="Sensor de vaso de alivio no marca, hace que se vaya a falla TC receptor"/>
        <s v="Se dispara, se normaliza, no se encuentra causa"/>
        <s v="Se va a falla por movimiento, se sospecha que se hayan encontrado los baches"/>
        <s v="Falla en circuito de alimentación de 220/120 VAC, se encuentra con protección termomagnética activada. Se encuentra falla a tierra en uno de los tomas 220v"/>
        <s v="Falla en comunicación de los variadores a la red, se corrige por parte de tecnología lo referente a la comunicación y después por parte de mantenimiento la desconfiguración de los variadores"/>
        <s v="Sensor de nivel bajo no está marcando"/>
        <s v="Falla de comunicación en variador, cable UTP se desconecta"/>
        <s v="Falla en arrancador suave, no arranca equipo"/>
        <s v="Pase de producto"/>
        <s v="Falla de comunicación en Compuweigh"/>
        <s v="Remote link error"/>
        <s v="Sensor de nivel bajo de tolva de alivio activado, la sensibilidad estaba desajustada"/>
        <s v="Prefiltros de combustible obstruidos"/>
        <s v="Cortocircuito en una de los conductores de la acometida entrada 34.5 kV Riverport, falla en el empalme"/>
        <s v="Cadena de transporte golpeando con patín de bola"/>
        <s v="Se va a falla por movimiento, cadena de transmisión se sale de los piñones, se cambia de almacenamiento"/>
        <s v="Cortocircuito en uno de los conductores de la acometida entrada 34.5 kV Riverport, falla en el empalme, se cambian los 3 empalmes por nuevos"/>
        <s v="Al reiniciar ruta se va a falla de sobrecapacidad y pide nueva calibración"/>
        <s v="Se dispara"/>
        <s v="Rasera de llenado no marca cierre"/>
        <s v="Fuga por bajante hacia banda tripper"/>
        <s v="Pase de mp hacia sobre bodegas 1 y 2, compuerta desajustada"/>
        <s v="Caperuza desprendida"/>
        <s v="Pase de producto en la banda tripper hacia TC sobre bodegas 1 y 2  debido a que la compuerta de llenado del silo 1 no estaba hermética, presencia de roedor que obstruía el cierre"/>
        <s v="Pase de producto en la banda tripper hacia TC sobre bodegas 1 y 2  debido a que la compuerta de llenado del silo 2 no estaba hermética, se observa lámina de ultrapol deformada, presuntamente por golpe con objeto extraño metálico"/>
        <s v="Compuerta de llenado del silo 2 no marca cierre, falla del sensor inductivo"/>
        <s v="Falla de sensor inductivo de la compuerta, no marca cierre"/>
        <s v="Se dispara el fusible de protección de salida de la UPS"/>
        <s v="Sensor de cierre de silo 2 no se activó"/>
        <s v="Variadores se protegen por alta temperatura, falla de aire acondicionado"/>
        <s v="Se va a falla por movimiento"/>
        <s v="Se va a falla por sensor de sobrecarga, se da bypass"/>
        <s v="Falla en apertura de rasera de bodega 4, transportador atascado"/>
        <s v="Falla de red en el variador"/>
        <s v="Se disparan tableros en general."/>
        <s v="Se abre compuerta"/>
        <s v="Obstrucción de bajante por presencia de plátina metálica de origen en la mn"/>
        <s v="Pase de materia prima hacia bajante de sobre bodegas 1 y 2"/>
        <s v="Sale a falla por intermitencia en el sensor de sobrecarga de silo 2"/>
        <s v="Pase materia prima hacia TC sobre bodegas 1 y 2"/>
        <s v="Cierre no estaba hermético"/>
        <s v="Sensor de cierre no se activó"/>
        <s v="Se desconecta, pérdida de comunicación"/>
        <s v="Se sale pasador del freno de la tolva"/>
        <s v="Paro para subir frecuencia al variador"/>
        <s v="Fuga de torta de soya por bajante hacia la báscula de recibo"/>
        <s v="Activación de sensor de movimiento, no se encuentra nada anormal"/>
        <s v="Activación de sensor de sobrecarga, no se encuentra nada anormal"/>
        <s v="Se detiene ruta por activación de sensor de sobrecarga de la compuerta del silo 1"/>
        <s v="Caja de cambio pegada"/>
        <s v="Falla por comunicación"/>
        <s v="Paro para instalar caperuzas desmontadas"/>
        <s v="Problema en apertura de cuchara"/>
        <s v="Sensor de cierre no marca, desajuste de compuerta"/>
        <s v="Desprendimiento de recubrimiento de tambor de quiebre, ubicado en silo 1"/>
        <s v="Se queda sin movimiento, falla de cableado de comunicación"/>
        <s v="Falla en rodillo de retorno, se cambia durante cambio de almacenamiento"/>
        <s v="Presenta problemas para abrir"/>
        <s v="Presenta problemas para abrir, válvula solenoide"/>
        <s v="Sale por movimiento, se encuentra humedad en la banda y se desliza en tambor motriz"/>
        <s v="Se rebosa producto en el bajante del tripper hacia el TC sobre bodegas"/>
        <s v="Motor aterrizado, se cambia por uno nuevo"/>
        <s v="Pérdida de comunicación"/>
        <s v="Ruido anormal generado por tubo doblado de la estructura del transportador, este estaba rozando con la banda"/>
        <s v="Se va a falla"/>
        <s v="Alta temperatura de refrigerante"/>
        <s v="Falla de alternador"/>
        <s v="Fractura de cadena de transporte"/>
        <s v="Falla en cierre"/>
        <s v="Se desprende pasador que asegura la tolva"/>
        <s v="No cierra correctamente, se realiza cambio de cuchara"/>
        <s v="Falla en cableado de baterías"/>
        <s v="Rotura de correas por roedor"/>
        <s v="Falla de control remoto"/>
        <s v="Falla de rodamiento tensor trasero"/>
        <s v="Poleas de transmisión izquierda desalineadas"/>
        <s v="Falla por comunicación, se realiza reset"/>
        <s v="Fractura de eje del cabezote tensor, se realiza reparación"/>
        <s v="Falla de comunicación en sistema compuweigh, se realiza reset general"/>
        <s v="Falla de comunicación, se cambia cable"/>
        <s v="Sensor de nivel del vaso alivio marcando falsa activación"/>
        <s v="Limpiador primario desgastado"/>
        <s v="Desajustada"/>
        <s v="Sin comunicación"/>
        <s v="Desconexión por cortocircuito en sensor de movimiento"/>
        <s v="Fuga de materia prima"/>
        <s v="Falla en sensor de sobrecarga por conector con humedad"/>
        <s v="Fuga de refrigerante por rotura de manguera"/>
        <s v="Falla en rodamiento de sensor de movimiento"/>
        <s v="Alarma Remote link error"/>
        <s v="No cierra por falta de aire comprimido, fuga en tubería"/>
        <s v="Fuga de aceite hidráulico"/>
        <s v="Rasera de llenado en falla"/>
        <s v="Cadena de transmisión desalineada"/>
        <s v="Rasera de llenado no abre"/>
        <s v="Activación de sensor de movimiento sin novedad"/>
        <s v="Falla de rasera"/>
        <s v="Tolva no traslada sobre el riel"/>
        <s v="No marca apertura"/>
        <s v="Pasador fuera de posición"/>
        <s v="Equipo sobrecargado, falla en rasera de descarga a sobre bodegas 3 y 4"/>
        <s v="TC Techo BG3 se cierran raseras por falla en compresor fuga de aire en Tc sobre despachos"/>
        <s v="Pérdida de comunicación, se cambia de puerto"/>
        <s v="Equipo sobrecargado, falla por movimiento, daño en cantidad considerable de paletas"/>
        <s v="Cortocircuito en acometida eléctrica"/>
        <s v="Equipo sobrecargado"/>
        <s v="Falla de fuente de voltaje de transferencia automática"/>
        <s v="Se pausa ruta de recibo, se presenta retorno banda TRIPPER, mantenimiento se dirige a sitio."/>
        <s v="Reanuda ruta de recibo, mantenimiento (Ericson) informa que se acumula producto en el bajante ocasionando el retorno de Mp, a solicitud de mantenimiento (Heriberto) se le baja la frecuencia a Tola 1 (52Hz)"/>
        <s v="Se pausa ruta de recibo sensor sobrecarga sobre bodega 1 y 2, bajante hacia bodega 2"/>
        <s v="se pausa ruta de recibo para inspección TC sobre bodega 1 y 2- guarda desajustada y se cambian correas"/>
        <s v="tolva 1 en falla"/>
        <s v="se activa sensor de sobrecarga bajante bodega 2, (posible paso de material)"/>
        <s v="se pausa ruta de recibo para inspección de motor del viaducto se encuentra ventilador suelto "/>
        <s v="ruta sin iniciar POR CORTO EN EL SENSOR DE NIVEL ALTO EN EL VASO DE PESAJE BASCULA DE RECIBO _x000a_se coloca en Big Pass Sensor Nivel Alto y se cambia fusible de tarjeta Compuweigh   se solicita alimentación en muelle y no se obtiene respuesta"/>
        <s v="se pausa ruta de recibo( se activa sensor de sobrecarga banda tripper)"/>
        <s v="se suspende bodega 5 por pasador de cuchara 2 se encuentra salido "/>
        <s v="sensor sobrecarga bajante sobre bodegas 1 y 2. "/>
        <s v="Falla del relevo de interface del sensor de movimiento"/>
        <s v="Se suspende descargue bodega #2 por fuga de hidráulico de la cuchara #1"/>
        <s v="se pausa ruta de recibo ( se activa sensor de sobrecarga bajante de bodega 2)"/>
      </sharedItems>
    </cacheField>
    <cacheField name="Clase" numFmtId="0">
      <sharedItems/>
    </cacheField>
    <cacheField name="Clase 2" numFmtId="0">
      <sharedItems count="72">
        <s v="Fluctuación de energía"/>
        <s v="Fractura de cadena"/>
        <s v="Falla lectura corriente"/>
        <s v="Caja de cambio desalineada"/>
        <s v="Cangilón suelto"/>
        <s v="Sensor no se activa"/>
        <s v="Fuga de materia prima"/>
        <s v="Cangilón partido"/>
        <s v="Sobrecarga"/>
        <s v="Señal incorrecta en sensor"/>
        <s v="Abastecimiento de MP"/>
        <s v="Rasera manual"/>
        <s v="Fuga de aceite"/>
        <s v="Sensor sin relevo"/>
        <s v="Fuga de aire"/>
        <s v="Rodillo desalineado"/>
        <s v="Rodillo frenado"/>
        <s v="Rotura de correas"/>
        <s v="Banda desalineada"/>
        <s v="Pérdida de comunicación"/>
        <s v="Compuerta de llenado desajustada"/>
        <s v="Lámina desprendida"/>
        <s v="Daño en chumacera"/>
        <s v="Sobre capacidad"/>
        <s v="Válvula solenoide en corto"/>
        <s v="Cortocircuito"/>
        <s v="Radiadores tapados"/>
        <s v="Falsa señal en sensor"/>
        <s v="Sensor desajustado"/>
        <s v="Rasera pegada"/>
        <s v="Caída de presión"/>
        <s v="Sin energía eléctrica externa"/>
        <s v="Rotura de banda"/>
        <s v="Obstrucción con objeto extraño"/>
        <s v="Paletas partidas"/>
        <s v="Horquilla cilindro fracturada"/>
        <s v="Cables desprendidos"/>
        <s v="Baja tensión eléctrica"/>
        <s v="Falla de rodamiento"/>
        <s v="Campana reductor frenada"/>
        <s v="Pasador fuera de posición"/>
        <s v="Cardan desajustado"/>
        <s v="Cableado aislado"/>
        <s v="Alta temperatura"/>
        <s v="Tomacorriente Aterrizado"/>
        <s v="Arrancador disparado"/>
        <s v="Sensibilidad desajustada"/>
        <s v="Filtros tapados"/>
        <s v="Cadena de transmisión desalineada"/>
        <s v="Cadena de transmisión elongada"/>
        <s v="Bascula desajustada"/>
        <s v="Caperuza suelta"/>
        <s v="Intermitencia en señal de sensor"/>
        <s v="Frecuencia variador desajustada"/>
        <s v="Sin causa aparente"/>
        <s v="Caja de cambio pegada"/>
        <s v="Recubrimiento de tambor despegado"/>
        <s v="Banda húmeda"/>
        <s v="Motor aterrizado"/>
        <s v="Estructura desprendida"/>
        <s v="Alta temperatura de refrigerante"/>
        <s v="Alternador frenado"/>
        <s v="Falla de control remoto"/>
        <s v="Poleas desalineadas"/>
        <s v="Fractura de eje"/>
        <s v="Limpiador desgastado"/>
        <s v="Fuga de refrigerante"/>
        <s v="Ruedas desgastadas"/>
        <s v="Falla de fuente de voltaje"/>
        <s v="Base de motor mal soportada"/>
        <s v="Ventilador de motor fracturado"/>
        <s v="Falla de relevo"/>
      </sharedItems>
    </cacheField>
    <cacheField name="Motonave" numFmtId="0">
      <sharedItems/>
    </cacheField>
    <cacheField name="Año" numFmtId="0">
      <sharedItems containsSemiMixedTypes="0" containsString="0" containsNumber="1" containsInteger="1" minValue="2023" maxValue="2024"/>
    </cacheField>
    <cacheField name="Mes" numFmtId="0">
      <sharedItems containsSemiMixedTypes="0" containsString="0" containsNumber="1" containsInteger="1" minValue="1" maxValue="12"/>
    </cacheField>
    <cacheField name="Día" numFmtId="165">
      <sharedItems containsSemiMixedTypes="0" containsString="0" containsNumber="1" containsInteger="1" minValue="1" maxValue="31"/>
    </cacheField>
    <cacheField name="Minutos" numFmtId="1">
      <sharedItems containsSemiMixedTypes="0" containsString="0" containsNumber="1" minValue="0.2" maxValue="1038"/>
    </cacheField>
    <cacheField name="Horas" numFmtId="166">
      <sharedItems containsSemiMixedTypes="0" containsString="0" containsNumber="1" minValue="3.3333333333333335E-3" maxValue="17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Andrea Gallardo Stand" refreshedDate="45606.90911990741" missingItemsLimit="0" createdVersion="8" refreshedVersion="8" minRefreshableVersion="3" recordCount="408" xr:uid="{36BB09D4-0D36-4042-865D-5D838EF7E534}">
  <cacheSource type="worksheet">
    <worksheetSource ref="A1:J409" sheet="BD_Recibo"/>
  </cacheSource>
  <cacheFields count="10">
    <cacheField name="Equipo" numFmtId="0">
      <sharedItems count="52">
        <s v="Elevador de cangilones de 800 ton/h"/>
        <s v="Transportador techo bodega 3"/>
        <s v="Transportador tolva 3"/>
        <s v="Caja de cambio 6"/>
        <s v="Silo 4"/>
        <s v="Banda 400"/>
        <s v="Transportador techo bodega 4"/>
        <s v="Todos"/>
        <s v="Transportador sobre bodegas 1 y 2"/>
        <s v="Banda 100"/>
        <s v="Caja de cambio 1"/>
        <s v="Báscula de recibo"/>
        <s v="Silo 3"/>
        <s v="Banda sobre silo 5"/>
        <s v="Banda tripper"/>
        <s v="PLC principal"/>
        <s v="Compuerta silo 1"/>
        <s v="Transportador tolva 2"/>
        <s v="Transportador receptor báscula de recibo"/>
        <s v="Pala tipo almeja 2"/>
        <s v="Tablero remoto 2"/>
        <s v="Excavadora Hitachi"/>
        <s v="Sistema de control"/>
        <s v="Compresor de aire"/>
        <s v="Suministro EE externo"/>
        <s v="Transportador tolva 1"/>
        <s v="Tolva 3"/>
        <s v="Acometida de entrada 34.5 kV Riverport"/>
        <s v="Tablero remoto 7"/>
        <s v="Tableros remotos"/>
        <s v="Pala tipo almeja 1"/>
        <s v="Silo 1"/>
        <s v="Pala tipo almeja 3"/>
        <s v="Tolva 2"/>
        <s v="Compuerta silo 2"/>
        <s v="Caja de cambios elev. 800"/>
        <s v="Transportador sobre bodegas 3 y 4"/>
        <s v="Cargador Komatsu"/>
        <s v="Compuerta silo 4"/>
        <s v="Master pack principal"/>
        <s v="UPS principal"/>
        <s v="General"/>
        <s v="Compuweigh"/>
        <s v="Tolva 1"/>
        <s v="Energía eléctrica"/>
        <s v="Caja de cambio banda tripper/silo 5"/>
        <s v="Pala tipo almeja 4"/>
        <s v="Caja de cambio 3"/>
        <s v="Tableros remotos 5, 8 y 11"/>
        <s v="Transportador sobre silos de despacho 1, 2 y 4"/>
        <s v="Transportador techo bodega 2"/>
        <s v="Transferencia"/>
      </sharedItems>
    </cacheField>
    <cacheField name="Especificación" numFmtId="0">
      <sharedItems/>
    </cacheField>
    <cacheField name="Clase" numFmtId="0">
      <sharedItems count="7">
        <s v="Sistema Eléctrico"/>
        <s v="Sistema Mecánico"/>
        <s v="Sistema Estructural"/>
        <s v="Operación"/>
        <s v="Sistema Hidráulico"/>
        <s v="Sistema Neumático"/>
        <s v="Sistema de Refrigeración"/>
      </sharedItems>
    </cacheField>
    <cacheField name="Clase 2" numFmtId="0">
      <sharedItems count="72">
        <s v="Fluctuación de energía"/>
        <s v="Fractura de cadena"/>
        <s v="Falla lectura corriente"/>
        <s v="Caja de cambio desalineada"/>
        <s v="Cangilón suelto"/>
        <s v="Sensor no se activa"/>
        <s v="Fuga de materia prima"/>
        <s v="Cangilón partido"/>
        <s v="Sobrecarga"/>
        <s v="Señal incorrecta en sensor"/>
        <s v="Abastecimiento de MP"/>
        <s v="Rasera manual"/>
        <s v="Fuga de aceite"/>
        <s v="Sensor sin relevo"/>
        <s v="Fuga de aire"/>
        <s v="Rodillo desalineado"/>
        <s v="Rodillo frenado"/>
        <s v="Rotura de correas"/>
        <s v="Banda desalineada"/>
        <s v="Pérdida de comunicación"/>
        <s v="Compuerta de llenado desajustada"/>
        <s v="Lámina desprendida"/>
        <s v="Daño en chumacera"/>
        <s v="Sobre capacidad"/>
        <s v="Válvula solenoide en corto"/>
        <s v="Cortocircuito"/>
        <s v="Radiadores tapados"/>
        <s v="Falsa señal en sensor"/>
        <s v="Sensor desajustado"/>
        <s v="Rasera pegada"/>
        <s v="Caída de presión"/>
        <s v="Sin energía eléctrica externa"/>
        <s v="Rotura de banda"/>
        <s v="Obstrucción con objeto extraño"/>
        <s v="Paletas partidas"/>
        <s v="Horquilla cilindro fracturada"/>
        <s v="Cables desprendidos"/>
        <s v="Baja tensión eléctrica"/>
        <s v="Falla de rodamiento"/>
        <s v="Campana reductor frenada"/>
        <s v="Pasador fuera de posición"/>
        <s v="Cardan desajustado"/>
        <s v="Cableado aislado"/>
        <s v="Alta temperatura"/>
        <s v="Tomacorriente Aterrizado"/>
        <s v="Arrancador disparado"/>
        <s v="Sensibilidad desajustada"/>
        <s v="Filtros tapados"/>
        <s v="Cadena de transmisión desalineada"/>
        <s v="Cadena de transmisión elongada"/>
        <s v="Bascula desajustada"/>
        <s v="Caperuza suelta"/>
        <s v="Intermitencia en señal de sensor"/>
        <s v="Frecuencia variador desajustada"/>
        <s v="Sin causa aparente"/>
        <s v="Caja de cambio pegada"/>
        <s v="Recubrimiento de tambor despegado"/>
        <s v="Banda húmeda"/>
        <s v="Motor aterrizado"/>
        <s v="Estructura desprendida"/>
        <s v="Alta temperatura de refrigerante"/>
        <s v="Alternador frenado"/>
        <s v="Falla de control remoto"/>
        <s v="Poleas de transmisión desalineadas"/>
        <s v="Fractura de eje"/>
        <s v="Limpiador desgastado"/>
        <s v="Fuga de refrigerante"/>
        <s v="Ruedas desgastadas"/>
        <s v="Falla de fuente de voltaje"/>
        <s v="Base de motor mal soportada"/>
        <s v="Ventilador de motor fracturado"/>
        <s v="Falla de relevo"/>
      </sharedItems>
    </cacheField>
    <cacheField name="Motonave" numFmtId="0">
      <sharedItems/>
    </cacheField>
    <cacheField name="Año" numFmtId="0">
      <sharedItems containsSemiMixedTypes="0" containsString="0" containsNumber="1" containsInteger="1" minValue="2023" maxValue="2024" count="2">
        <n v="2023"/>
        <n v="2024"/>
      </sharedItems>
    </cacheField>
    <cacheField name="Mes" numFmtId="0">
      <sharedItems containsSemiMixedTypes="0" containsString="0" containsNumber="1" containsInteger="1" minValue="1" maxValue="12" count="11">
        <n v="1"/>
        <n v="2"/>
        <n v="3"/>
        <n v="4"/>
        <n v="5"/>
        <n v="6"/>
        <n v="7"/>
        <n v="8"/>
        <n v="9"/>
        <n v="10"/>
        <n v="12"/>
      </sharedItems>
    </cacheField>
    <cacheField name="Día" numFmtId="165">
      <sharedItems containsSemiMixedTypes="0" containsString="0" containsNumber="1" containsInteger="1" minValue="1" maxValue="31"/>
    </cacheField>
    <cacheField name="Minutos" numFmtId="1">
      <sharedItems containsSemiMixedTypes="0" containsString="0" containsNumber="1" minValue="0.2" maxValue="1038"/>
    </cacheField>
    <cacheField name="Horas" numFmtId="0">
      <sharedItems containsSemiMixedTypes="0" containsString="0" containsNumber="1" minValue="3.3333333333333335E-3" maxValue="17.3"/>
    </cacheField>
  </cacheFields>
  <extLst>
    <ext xmlns:x14="http://schemas.microsoft.com/office/spreadsheetml/2009/9/main" uri="{725AE2AE-9491-48be-B2B4-4EB974FC3084}">
      <x14:pivotCacheDefinition pivotCacheId="58510855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2">
  <r>
    <x v="0"/>
    <x v="0"/>
    <m/>
    <m/>
    <s v="x"/>
    <m/>
    <s v="Baja presión por fugas de aire"/>
    <m/>
    <m/>
    <x v="0"/>
    <x v="0"/>
    <n v="3"/>
    <n v="15"/>
    <n v="0.25"/>
  </r>
  <r>
    <x v="0"/>
    <x v="1"/>
    <m/>
    <s v="x"/>
    <m/>
    <m/>
    <s v="Cortocircuito en celda de subestación de planta generó que la línea 2 que viene de la subestación se partiera en la conexión al aislador"/>
    <m/>
    <m/>
    <x v="0"/>
    <x v="0"/>
    <n v="6"/>
    <n v="494"/>
    <n v="8.2333333333333325"/>
  </r>
  <r>
    <x v="0"/>
    <x v="0"/>
    <m/>
    <m/>
    <s v="x"/>
    <m/>
    <s v="Caída de presión por fuga de aire"/>
    <m/>
    <m/>
    <x v="0"/>
    <x v="0"/>
    <n v="6"/>
    <n v="5"/>
    <n v="8.3333333333333329E-2"/>
  </r>
  <r>
    <x v="0"/>
    <x v="0"/>
    <m/>
    <m/>
    <s v="x"/>
    <m/>
    <s v="Caída de presión por fuga de aire"/>
    <m/>
    <m/>
    <x v="0"/>
    <x v="0"/>
    <n v="7"/>
    <n v="17"/>
    <n v="0.28333333333333333"/>
  </r>
  <r>
    <x v="0"/>
    <x v="2"/>
    <m/>
    <s v="x"/>
    <m/>
    <m/>
    <s v="Falla del PLC, cortocircuito en tarjeta fuente"/>
    <m/>
    <m/>
    <x v="0"/>
    <x v="0"/>
    <n v="10"/>
    <n v="4909"/>
    <n v="81.816666666666663"/>
  </r>
  <r>
    <x v="0"/>
    <x v="3"/>
    <m/>
    <s v="x"/>
    <m/>
    <m/>
    <s v="Falla del sensor de movimiento"/>
    <m/>
    <m/>
    <x v="0"/>
    <x v="0"/>
    <n v="10"/>
    <n v="215"/>
    <n v="3.5833333333333335"/>
  </r>
  <r>
    <x v="0"/>
    <x v="4"/>
    <s v="x"/>
    <m/>
    <m/>
    <m/>
    <s v="Falla de barredor por rotura de un tornillo del trinquete"/>
    <m/>
    <m/>
    <x v="0"/>
    <x v="0"/>
    <n v="14"/>
    <n v="181"/>
    <n v="3.0166666666666666"/>
  </r>
  <r>
    <x v="0"/>
    <x v="5"/>
    <s v="x"/>
    <m/>
    <m/>
    <m/>
    <s v="Falla en la rasera # 4"/>
    <m/>
    <m/>
    <x v="0"/>
    <x v="0"/>
    <n v="17"/>
    <n v="138"/>
    <n v="2.2999999999999998"/>
  </r>
  <r>
    <x v="0"/>
    <x v="0"/>
    <m/>
    <m/>
    <s v="x"/>
    <m/>
    <s v="Baja presión por fugas de aire"/>
    <m/>
    <m/>
    <x v="0"/>
    <x v="0"/>
    <n v="19"/>
    <n v="20"/>
    <n v="0.33333333333333331"/>
  </r>
  <r>
    <x v="0"/>
    <x v="0"/>
    <m/>
    <m/>
    <s v="x"/>
    <m/>
    <s v="Baja presión de aire"/>
    <m/>
    <m/>
    <x v="0"/>
    <x v="0"/>
    <n v="23"/>
    <n v="45"/>
    <n v="0.75"/>
  </r>
  <r>
    <x v="0"/>
    <x v="6"/>
    <s v="x"/>
    <m/>
    <m/>
    <m/>
    <s v="Fuga de refrigerante, daño en bomba"/>
    <m/>
    <m/>
    <x v="0"/>
    <x v="0"/>
    <n v="23"/>
    <n v="180"/>
    <n v="3"/>
  </r>
  <r>
    <x v="0"/>
    <x v="7"/>
    <s v="x"/>
    <m/>
    <m/>
    <m/>
    <s v="Problemas en las dosificadoras de las raseras"/>
    <m/>
    <m/>
    <x v="0"/>
    <x v="0"/>
    <n v="23"/>
    <n v="53"/>
    <n v="0.8833333333333333"/>
  </r>
  <r>
    <x v="0"/>
    <x v="8"/>
    <m/>
    <s v="x"/>
    <m/>
    <m/>
    <s v="Falla del sensor de movimiento"/>
    <m/>
    <m/>
    <x v="0"/>
    <x v="0"/>
    <n v="24"/>
    <n v="58"/>
    <n v="0.96666666666666667"/>
  </r>
  <r>
    <x v="0"/>
    <x v="9"/>
    <s v="x"/>
    <m/>
    <m/>
    <m/>
    <s v="Lámina rozando en transportador"/>
    <m/>
    <m/>
    <x v="0"/>
    <x v="0"/>
    <n v="24"/>
    <n v="53"/>
    <n v="0.8833333333333333"/>
  </r>
  <r>
    <x v="0"/>
    <x v="10"/>
    <s v="x"/>
    <m/>
    <m/>
    <m/>
    <s v="Falla de rodamiento del tambor superior lado transmisión"/>
    <m/>
    <m/>
    <x v="0"/>
    <x v="0"/>
    <n v="28"/>
    <n v="4080"/>
    <n v="68"/>
  </r>
  <r>
    <x v="0"/>
    <x v="11"/>
    <s v="x"/>
    <m/>
    <m/>
    <m/>
    <s v="Rotura de la cadena del transportador"/>
    <m/>
    <m/>
    <x v="0"/>
    <x v="0"/>
    <n v="31"/>
    <n v="180"/>
    <n v="3"/>
  </r>
  <r>
    <x v="0"/>
    <x v="12"/>
    <s v="x"/>
    <m/>
    <m/>
    <m/>
    <s v="Rotura de la cadena de arrastre"/>
    <m/>
    <m/>
    <x v="0"/>
    <x v="1"/>
    <n v="6"/>
    <n v="120"/>
    <n v="2"/>
  </r>
  <r>
    <x v="0"/>
    <x v="1"/>
    <m/>
    <m/>
    <s v="x"/>
    <m/>
    <s v="Cortocircuito en acometida 34.5 kV entrada a Riverport"/>
    <m/>
    <m/>
    <x v="0"/>
    <x v="1"/>
    <n v="8"/>
    <n v="1800"/>
    <n v="30"/>
  </r>
  <r>
    <x v="0"/>
    <x v="12"/>
    <s v="x"/>
    <m/>
    <m/>
    <m/>
    <s v="Rotura de la cadena de arrastre"/>
    <m/>
    <m/>
    <x v="0"/>
    <x v="1"/>
    <n v="8"/>
    <n v="60"/>
    <n v="1"/>
  </r>
  <r>
    <x v="0"/>
    <x v="5"/>
    <m/>
    <s v="x"/>
    <m/>
    <m/>
    <s v="Falla del sensor de movimiento"/>
    <m/>
    <m/>
    <x v="0"/>
    <x v="1"/>
    <n v="8"/>
    <n v="84"/>
    <n v="1.4"/>
  </r>
  <r>
    <x v="0"/>
    <x v="5"/>
    <m/>
    <s v="x"/>
    <m/>
    <m/>
    <s v="Falla del sensor de movimiento"/>
    <m/>
    <m/>
    <x v="0"/>
    <x v="1"/>
    <n v="8"/>
    <n v="29"/>
    <n v="0.48333333333333334"/>
  </r>
  <r>
    <x v="0"/>
    <x v="9"/>
    <s v="x"/>
    <m/>
    <m/>
    <m/>
    <s v="Falla de rasera por fuga de aire en cilindro "/>
    <m/>
    <m/>
    <x v="0"/>
    <x v="1"/>
    <n v="11"/>
    <n v="21"/>
    <n v="0.35"/>
  </r>
  <r>
    <x v="0"/>
    <x v="7"/>
    <m/>
    <s v="x"/>
    <m/>
    <m/>
    <s v="Cortocircuito en acometida del motor"/>
    <m/>
    <m/>
    <x v="0"/>
    <x v="1"/>
    <n v="12"/>
    <n v="69"/>
    <n v="1.1499999999999999"/>
  </r>
  <r>
    <x v="0"/>
    <x v="13"/>
    <m/>
    <s v="x"/>
    <m/>
    <m/>
    <s v="Cortociruito en sensor de posición rasera 3 TC piso bodega 2"/>
    <m/>
    <m/>
    <x v="0"/>
    <x v="1"/>
    <n v="13"/>
    <n v="25"/>
    <n v="0.41666666666666669"/>
  </r>
  <r>
    <x v="0"/>
    <x v="14"/>
    <m/>
    <m/>
    <s v="x"/>
    <m/>
    <s v="Fuga de producto por bajante hacia silos de despacho 1 y 2"/>
    <m/>
    <m/>
    <x v="0"/>
    <x v="1"/>
    <n v="14"/>
    <n v="63"/>
    <n v="1.05"/>
  </r>
  <r>
    <x v="0"/>
    <x v="0"/>
    <s v="x"/>
    <m/>
    <m/>
    <m/>
    <s v="Rotura de ventilador del compresor"/>
    <m/>
    <m/>
    <x v="0"/>
    <x v="1"/>
    <n v="15"/>
    <n v="120"/>
    <n v="2"/>
  </r>
  <r>
    <x v="0"/>
    <x v="14"/>
    <m/>
    <m/>
    <s v="x"/>
    <m/>
    <s v="Fuga de producto por fondo del transportador"/>
    <m/>
    <m/>
    <x v="0"/>
    <x v="1"/>
    <n v="16"/>
    <n v="14"/>
    <n v="0.23333333333333334"/>
  </r>
  <r>
    <x v="0"/>
    <x v="0"/>
    <s v="x"/>
    <m/>
    <m/>
    <m/>
    <s v="Fuga de aceite"/>
    <m/>
    <m/>
    <x v="0"/>
    <x v="1"/>
    <n v="18"/>
    <n v="91"/>
    <n v="1.5166666666666666"/>
  </r>
  <r>
    <x v="0"/>
    <x v="15"/>
    <m/>
    <s v="x"/>
    <m/>
    <m/>
    <s v="Fallas de comunicación"/>
    <m/>
    <m/>
    <x v="0"/>
    <x v="1"/>
    <n v="21"/>
    <n v="16"/>
    <n v="0.26666666666666666"/>
  </r>
  <r>
    <x v="0"/>
    <x v="15"/>
    <m/>
    <s v="x"/>
    <m/>
    <m/>
    <s v="Fallas de comunicación"/>
    <m/>
    <m/>
    <x v="0"/>
    <x v="1"/>
    <n v="21"/>
    <n v="65"/>
    <n v="1.0833333333333333"/>
  </r>
  <r>
    <x v="0"/>
    <x v="10"/>
    <m/>
    <s v="x"/>
    <m/>
    <m/>
    <s v="Falla del sensor de movimiento"/>
    <m/>
    <m/>
    <x v="0"/>
    <x v="1"/>
    <n v="23"/>
    <n v="10"/>
    <n v="0.16666666666666666"/>
  </r>
  <r>
    <x v="0"/>
    <x v="16"/>
    <m/>
    <s v="x"/>
    <m/>
    <m/>
    <s v="Falla en la fuente de voltaje 24v"/>
    <m/>
    <m/>
    <x v="0"/>
    <x v="1"/>
    <n v="26"/>
    <n v="172"/>
    <n v="2.8666666666666667"/>
  </r>
  <r>
    <x v="0"/>
    <x v="14"/>
    <m/>
    <m/>
    <s v="x"/>
    <m/>
    <s v="Fuga de producto"/>
    <m/>
    <m/>
    <x v="0"/>
    <x v="1"/>
    <n v="26"/>
    <n v="39"/>
    <n v="0.65"/>
  </r>
  <r>
    <x v="0"/>
    <x v="11"/>
    <m/>
    <s v="x"/>
    <m/>
    <m/>
    <s v="Falla en el sensor de cierre de rasera auxiliar 14, se cambia sensor inductivo"/>
    <m/>
    <m/>
    <x v="0"/>
    <x v="1"/>
    <n v="28"/>
    <n v="10"/>
    <n v="0.16666666666666666"/>
  </r>
  <r>
    <x v="0"/>
    <x v="11"/>
    <m/>
    <s v="x"/>
    <m/>
    <m/>
    <s v="Falla en el sensor de apertura de rasera que le entrega a TC bajo bodegas 3 y 4"/>
    <m/>
    <m/>
    <x v="0"/>
    <x v="1"/>
    <n v="28"/>
    <n v="15"/>
    <n v="0.25"/>
  </r>
  <r>
    <x v="0"/>
    <x v="17"/>
    <m/>
    <s v="x"/>
    <m/>
    <m/>
    <s v="Falla de sensórica de raseras 2 y 4, silo 3"/>
    <m/>
    <m/>
    <x v="0"/>
    <x v="2"/>
    <n v="1"/>
    <n v="14"/>
    <n v="0.23333333333333334"/>
  </r>
  <r>
    <x v="0"/>
    <x v="0"/>
    <s v="x"/>
    <m/>
    <m/>
    <m/>
    <s v="Baja presión de aire, se apoya con planta"/>
    <m/>
    <m/>
    <x v="0"/>
    <x v="2"/>
    <n v="3"/>
    <n v="15"/>
    <n v="0.25"/>
  </r>
  <r>
    <x v="0"/>
    <x v="18"/>
    <m/>
    <s v="x"/>
    <m/>
    <m/>
    <s v="Durante pruebas de raseras 3 y 4 de silo 2 se va a falla tablero remoto 4"/>
    <m/>
    <m/>
    <x v="0"/>
    <x v="2"/>
    <n v="4"/>
    <n v="20"/>
    <n v="0.33333333333333331"/>
  </r>
  <r>
    <x v="0"/>
    <x v="19"/>
    <m/>
    <s v="x"/>
    <m/>
    <m/>
    <s v="Se va a falla rasera 4"/>
    <m/>
    <m/>
    <x v="0"/>
    <x v="2"/>
    <n v="9"/>
    <n v="24"/>
    <n v="0.4"/>
  </r>
  <r>
    <x v="0"/>
    <x v="5"/>
    <m/>
    <s v="x"/>
    <m/>
    <m/>
    <s v="Paro por activación del sensor de movimiento, afecta d3"/>
    <m/>
    <m/>
    <x v="0"/>
    <x v="2"/>
    <n v="10"/>
    <n v="20"/>
    <n v="0.33333333333333331"/>
  </r>
  <r>
    <x v="0"/>
    <x v="13"/>
    <m/>
    <s v="x"/>
    <m/>
    <m/>
    <s v="Cortocircuito en acometida de control que saca de servicio bodega 1, afecta despacho a planta"/>
    <m/>
    <m/>
    <x v="0"/>
    <x v="2"/>
    <n v="14"/>
    <n v="60"/>
    <n v="1"/>
  </r>
  <r>
    <x v="0"/>
    <x v="14"/>
    <m/>
    <m/>
    <s v="x"/>
    <m/>
    <s v="Fuga de producto por fondo del equipo"/>
    <m/>
    <m/>
    <x v="0"/>
    <x v="2"/>
    <n v="14"/>
    <n v="50"/>
    <n v="0.83333333333333337"/>
  </r>
  <r>
    <x v="0"/>
    <x v="15"/>
    <m/>
    <s v="x"/>
    <m/>
    <m/>
    <s v="Falla del PLC principal, se resetea "/>
    <m/>
    <m/>
    <x v="0"/>
    <x v="2"/>
    <n v="16"/>
    <n v="5"/>
    <n v="8.3333333333333329E-2"/>
  </r>
  <r>
    <x v="0"/>
    <x v="15"/>
    <m/>
    <s v="x"/>
    <m/>
    <m/>
    <s v="Falla del PLC principal, se resetea "/>
    <m/>
    <m/>
    <x v="0"/>
    <x v="2"/>
    <n v="16"/>
    <n v="5"/>
    <n v="8.3333333333333329E-2"/>
  </r>
  <r>
    <x v="0"/>
    <x v="5"/>
    <s v="x"/>
    <m/>
    <m/>
    <m/>
    <s v="Equipo sobrecargado, se dosifican raseras, afecta d3 y d1"/>
    <m/>
    <m/>
    <x v="0"/>
    <x v="2"/>
    <n v="16"/>
    <n v="97"/>
    <n v="1.6166666666666667"/>
  </r>
  <r>
    <x v="0"/>
    <x v="14"/>
    <m/>
    <m/>
    <s v="x"/>
    <m/>
    <s v="Fuga de producto"/>
    <m/>
    <m/>
    <x v="0"/>
    <x v="2"/>
    <n v="18"/>
    <n v="15"/>
    <n v="0.25"/>
  </r>
  <r>
    <x v="0"/>
    <x v="20"/>
    <m/>
    <s v="x"/>
    <m/>
    <m/>
    <s v="Cable aislado causa que se disparen los equipos"/>
    <m/>
    <m/>
    <x v="0"/>
    <x v="2"/>
    <n v="19"/>
    <n v="31"/>
    <n v="0.51666666666666672"/>
  </r>
  <r>
    <x v="0"/>
    <x v="14"/>
    <s v="x"/>
    <m/>
    <m/>
    <m/>
    <s v="Cadena destensionada"/>
    <m/>
    <m/>
    <x v="0"/>
    <x v="2"/>
    <n v="22"/>
    <n v="90"/>
    <n v="1.5"/>
  </r>
  <r>
    <x v="0"/>
    <x v="21"/>
    <s v="x"/>
    <m/>
    <m/>
    <m/>
    <s v="No se observa indicación de peso, sensor de alivio en falla"/>
    <m/>
    <m/>
    <x v="0"/>
    <x v="2"/>
    <n v="28"/>
    <n v="20"/>
    <n v="0.33333333333333331"/>
  </r>
  <r>
    <x v="0"/>
    <x v="10"/>
    <s v="x"/>
    <m/>
    <m/>
    <m/>
    <s v="Falla del sensor de movimiento"/>
    <m/>
    <m/>
    <x v="0"/>
    <x v="2"/>
    <n v="28"/>
    <n v="45"/>
    <n v="0.75"/>
  </r>
  <r>
    <x v="0"/>
    <x v="22"/>
    <m/>
    <s v="x"/>
    <m/>
    <m/>
    <s v="Falla en la comunicación, indicador de peso no reflejaba ningún valor, se cambia cableado"/>
    <m/>
    <m/>
    <x v="0"/>
    <x v="2"/>
    <n v="29"/>
    <n v="60"/>
    <n v="1"/>
  </r>
  <r>
    <x v="0"/>
    <x v="1"/>
    <m/>
    <s v="x"/>
    <m/>
    <m/>
    <s v="Cortocircuito en pararayos, ocasiona falla de premoldeados y caida de líneas de media tensión"/>
    <m/>
    <m/>
    <x v="0"/>
    <x v="3"/>
    <n v="21"/>
    <n v="345"/>
    <n v="5.75"/>
  </r>
  <r>
    <x v="0"/>
    <x v="23"/>
    <m/>
    <s v="x"/>
    <m/>
    <m/>
    <s v="Falla de comunicación, se presenta cortocircuito y conflicto de señales en módulos análogos"/>
    <m/>
    <m/>
    <x v="0"/>
    <x v="3"/>
    <n v="21"/>
    <n v="85"/>
    <n v="1.4166666666666667"/>
  </r>
  <r>
    <x v="0"/>
    <x v="23"/>
    <m/>
    <s v="x"/>
    <m/>
    <m/>
    <s v="Falla de comunicación, cortocircuito en una conduleta de sensor de alineación por humedad, filtración de agua"/>
    <m/>
    <m/>
    <x v="0"/>
    <x v="3"/>
    <n v="21"/>
    <n v="83"/>
    <n v="1.3833333333333333"/>
  </r>
  <r>
    <x v="0"/>
    <x v="23"/>
    <m/>
    <s v="x"/>
    <m/>
    <m/>
    <s v="Falla de comunicación, se presenta cortocircuito y conflicto de señales en módulos análogos"/>
    <m/>
    <m/>
    <x v="0"/>
    <x v="3"/>
    <n v="21"/>
    <n v="85"/>
    <n v="1.4166666666666667"/>
  </r>
  <r>
    <x v="0"/>
    <x v="23"/>
    <m/>
    <s v="x"/>
    <m/>
    <m/>
    <s v="Falla de comunicación, cortocircuito en una conduleta de sensor de alineación por humedad, filtración de agua"/>
    <m/>
    <m/>
    <x v="0"/>
    <x v="3"/>
    <n v="21"/>
    <n v="83"/>
    <n v="1.3833333333333333"/>
  </r>
  <r>
    <x v="0"/>
    <x v="14"/>
    <s v="x"/>
    <m/>
    <m/>
    <m/>
    <s v="Desprendimiento de bandeja intermedia que ocasiona afectación en la cadena de transporte"/>
    <m/>
    <m/>
    <x v="0"/>
    <x v="3"/>
    <n v="24"/>
    <n v="350"/>
    <n v="5.833333333333333"/>
  </r>
  <r>
    <x v="0"/>
    <x v="24"/>
    <s v="x"/>
    <m/>
    <m/>
    <m/>
    <s v="Desprendimiento de cangilón"/>
    <m/>
    <m/>
    <x v="0"/>
    <x v="3"/>
    <n v="25"/>
    <n v="90"/>
    <n v="1.5"/>
  </r>
  <r>
    <x v="0"/>
    <x v="25"/>
    <s v="x"/>
    <m/>
    <m/>
    <m/>
    <s v="Falla en apertura y cierre de rasera de llenado, se corrige de inmediato"/>
    <m/>
    <m/>
    <x v="0"/>
    <x v="3"/>
    <n v="26"/>
    <n v="1"/>
    <n v="1.6666666666666666E-2"/>
  </r>
  <r>
    <x v="0"/>
    <x v="25"/>
    <s v="x"/>
    <m/>
    <m/>
    <m/>
    <s v="Falla en apertura y cierre de rasera de llenado, rasera obstruida con producto compactado"/>
    <m/>
    <m/>
    <x v="0"/>
    <x v="3"/>
    <n v="26"/>
    <n v="8"/>
    <n v="0.13333333333333333"/>
  </r>
  <r>
    <x v="0"/>
    <x v="21"/>
    <s v="x"/>
    <m/>
    <m/>
    <m/>
    <s v="Falla en apertura y cierre de raseras de alivio de báscula, se encuentra varilla de soporte en mal estado"/>
    <m/>
    <m/>
    <x v="0"/>
    <x v="3"/>
    <n v="27"/>
    <n v="15"/>
    <n v="0.25"/>
  </r>
  <r>
    <x v="0"/>
    <x v="0"/>
    <m/>
    <m/>
    <s v="x"/>
    <m/>
    <s v="Baja presión neumática"/>
    <m/>
    <m/>
    <x v="0"/>
    <x v="3"/>
    <n v="27"/>
    <n v="5"/>
    <n v="8.3333333333333329E-2"/>
  </r>
  <r>
    <x v="0"/>
    <x v="25"/>
    <s v="x"/>
    <m/>
    <m/>
    <m/>
    <s v="Falla en apertura y cierre de rasera de llenado, rasera obstruida con producto compactado"/>
    <m/>
    <m/>
    <x v="0"/>
    <x v="3"/>
    <n v="27"/>
    <n v="43"/>
    <n v="0.71666666666666667"/>
  </r>
  <r>
    <x v="0"/>
    <x v="25"/>
    <s v="x"/>
    <m/>
    <m/>
    <m/>
    <s v="Falla en apertura y cierre de rasera de llenado, rasera obstruida con producto compactado"/>
    <m/>
    <m/>
    <x v="0"/>
    <x v="3"/>
    <n v="27"/>
    <n v="13"/>
    <n v="0.21666666666666667"/>
  </r>
  <r>
    <x v="0"/>
    <x v="26"/>
    <m/>
    <s v="x"/>
    <m/>
    <m/>
    <s v="Falla en fluido eléctrico externo (AIRE), ocasiona falla de tableros 6 y 12"/>
    <m/>
    <m/>
    <x v="0"/>
    <x v="3"/>
    <n v="30"/>
    <n v="85"/>
    <n v="1.4166666666666667"/>
  </r>
  <r>
    <x v="1"/>
    <x v="1"/>
    <m/>
    <s v="x"/>
    <m/>
    <m/>
    <s v="Caída de línea 34.5 kV"/>
    <m/>
    <m/>
    <x v="0"/>
    <x v="4"/>
    <n v="3"/>
    <n v="165"/>
    <n v="2.75"/>
  </r>
  <r>
    <x v="0"/>
    <x v="27"/>
    <s v="x"/>
    <m/>
    <m/>
    <m/>
    <s v="Rasera de llenado se va a falla por baja presión de aire"/>
    <m/>
    <m/>
    <x v="0"/>
    <x v="4"/>
    <n v="4"/>
    <n v="36"/>
    <n v="0.6"/>
  </r>
  <r>
    <x v="0"/>
    <x v="21"/>
    <s v="x"/>
    <m/>
    <m/>
    <m/>
    <s v="Se queda bloqueado por baja presión de aire"/>
    <m/>
    <m/>
    <x v="0"/>
    <x v="4"/>
    <n v="4"/>
    <n v="36"/>
    <n v="0.6"/>
  </r>
  <r>
    <x v="2"/>
    <x v="28"/>
    <m/>
    <m/>
    <s v="x"/>
    <m/>
    <s v="Fuga de aire en cilindro neumático"/>
    <m/>
    <m/>
    <x v="0"/>
    <x v="4"/>
    <n v="9"/>
    <n v="18"/>
    <n v="0.3"/>
  </r>
  <r>
    <x v="3"/>
    <x v="9"/>
    <m/>
    <s v="x"/>
    <m/>
    <m/>
    <s v="Sobrecarga de transportador debido a que se disparó por trabajos de automatización de rasera en bajo bodegas 1 y 2"/>
    <m/>
    <m/>
    <x v="0"/>
    <x v="4"/>
    <n v="9"/>
    <n v="90"/>
    <n v="1.5"/>
  </r>
  <r>
    <x v="2"/>
    <x v="5"/>
    <m/>
    <s v="x"/>
    <m/>
    <m/>
    <s v="Falla en sensórica de rasera 8"/>
    <m/>
    <m/>
    <x v="0"/>
    <x v="4"/>
    <n v="9"/>
    <n v="5"/>
    <n v="8.3333333333333329E-2"/>
  </r>
  <r>
    <x v="4"/>
    <x v="15"/>
    <m/>
    <s v="x"/>
    <m/>
    <m/>
    <s v="Se dispara deteniendo todos los despachos"/>
    <m/>
    <m/>
    <x v="0"/>
    <x v="4"/>
    <n v="10"/>
    <n v="10"/>
    <n v="0.16666666666666666"/>
  </r>
  <r>
    <x v="2"/>
    <x v="29"/>
    <m/>
    <s v="x"/>
    <m/>
    <m/>
    <s v="Tableros disparados por falla de comunicación, terminal deteriorado"/>
    <m/>
    <m/>
    <x v="0"/>
    <x v="4"/>
    <n v="12"/>
    <n v="222"/>
    <n v="3.7"/>
  </r>
  <r>
    <x v="5"/>
    <x v="14"/>
    <s v="x"/>
    <m/>
    <m/>
    <m/>
    <s v="Sobrecarga en el transportador, se encuentran paletas dobladas, se realiza cambio"/>
    <m/>
    <m/>
    <x v="0"/>
    <x v="4"/>
    <n v="12"/>
    <n v="20"/>
    <n v="0.33333333333333331"/>
  </r>
  <r>
    <x v="2"/>
    <x v="24"/>
    <s v="x"/>
    <m/>
    <m/>
    <m/>
    <s v="Falla de rodamiento del tambor de cola"/>
    <m/>
    <m/>
    <x v="0"/>
    <x v="4"/>
    <n v="15"/>
    <n v="192"/>
    <n v="3.2"/>
  </r>
  <r>
    <x v="5"/>
    <x v="17"/>
    <m/>
    <m/>
    <s v="x"/>
    <m/>
    <s v="Fuga de producto"/>
    <m/>
    <m/>
    <x v="0"/>
    <x v="4"/>
    <n v="15"/>
    <n v="35"/>
    <n v="0.58333333333333337"/>
  </r>
  <r>
    <x v="6"/>
    <x v="17"/>
    <m/>
    <s v="x"/>
    <m/>
    <m/>
    <s v="Falsa lectura de sensor de sobrecarga, se encuentra material pegado, se limpia"/>
    <m/>
    <m/>
    <x v="0"/>
    <x v="4"/>
    <n v="17"/>
    <n v="107"/>
    <n v="1.7833333333333334"/>
  </r>
  <r>
    <x v="6"/>
    <x v="9"/>
    <m/>
    <s v="x"/>
    <m/>
    <m/>
    <s v="Falla de sensor de sobrecarga, se ajusta polaridad"/>
    <m/>
    <m/>
    <x v="0"/>
    <x v="4"/>
    <n v="17"/>
    <n v="95"/>
    <n v="1.5833333333333333"/>
  </r>
  <r>
    <x v="2"/>
    <x v="23"/>
    <m/>
    <s v="x"/>
    <m/>
    <m/>
    <s v="Se dispara sacando elevador de 300"/>
    <m/>
    <m/>
    <x v="0"/>
    <x v="4"/>
    <n v="20"/>
    <n v="34"/>
    <n v="0.56666666666666665"/>
  </r>
  <r>
    <x v="2"/>
    <x v="30"/>
    <m/>
    <s v="x"/>
    <m/>
    <m/>
    <s v="Falla del sensor de movimiento"/>
    <m/>
    <m/>
    <x v="0"/>
    <x v="4"/>
    <n v="20"/>
    <n v="95"/>
    <n v="1.5833333333333333"/>
  </r>
  <r>
    <x v="6"/>
    <x v="25"/>
    <s v="x"/>
    <m/>
    <m/>
    <m/>
    <s v="Rasera de llenado no abre, atascada con producto"/>
    <m/>
    <m/>
    <x v="0"/>
    <x v="4"/>
    <n v="23"/>
    <n v="16"/>
    <n v="0.26666666666666666"/>
  </r>
  <r>
    <x v="6"/>
    <x v="25"/>
    <s v="x"/>
    <m/>
    <m/>
    <m/>
    <s v="Rasera de llenado no abre, atascada con producto"/>
    <m/>
    <m/>
    <x v="0"/>
    <x v="4"/>
    <n v="23"/>
    <n v="25"/>
    <n v="0.41666666666666669"/>
  </r>
  <r>
    <x v="6"/>
    <x v="25"/>
    <s v="x"/>
    <m/>
    <m/>
    <m/>
    <s v="Rasera de llenado no abre, atascada con producto"/>
    <m/>
    <m/>
    <x v="0"/>
    <x v="4"/>
    <n v="23"/>
    <n v="20"/>
    <n v="0.33333333333333331"/>
  </r>
  <r>
    <x v="6"/>
    <x v="9"/>
    <m/>
    <s v="x"/>
    <m/>
    <m/>
    <s v="Falla en sensores de apertura y cierre de rasera 6"/>
    <m/>
    <m/>
    <x v="0"/>
    <x v="4"/>
    <n v="23"/>
    <n v="17"/>
    <n v="0.28333333333333333"/>
  </r>
  <r>
    <x v="6"/>
    <x v="25"/>
    <m/>
    <s v="x"/>
    <m/>
    <m/>
    <s v="Rasera de llenado no abre, bobina de electroválvula desconectada"/>
    <m/>
    <m/>
    <x v="0"/>
    <x v="4"/>
    <n v="24"/>
    <n v="60"/>
    <n v="1"/>
  </r>
  <r>
    <x v="6"/>
    <x v="25"/>
    <s v="x"/>
    <m/>
    <m/>
    <m/>
    <s v="Rasera de llenado no abre, atascada con producto"/>
    <m/>
    <m/>
    <x v="0"/>
    <x v="4"/>
    <n v="24"/>
    <n v="30"/>
    <n v="0.5"/>
  </r>
  <r>
    <x v="6"/>
    <x v="25"/>
    <s v="x"/>
    <m/>
    <m/>
    <m/>
    <s v="Rasera de llenado no abre, atascada con producto"/>
    <m/>
    <m/>
    <x v="0"/>
    <x v="4"/>
    <n v="24"/>
    <n v="34"/>
    <n v="0.56666666666666665"/>
  </r>
  <r>
    <x v="6"/>
    <x v="31"/>
    <m/>
    <s v="x"/>
    <m/>
    <m/>
    <s v="Falla del sensor de movimiento"/>
    <m/>
    <m/>
    <x v="0"/>
    <x v="4"/>
    <n v="24"/>
    <n v="25"/>
    <n v="0.41666666666666669"/>
  </r>
  <r>
    <x v="6"/>
    <x v="7"/>
    <s v="x"/>
    <m/>
    <m/>
    <m/>
    <s v="Rasera 4 sin tapa y en falla"/>
    <m/>
    <m/>
    <x v="0"/>
    <x v="4"/>
    <n v="24"/>
    <n v="135"/>
    <n v="2.25"/>
  </r>
  <r>
    <x v="4"/>
    <x v="14"/>
    <m/>
    <s v="x"/>
    <m/>
    <m/>
    <s v="Falla del sensor de movimiento, se realiza cambio"/>
    <m/>
    <m/>
    <x v="0"/>
    <x v="4"/>
    <n v="24"/>
    <n v="18"/>
    <n v="0.3"/>
  </r>
  <r>
    <x v="7"/>
    <x v="0"/>
    <m/>
    <s v="x"/>
    <m/>
    <m/>
    <s v="Falla de compresor que provoca falla en apertura de raseras de fino y grueso"/>
    <m/>
    <m/>
    <x v="0"/>
    <x v="4"/>
    <n v="25"/>
    <n v="50"/>
    <n v="0.83333333333333337"/>
  </r>
  <r>
    <x v="7"/>
    <x v="32"/>
    <m/>
    <m/>
    <s v="x"/>
    <m/>
    <s v="Fuga asociada a instalación de silo nuevo"/>
    <m/>
    <m/>
    <x v="0"/>
    <x v="4"/>
    <n v="25"/>
    <n v="40"/>
    <n v="0.66666666666666663"/>
  </r>
  <r>
    <x v="6"/>
    <x v="25"/>
    <s v="x"/>
    <m/>
    <m/>
    <m/>
    <s v="Manguera neumática rota"/>
    <m/>
    <m/>
    <x v="0"/>
    <x v="4"/>
    <n v="25"/>
    <n v="25"/>
    <n v="0.41666666666666669"/>
  </r>
  <r>
    <x v="6"/>
    <x v="13"/>
    <m/>
    <s v="x"/>
    <m/>
    <m/>
    <s v="Cortocircuito al darle apertura a rasera 7 del tc piso bodega 1"/>
    <m/>
    <m/>
    <x v="0"/>
    <x v="4"/>
    <n v="25"/>
    <n v="83"/>
    <n v="1.3833333333333333"/>
  </r>
  <r>
    <x v="7"/>
    <x v="0"/>
    <s v="x"/>
    <m/>
    <m/>
    <m/>
    <s v="Baja presión de aire"/>
    <m/>
    <m/>
    <x v="0"/>
    <x v="4"/>
    <n v="27"/>
    <n v="15"/>
    <n v="0.25"/>
  </r>
  <r>
    <x v="6"/>
    <x v="25"/>
    <s v="x"/>
    <m/>
    <m/>
    <m/>
    <s v="Rasera de llenado no abre, producto compactado"/>
    <m/>
    <m/>
    <x v="0"/>
    <x v="4"/>
    <n v="27"/>
    <n v="16"/>
    <n v="0.26666666666666666"/>
  </r>
  <r>
    <x v="6"/>
    <x v="23"/>
    <m/>
    <s v="x"/>
    <m/>
    <m/>
    <s v="Cortocircuito"/>
    <m/>
    <m/>
    <x v="0"/>
    <x v="4"/>
    <n v="28"/>
    <n v="60"/>
    <n v="1"/>
  </r>
  <r>
    <x v="7"/>
    <x v="22"/>
    <s v="x"/>
    <m/>
    <m/>
    <m/>
    <s v="Falla en el ajuste de la tara"/>
    <m/>
    <m/>
    <x v="0"/>
    <x v="4"/>
    <n v="29"/>
    <n v="110"/>
    <n v="1.8333333333333333"/>
  </r>
  <r>
    <x v="7"/>
    <x v="22"/>
    <s v="x"/>
    <m/>
    <m/>
    <m/>
    <s v="Mordaza no cerraba completamente, se encuentra obstrucción con objeto metálico"/>
    <m/>
    <m/>
    <x v="0"/>
    <x v="4"/>
    <n v="29"/>
    <n v="44"/>
    <n v="0.73333333333333328"/>
  </r>
  <r>
    <x v="2"/>
    <x v="24"/>
    <m/>
    <s v="x"/>
    <m/>
    <m/>
    <s v="Sensor de movimeinto desajustado"/>
    <m/>
    <m/>
    <x v="0"/>
    <x v="4"/>
    <n v="29"/>
    <n v="79"/>
    <n v="1.3166666666666667"/>
  </r>
  <r>
    <x v="6"/>
    <x v="4"/>
    <s v="x"/>
    <m/>
    <m/>
    <m/>
    <s v="Tornillo de eje del barredor partido"/>
    <m/>
    <m/>
    <x v="0"/>
    <x v="4"/>
    <n v="30"/>
    <n v="71"/>
    <n v="1.1833333333333333"/>
  </r>
  <r>
    <x v="7"/>
    <x v="22"/>
    <s v="x"/>
    <m/>
    <m/>
    <m/>
    <s v="Falla por contacto de tapa superior con vaso de pesaje"/>
    <m/>
    <m/>
    <x v="0"/>
    <x v="4"/>
    <n v="30"/>
    <n v="96"/>
    <n v="1.6"/>
  </r>
  <r>
    <x v="6"/>
    <x v="25"/>
    <s v="x"/>
    <m/>
    <m/>
    <m/>
    <s v="Rasera de llenado no abre, producto compactado"/>
    <m/>
    <m/>
    <x v="0"/>
    <x v="4"/>
    <n v="31"/>
    <n v="132"/>
    <n v="2.2000000000000002"/>
  </r>
  <r>
    <x v="2"/>
    <x v="11"/>
    <m/>
    <s v="x"/>
    <m/>
    <m/>
    <s v="Falla del sensor de movimiento"/>
    <m/>
    <m/>
    <x v="0"/>
    <x v="5"/>
    <n v="2"/>
    <n v="231"/>
    <n v="3.85"/>
  </r>
  <r>
    <x v="6"/>
    <x v="21"/>
    <s v="x"/>
    <m/>
    <m/>
    <m/>
    <s v="Falla en alimentación fina"/>
    <m/>
    <m/>
    <x v="0"/>
    <x v="5"/>
    <n v="3"/>
    <n v="15"/>
    <n v="0.25"/>
  </r>
  <r>
    <x v="6"/>
    <x v="21"/>
    <m/>
    <m/>
    <m/>
    <s v="x"/>
    <s v="Mordaza de alivio trabajando más lenta de lo normal, se encuentra tornillo objeto extraño obstruyendo"/>
    <m/>
    <m/>
    <x v="0"/>
    <x v="5"/>
    <n v="3"/>
    <n v="48"/>
    <n v="0.8"/>
  </r>
  <r>
    <x v="6"/>
    <x v="13"/>
    <m/>
    <s v="x"/>
    <m/>
    <m/>
    <s v="Disparado"/>
    <m/>
    <m/>
    <x v="0"/>
    <x v="5"/>
    <n v="3"/>
    <n v="42"/>
    <n v="0.7"/>
  </r>
  <r>
    <x v="2"/>
    <x v="11"/>
    <s v="x"/>
    <m/>
    <m/>
    <m/>
    <s v="Rotura de cadena"/>
    <m/>
    <m/>
    <x v="0"/>
    <x v="5"/>
    <n v="7"/>
    <n v="119"/>
    <n v="1.9833333333333334"/>
  </r>
  <r>
    <x v="6"/>
    <x v="25"/>
    <m/>
    <s v="x"/>
    <m/>
    <m/>
    <s v="Sensor de nivel bajo no se activa y hace que se encuentren los baches"/>
    <m/>
    <m/>
    <x v="0"/>
    <x v="5"/>
    <n v="16"/>
    <n v="85"/>
    <n v="1.4166666666666667"/>
  </r>
  <r>
    <x v="5"/>
    <x v="27"/>
    <m/>
    <s v="x"/>
    <m/>
    <m/>
    <s v="Faltantes en producto en vehículos cargados por desajuste del indicador de peso"/>
    <m/>
    <m/>
    <x v="0"/>
    <x v="5"/>
    <n v="20"/>
    <n v="80"/>
    <n v="1.3333333333333333"/>
  </r>
  <r>
    <x v="5"/>
    <x v="0"/>
    <s v="x"/>
    <m/>
    <m/>
    <m/>
    <s v="Caida de presión"/>
    <m/>
    <m/>
    <x v="0"/>
    <x v="5"/>
    <n v="20"/>
    <n v="65"/>
    <n v="1.0833333333333333"/>
  </r>
  <r>
    <x v="7"/>
    <x v="0"/>
    <s v="x"/>
    <m/>
    <m/>
    <m/>
    <s v="Caida de presión"/>
    <m/>
    <m/>
    <x v="0"/>
    <x v="5"/>
    <n v="20"/>
    <n v="65"/>
    <n v="1.0833333333333333"/>
  </r>
  <r>
    <x v="6"/>
    <x v="0"/>
    <s v="x"/>
    <m/>
    <m/>
    <m/>
    <s v="Caida de presión"/>
    <m/>
    <m/>
    <x v="0"/>
    <x v="5"/>
    <n v="20"/>
    <n v="65"/>
    <n v="1.0833333333333333"/>
  </r>
  <r>
    <x v="6"/>
    <x v="19"/>
    <s v="x"/>
    <m/>
    <m/>
    <m/>
    <s v="Falla del barredor, no avanza por desprendimiento de zapatas"/>
    <m/>
    <m/>
    <x v="0"/>
    <x v="5"/>
    <n v="22"/>
    <n v="56"/>
    <n v="0.93333333333333335"/>
  </r>
  <r>
    <x v="5"/>
    <x v="27"/>
    <m/>
    <s v="x"/>
    <m/>
    <m/>
    <s v="Sobrante de producto en vehículos cargados, falla de tarjeta sumadora"/>
    <m/>
    <m/>
    <x v="0"/>
    <x v="5"/>
    <n v="22"/>
    <n v="120"/>
    <n v="2"/>
  </r>
  <r>
    <x v="7"/>
    <x v="22"/>
    <s v="x"/>
    <m/>
    <m/>
    <m/>
    <s v="Sobrante de producto en vehículos cargados, por desajuste de indicador de peso"/>
    <m/>
    <m/>
    <x v="0"/>
    <x v="5"/>
    <n v="22"/>
    <n v="8"/>
    <n v="0.13333333333333333"/>
  </r>
  <r>
    <x v="7"/>
    <x v="22"/>
    <s v="x"/>
    <m/>
    <m/>
    <m/>
    <s v="Sobrante de producto en vehículos cargados, por desajuste de indicador de peso"/>
    <m/>
    <m/>
    <x v="0"/>
    <x v="5"/>
    <n v="22"/>
    <n v="16"/>
    <n v="0.26666666666666666"/>
  </r>
  <r>
    <x v="2"/>
    <x v="28"/>
    <s v="x"/>
    <m/>
    <m/>
    <m/>
    <s v="Falla de sensor inductivo lo cual provoca que el vaso de pesaje quede abierto"/>
    <m/>
    <m/>
    <x v="0"/>
    <x v="5"/>
    <n v="22"/>
    <n v="12"/>
    <n v="0.2"/>
  </r>
  <r>
    <x v="2"/>
    <x v="12"/>
    <m/>
    <s v="x"/>
    <m/>
    <m/>
    <s v="Falla de guardamotor"/>
    <m/>
    <m/>
    <x v="0"/>
    <x v="5"/>
    <n v="22"/>
    <n v="34"/>
    <n v="0.56666666666666665"/>
  </r>
  <r>
    <x v="6"/>
    <x v="0"/>
    <s v="x"/>
    <m/>
    <m/>
    <m/>
    <s v="Baja presión de aire"/>
    <m/>
    <m/>
    <x v="0"/>
    <x v="5"/>
    <n v="23"/>
    <n v="60"/>
    <n v="1"/>
  </r>
  <r>
    <x v="5"/>
    <x v="10"/>
    <m/>
    <s v="x"/>
    <m/>
    <m/>
    <s v="Falla del sensor de movimiento"/>
    <m/>
    <m/>
    <x v="0"/>
    <x v="5"/>
    <n v="24"/>
    <n v="23"/>
    <n v="0.38333333333333336"/>
  </r>
  <r>
    <x v="5"/>
    <x v="23"/>
    <m/>
    <s v="x"/>
    <m/>
    <m/>
    <s v="Se dispara por cortocircuito ocasionado por lluvia"/>
    <m/>
    <m/>
    <x v="0"/>
    <x v="5"/>
    <n v="26"/>
    <n v="51"/>
    <n v="0.85"/>
  </r>
  <r>
    <x v="7"/>
    <x v="23"/>
    <m/>
    <s v="x"/>
    <m/>
    <m/>
    <s v="Se dispara por cortocircuito ocasionado por lluvia"/>
    <m/>
    <m/>
    <x v="0"/>
    <x v="5"/>
    <n v="26"/>
    <n v="51"/>
    <n v="0.85"/>
  </r>
  <r>
    <x v="6"/>
    <x v="23"/>
    <m/>
    <s v="x"/>
    <m/>
    <m/>
    <s v="Se dispara por cortocircuito ocasionado por lluvia"/>
    <m/>
    <m/>
    <x v="0"/>
    <x v="5"/>
    <n v="26"/>
    <n v="51"/>
    <n v="0.85"/>
  </r>
  <r>
    <x v="5"/>
    <x v="33"/>
    <s v="x"/>
    <m/>
    <m/>
    <m/>
    <s v="Se parte un tensor, ocasionando que la cadena quede destensionada llevandose una bandeja intermedia y partiendo la cadena del transportador."/>
    <m/>
    <m/>
    <x v="0"/>
    <x v="5"/>
    <n v="26"/>
    <n v="433"/>
    <n v="7.2166666666666668"/>
  </r>
  <r>
    <x v="2"/>
    <x v="12"/>
    <s v="x"/>
    <m/>
    <m/>
    <m/>
    <s v="Cortocircuito"/>
    <m/>
    <m/>
    <x v="0"/>
    <x v="5"/>
    <n v="26"/>
    <n v="199"/>
    <n v="3.3166666666666669"/>
  </r>
  <r>
    <x v="2"/>
    <x v="24"/>
    <m/>
    <m/>
    <m/>
    <m/>
    <s v="Falla del sensor de movimiento"/>
    <m/>
    <m/>
    <x v="0"/>
    <x v="5"/>
    <n v="28"/>
    <n v="37"/>
    <n v="0.6166666666666667"/>
  </r>
  <r>
    <x v="6"/>
    <x v="14"/>
    <s v="x"/>
    <m/>
    <m/>
    <m/>
    <s v="Fractura de volteo"/>
    <m/>
    <m/>
    <x v="0"/>
    <x v="5"/>
    <n v="28"/>
    <n v="50"/>
    <n v="0.83333333333333337"/>
  </r>
  <r>
    <x v="7"/>
    <x v="34"/>
    <s v="x"/>
    <m/>
    <m/>
    <m/>
    <s v="Falla por movimiento debido a sobrecarga en equipo"/>
    <m/>
    <m/>
    <x v="0"/>
    <x v="5"/>
    <n v="29"/>
    <n v="99"/>
    <n v="1.65"/>
  </r>
  <r>
    <x v="5"/>
    <x v="27"/>
    <m/>
    <s v="x"/>
    <m/>
    <m/>
    <s v="Diferencias en peso cargado, se ajusta indicador"/>
    <m/>
    <m/>
    <x v="0"/>
    <x v="5"/>
    <n v="30"/>
    <n v="69"/>
    <n v="1.1499999999999999"/>
  </r>
  <r>
    <x v="7"/>
    <x v="22"/>
    <m/>
    <s v="x"/>
    <m/>
    <m/>
    <s v="Diferencias en peso cargado, se ajusta indicador"/>
    <m/>
    <m/>
    <x v="0"/>
    <x v="5"/>
    <n v="30"/>
    <n v="129"/>
    <n v="2.15"/>
  </r>
  <r>
    <x v="2"/>
    <x v="30"/>
    <m/>
    <m/>
    <m/>
    <m/>
    <s v="Falla por movimiento"/>
    <m/>
    <m/>
    <x v="0"/>
    <x v="6"/>
    <n v="1"/>
    <n v="32"/>
    <n v="0.53333333333333333"/>
  </r>
  <r>
    <x v="2"/>
    <x v="24"/>
    <m/>
    <m/>
    <m/>
    <m/>
    <s v="Falla por movimiento"/>
    <m/>
    <m/>
    <x v="0"/>
    <x v="6"/>
    <n v="4"/>
    <n v="11"/>
    <n v="0.18333333333333332"/>
  </r>
  <r>
    <x v="5"/>
    <x v="33"/>
    <m/>
    <m/>
    <m/>
    <m/>
    <s v="Falla del cabezote de tracción, reparaciones estructurales"/>
    <m/>
    <m/>
    <x v="0"/>
    <x v="6"/>
    <n v="4"/>
    <n v="364"/>
    <n v="6.0666666666666664"/>
  </r>
  <r>
    <x v="2"/>
    <x v="28"/>
    <m/>
    <m/>
    <m/>
    <m/>
    <s v="Falla de sensor inductivo de vaso de alivio, cambio de cilindros neumáticos, corrección de fugas, cambio de electroválvulas"/>
    <m/>
    <m/>
    <x v="0"/>
    <x v="6"/>
    <n v="10"/>
    <n v="203"/>
    <n v="3.3833333333333333"/>
  </r>
  <r>
    <x v="2"/>
    <x v="0"/>
    <m/>
    <m/>
    <m/>
    <m/>
    <s v="Baja presión de aire"/>
    <m/>
    <m/>
    <x v="0"/>
    <x v="6"/>
    <n v="10"/>
    <n v="11"/>
    <n v="0.18333333333333332"/>
  </r>
  <r>
    <x v="2"/>
    <x v="0"/>
    <m/>
    <m/>
    <m/>
    <m/>
    <s v="Baja presión de aire"/>
    <m/>
    <m/>
    <x v="0"/>
    <x v="6"/>
    <n v="10"/>
    <n v="29"/>
    <n v="0.48333333333333334"/>
  </r>
  <r>
    <x v="6"/>
    <x v="0"/>
    <m/>
    <m/>
    <m/>
    <m/>
    <s v="Baja presion de aire, se van a falla las basculas y las raseras "/>
    <m/>
    <m/>
    <x v="0"/>
    <x v="6"/>
    <n v="10"/>
    <n v="29"/>
    <n v="0.48333333333333334"/>
  </r>
  <r>
    <x v="6"/>
    <x v="0"/>
    <m/>
    <m/>
    <m/>
    <m/>
    <s v="Debido a la falla de aire las raseras de llenado se fueron a falla y se atasca sobre silo de despacho "/>
    <m/>
    <m/>
    <x v="0"/>
    <x v="6"/>
    <n v="10"/>
    <n v="39"/>
    <n v="0.65"/>
  </r>
  <r>
    <x v="2"/>
    <x v="11"/>
    <m/>
    <m/>
    <m/>
    <m/>
    <s v="Cortocircuito en tableros 9, 12 y 16"/>
    <m/>
    <m/>
    <x v="0"/>
    <x v="6"/>
    <n v="11"/>
    <n v="138"/>
    <n v="2.2999999999999998"/>
  </r>
  <r>
    <x v="2"/>
    <x v="12"/>
    <m/>
    <m/>
    <m/>
    <m/>
    <s v="Fractura de cadena que provoca desprendimiento del tensor"/>
    <m/>
    <m/>
    <x v="0"/>
    <x v="6"/>
    <n v="12"/>
    <n v="213"/>
    <n v="3.55"/>
  </r>
  <r>
    <x v="5"/>
    <x v="0"/>
    <m/>
    <m/>
    <m/>
    <m/>
    <s v="Baja presión de aire"/>
    <m/>
    <m/>
    <x v="0"/>
    <x v="6"/>
    <n v="22"/>
    <n v="66"/>
    <n v="1.1000000000000001"/>
  </r>
  <r>
    <x v="2"/>
    <x v="0"/>
    <m/>
    <m/>
    <m/>
    <m/>
    <s v="Baja presión de aire"/>
    <m/>
    <m/>
    <x v="0"/>
    <x v="6"/>
    <n v="24"/>
    <n v="69"/>
    <n v="1.1499999999999999"/>
  </r>
  <r>
    <x v="5"/>
    <x v="0"/>
    <m/>
    <m/>
    <m/>
    <m/>
    <s v="Baja presión de aire"/>
    <m/>
    <m/>
    <x v="0"/>
    <x v="6"/>
    <n v="24"/>
    <n v="69"/>
    <n v="1.1499999999999999"/>
  </r>
  <r>
    <x v="7"/>
    <x v="0"/>
    <m/>
    <m/>
    <m/>
    <m/>
    <s v="Baja presión de aire"/>
    <m/>
    <m/>
    <x v="0"/>
    <x v="6"/>
    <n v="24"/>
    <n v="69"/>
    <n v="1.1499999999999999"/>
  </r>
  <r>
    <x v="6"/>
    <x v="0"/>
    <m/>
    <m/>
    <m/>
    <m/>
    <s v="Baja presión de aire"/>
    <m/>
    <m/>
    <x v="0"/>
    <x v="6"/>
    <n v="24"/>
    <n v="69"/>
    <n v="1.1499999999999999"/>
  </r>
  <r>
    <x v="7"/>
    <x v="14"/>
    <m/>
    <m/>
    <m/>
    <m/>
    <s v="Se dispara por movimiento debido a obstrucción de piñón motriz con paleta"/>
    <m/>
    <m/>
    <x v="0"/>
    <x v="6"/>
    <n v="24"/>
    <n v="105"/>
    <n v="1.75"/>
  </r>
  <r>
    <x v="6"/>
    <x v="14"/>
    <m/>
    <m/>
    <m/>
    <m/>
    <s v="Se dispara por movimiento"/>
    <m/>
    <m/>
    <x v="0"/>
    <x v="6"/>
    <n v="24"/>
    <n v="12"/>
    <n v="0.2"/>
  </r>
  <r>
    <x v="6"/>
    <x v="35"/>
    <m/>
    <m/>
    <m/>
    <m/>
    <s v="Falla del variador"/>
    <m/>
    <m/>
    <x v="0"/>
    <x v="6"/>
    <n v="25"/>
    <n v="98"/>
    <n v="1.6333333333333333"/>
  </r>
  <r>
    <x v="5"/>
    <x v="10"/>
    <m/>
    <m/>
    <m/>
    <m/>
    <s v="Equipo sobrecargado por pruebas para normalizar flujo de operación"/>
    <m/>
    <m/>
    <x v="0"/>
    <x v="6"/>
    <n v="25"/>
    <n v="20"/>
    <n v="0.33333333333333331"/>
  </r>
  <r>
    <x v="5"/>
    <x v="10"/>
    <m/>
    <m/>
    <m/>
    <m/>
    <s v="Cangilón desprendido"/>
    <m/>
    <m/>
    <x v="0"/>
    <x v="6"/>
    <n v="25"/>
    <n v="35"/>
    <n v="0.58333333333333337"/>
  </r>
  <r>
    <x v="7"/>
    <x v="10"/>
    <m/>
    <m/>
    <m/>
    <m/>
    <s v="Equipo sobrecargado por pruebas para normalizar flujo de operación"/>
    <m/>
    <m/>
    <x v="0"/>
    <x v="6"/>
    <n v="25"/>
    <n v="20"/>
    <n v="0.33333333333333331"/>
  </r>
  <r>
    <x v="7"/>
    <x v="10"/>
    <m/>
    <m/>
    <m/>
    <m/>
    <s v="Cangilón desprendido"/>
    <m/>
    <m/>
    <x v="0"/>
    <x v="6"/>
    <n v="25"/>
    <n v="35"/>
    <n v="0.58333333333333337"/>
  </r>
  <r>
    <x v="6"/>
    <x v="10"/>
    <m/>
    <m/>
    <m/>
    <m/>
    <s v="Equipo sobrecargado por pruebas para normalizar flujo de operación"/>
    <m/>
    <m/>
    <x v="0"/>
    <x v="6"/>
    <n v="25"/>
    <n v="20"/>
    <n v="0.33333333333333331"/>
  </r>
  <r>
    <x v="6"/>
    <x v="10"/>
    <m/>
    <m/>
    <m/>
    <m/>
    <s v="Cangilón desprendido"/>
    <m/>
    <m/>
    <x v="0"/>
    <x v="6"/>
    <n v="25"/>
    <n v="35"/>
    <n v="0.58333333333333337"/>
  </r>
  <r>
    <x v="2"/>
    <x v="24"/>
    <m/>
    <m/>
    <m/>
    <m/>
    <s v="Corrección de fuga"/>
    <m/>
    <m/>
    <x v="0"/>
    <x v="6"/>
    <n v="25"/>
    <n v="35"/>
    <n v="0.58333333333333337"/>
  </r>
  <r>
    <x v="2"/>
    <x v="6"/>
    <m/>
    <m/>
    <m/>
    <m/>
    <s v="Alta temperatura en radiador enfriador de refrigerante"/>
    <m/>
    <m/>
    <x v="0"/>
    <x v="6"/>
    <n v="25"/>
    <n v="7"/>
    <n v="0.11666666666666667"/>
  </r>
  <r>
    <x v="2"/>
    <x v="6"/>
    <m/>
    <m/>
    <m/>
    <m/>
    <s v="Alta temperatura en radiador enfriador de refrigerante"/>
    <m/>
    <m/>
    <x v="0"/>
    <x v="6"/>
    <n v="25"/>
    <n v="7"/>
    <n v="0.11666666666666667"/>
  </r>
  <r>
    <x v="2"/>
    <x v="6"/>
    <m/>
    <m/>
    <m/>
    <m/>
    <s v="Alta temperatura en radiador enfriador de refrigerante"/>
    <m/>
    <m/>
    <x v="0"/>
    <x v="6"/>
    <n v="25"/>
    <n v="6"/>
    <n v="0.1"/>
  </r>
  <r>
    <x v="2"/>
    <x v="6"/>
    <m/>
    <m/>
    <m/>
    <m/>
    <s v="Alta temperatura en radiador enfriador de refrigerante"/>
    <m/>
    <m/>
    <x v="0"/>
    <x v="6"/>
    <n v="25"/>
    <n v="8"/>
    <n v="0.13333333333333333"/>
  </r>
  <r>
    <x v="6"/>
    <x v="14"/>
    <m/>
    <m/>
    <m/>
    <m/>
    <s v="Se activa sensor de movmiento"/>
    <m/>
    <m/>
    <x v="0"/>
    <x v="6"/>
    <n v="25"/>
    <n v="29"/>
    <n v="0.48333333333333334"/>
  </r>
  <r>
    <x v="6"/>
    <x v="14"/>
    <m/>
    <m/>
    <m/>
    <m/>
    <s v="Fuga de producto"/>
    <m/>
    <m/>
    <x v="0"/>
    <x v="6"/>
    <n v="25"/>
    <n v="14"/>
    <n v="0.23333333333333334"/>
  </r>
  <r>
    <x v="7"/>
    <x v="36"/>
    <m/>
    <m/>
    <m/>
    <m/>
    <s v="Se quema bobina de contactor"/>
    <m/>
    <m/>
    <x v="0"/>
    <x v="6"/>
    <n v="25"/>
    <n v="50"/>
    <n v="0.83333333333333337"/>
  </r>
  <r>
    <x v="2"/>
    <x v="6"/>
    <m/>
    <m/>
    <m/>
    <m/>
    <s v="Alta temperatura en radiador enfriador de refrigerante"/>
    <m/>
    <m/>
    <x v="0"/>
    <x v="6"/>
    <n v="26"/>
    <n v="20"/>
    <n v="0.33333333333333331"/>
  </r>
  <r>
    <x v="2"/>
    <x v="6"/>
    <m/>
    <m/>
    <m/>
    <m/>
    <s v="Alta temperatura en radiador enfriador de refrigerante"/>
    <m/>
    <m/>
    <x v="0"/>
    <x v="6"/>
    <n v="26"/>
    <n v="25"/>
    <n v="0.41666666666666669"/>
  </r>
  <r>
    <x v="2"/>
    <x v="6"/>
    <m/>
    <m/>
    <m/>
    <m/>
    <s v="Alta temperatura en radiador enfriador de refrigerante"/>
    <m/>
    <m/>
    <x v="0"/>
    <x v="6"/>
    <n v="26"/>
    <n v="23"/>
    <n v="0.38333333333333336"/>
  </r>
  <r>
    <x v="2"/>
    <x v="37"/>
    <m/>
    <m/>
    <m/>
    <m/>
    <s v="Cargador sin marcha"/>
    <m/>
    <m/>
    <x v="0"/>
    <x v="6"/>
    <n v="29"/>
    <n v="30"/>
    <n v="0.5"/>
  </r>
  <r>
    <x v="6"/>
    <x v="6"/>
    <m/>
    <m/>
    <m/>
    <m/>
    <s v="Alta temperatura en radiador enfriador de refrigerante"/>
    <m/>
    <m/>
    <x v="0"/>
    <x v="6"/>
    <n v="31"/>
    <n v="12"/>
    <n v="0.2"/>
  </r>
  <r>
    <x v="6"/>
    <x v="6"/>
    <m/>
    <m/>
    <m/>
    <m/>
    <s v="Alta temperatura en radiador enfriador de refrigerante"/>
    <m/>
    <m/>
    <x v="0"/>
    <x v="6"/>
    <n v="31"/>
    <n v="16"/>
    <n v="0.26666666666666666"/>
  </r>
  <r>
    <x v="6"/>
    <x v="6"/>
    <m/>
    <m/>
    <m/>
    <m/>
    <s v="Alta temperatura en radiador enfriador de refrigerante"/>
    <m/>
    <m/>
    <x v="0"/>
    <x v="6"/>
    <n v="31"/>
    <n v="28"/>
    <n v="0.46666666666666667"/>
  </r>
  <r>
    <x v="6"/>
    <x v="6"/>
    <m/>
    <m/>
    <m/>
    <m/>
    <s v="Alta temperatura en radiador enfriador de refrigerante"/>
    <m/>
    <m/>
    <x v="0"/>
    <x v="6"/>
    <n v="31"/>
    <n v="20"/>
    <n v="0.33333333333333331"/>
  </r>
  <r>
    <x v="6"/>
    <x v="11"/>
    <m/>
    <m/>
    <m/>
    <m/>
    <s v="Rasera auxiliar de bodega 3 no abre"/>
    <m/>
    <m/>
    <x v="0"/>
    <x v="6"/>
    <n v="31"/>
    <n v="40"/>
    <n v="0.66666666666666663"/>
  </r>
  <r>
    <x v="7"/>
    <x v="10"/>
    <s v="x"/>
    <m/>
    <m/>
    <m/>
    <s v="Sale a falla por movimiento, debido a que las raseras auxiliares de silo 1 no estaban dosificadas"/>
    <m/>
    <m/>
    <x v="0"/>
    <x v="7"/>
    <n v="2"/>
    <n v="21"/>
    <n v="0.35"/>
  </r>
  <r>
    <x v="5"/>
    <x v="27"/>
    <m/>
    <m/>
    <s v="x"/>
    <m/>
    <s v="Fuga de aire en manguera en túnel"/>
    <m/>
    <m/>
    <x v="0"/>
    <x v="7"/>
    <n v="4"/>
    <n v="31"/>
    <n v="0.51666666666666672"/>
  </r>
  <r>
    <x v="6"/>
    <x v="21"/>
    <m/>
    <m/>
    <s v="x"/>
    <m/>
    <s v="Baja presion de aire, por fuga en electrovalvula"/>
    <m/>
    <m/>
    <x v="0"/>
    <x v="7"/>
    <n v="4"/>
    <n v="46"/>
    <n v="0.76666666666666672"/>
  </r>
  <r>
    <x v="2"/>
    <x v="24"/>
    <s v="x"/>
    <m/>
    <m/>
    <m/>
    <s v="Se eleva el consumo debido a pruebas en el despacho"/>
    <m/>
    <m/>
    <x v="0"/>
    <x v="7"/>
    <n v="10"/>
    <n v="110"/>
    <n v="1.8333333333333333"/>
  </r>
  <r>
    <x v="7"/>
    <x v="13"/>
    <m/>
    <s v="x"/>
    <m/>
    <m/>
    <s v="Cortocircuito"/>
    <m/>
    <m/>
    <x v="0"/>
    <x v="7"/>
    <n v="10"/>
    <n v="88"/>
    <n v="1.4666666666666666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37"/>
    <n v="0.6166666666666667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29"/>
    <n v="0.48333333333333334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5"/>
    <n v="8.3333333333333329E-2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8"/>
    <n v="0.13333333333333333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21"/>
    <n v="0.35"/>
  </r>
  <r>
    <x v="2"/>
    <x v="24"/>
    <s v="x"/>
    <m/>
    <m/>
    <m/>
    <s v="Banda destensionada, demoras en ejecución debido a que el personal estaba atendiendo falla en reductor banda tripper"/>
    <m/>
    <m/>
    <x v="0"/>
    <x v="7"/>
    <n v="14"/>
    <n v="43"/>
    <n v="0.71666666666666667"/>
  </r>
  <r>
    <x v="7"/>
    <x v="17"/>
    <m/>
    <s v="x"/>
    <m/>
    <m/>
    <s v="Rasera central de silo 4 se abre y cierra intermitente puesto que la bobina de la electroválvula estaba en falla"/>
    <m/>
    <m/>
    <x v="0"/>
    <x v="7"/>
    <n v="18"/>
    <n v="83"/>
    <n v="1.3833333333333333"/>
  </r>
  <r>
    <x v="5"/>
    <x v="38"/>
    <m/>
    <s v="x"/>
    <m/>
    <m/>
    <s v="Cortocircuito"/>
    <m/>
    <m/>
    <x v="0"/>
    <x v="7"/>
    <n v="19"/>
    <n v="133"/>
    <n v="2.2166666666666668"/>
  </r>
  <r>
    <x v="7"/>
    <x v="38"/>
    <m/>
    <s v="x"/>
    <m/>
    <m/>
    <s v="Cortocircuito"/>
    <m/>
    <m/>
    <x v="0"/>
    <x v="7"/>
    <n v="19"/>
    <n v="133"/>
    <n v="2.2166666666666668"/>
  </r>
  <r>
    <x v="6"/>
    <x v="38"/>
    <m/>
    <s v="x"/>
    <m/>
    <m/>
    <s v="Cortocircuito"/>
    <m/>
    <m/>
    <x v="0"/>
    <x v="7"/>
    <n v="19"/>
    <n v="133"/>
    <n v="2.2166666666666668"/>
  </r>
  <r>
    <x v="6"/>
    <x v="8"/>
    <s v="x"/>
    <m/>
    <m/>
    <m/>
    <s v="Paro para instalar barredor en descarga hacia elevador de 800"/>
    <m/>
    <m/>
    <x v="0"/>
    <x v="7"/>
    <n v="19"/>
    <n v="30"/>
    <n v="0.5"/>
  </r>
  <r>
    <x v="7"/>
    <x v="8"/>
    <s v="x"/>
    <m/>
    <m/>
    <m/>
    <s v="Sobrecarga"/>
    <m/>
    <m/>
    <x v="0"/>
    <x v="7"/>
    <n v="22"/>
    <n v="18"/>
    <n v="0.3"/>
  </r>
  <r>
    <x v="5"/>
    <x v="10"/>
    <m/>
    <m/>
    <m/>
    <m/>
    <s v="Sobrecarga a máxima carga"/>
    <m/>
    <m/>
    <x v="0"/>
    <x v="7"/>
    <n v="24"/>
    <n v="41"/>
    <n v="0.68333333333333335"/>
  </r>
  <r>
    <x v="7"/>
    <x v="10"/>
    <m/>
    <m/>
    <m/>
    <m/>
    <s v="Sobrecarga a máxima carga"/>
    <m/>
    <m/>
    <x v="0"/>
    <x v="7"/>
    <n v="24"/>
    <n v="41"/>
    <n v="0.68333333333333335"/>
  </r>
  <r>
    <x v="6"/>
    <x v="10"/>
    <s v="x"/>
    <m/>
    <m/>
    <m/>
    <s v="Sobrecarga a máxima carga"/>
    <m/>
    <m/>
    <x v="0"/>
    <x v="7"/>
    <n v="24"/>
    <n v="41"/>
    <n v="0.68333333333333335"/>
  </r>
  <r>
    <x v="5"/>
    <x v="10"/>
    <m/>
    <m/>
    <m/>
    <m/>
    <s v="Sobrecarga a máxima carga"/>
    <m/>
    <m/>
    <x v="0"/>
    <x v="7"/>
    <n v="24"/>
    <n v="30"/>
    <n v="0.5"/>
  </r>
  <r>
    <x v="7"/>
    <x v="10"/>
    <m/>
    <m/>
    <m/>
    <m/>
    <s v="Sobrecarga a máxima carga"/>
    <m/>
    <m/>
    <x v="0"/>
    <x v="7"/>
    <n v="24"/>
    <n v="30"/>
    <n v="0.5"/>
  </r>
  <r>
    <x v="6"/>
    <x v="10"/>
    <s v="x"/>
    <m/>
    <m/>
    <m/>
    <s v="Sobrecarga a máxima carga"/>
    <m/>
    <m/>
    <x v="0"/>
    <x v="7"/>
    <n v="24"/>
    <n v="30"/>
    <n v="0.5"/>
  </r>
  <r>
    <x v="6"/>
    <x v="10"/>
    <s v="x"/>
    <m/>
    <m/>
    <m/>
    <s v="Sobrecarga a máxima carga"/>
    <m/>
    <m/>
    <x v="0"/>
    <x v="7"/>
    <n v="24"/>
    <n v="166"/>
    <n v="2.7666666666666666"/>
  </r>
  <r>
    <x v="5"/>
    <x v="10"/>
    <s v="x"/>
    <m/>
    <m/>
    <m/>
    <s v="Sobrecarga a máxima carga"/>
    <m/>
    <m/>
    <x v="0"/>
    <x v="7"/>
    <n v="24"/>
    <n v="30"/>
    <n v="0.5"/>
  </r>
  <r>
    <x v="6"/>
    <x v="39"/>
    <s v="x"/>
    <m/>
    <m/>
    <m/>
    <s v="Se va a falla por movimiento"/>
    <m/>
    <m/>
    <x v="0"/>
    <x v="7"/>
    <n v="27"/>
    <n v="99"/>
    <n v="1.65"/>
  </r>
  <r>
    <x v="6"/>
    <x v="14"/>
    <m/>
    <m/>
    <m/>
    <m/>
    <s v="Fuga de producto"/>
    <m/>
    <m/>
    <x v="0"/>
    <x v="8"/>
    <n v="1"/>
    <n v="55"/>
    <n v="0.91666666666666663"/>
  </r>
  <r>
    <x v="7"/>
    <x v="14"/>
    <m/>
    <m/>
    <m/>
    <m/>
    <s v="Fuga de producto"/>
    <m/>
    <m/>
    <x v="0"/>
    <x v="8"/>
    <n v="5"/>
    <n v="67"/>
    <n v="1.1166666666666667"/>
  </r>
  <r>
    <x v="5"/>
    <x v="8"/>
    <m/>
    <m/>
    <m/>
    <m/>
    <s v="Paro programado para cambio de patín riel y tensionar cadena de arrastre"/>
    <m/>
    <m/>
    <x v="0"/>
    <x v="8"/>
    <n v="6"/>
    <n v="119"/>
    <n v="1.9833333333333334"/>
  </r>
  <r>
    <x v="7"/>
    <x v="8"/>
    <m/>
    <m/>
    <m/>
    <m/>
    <s v="Paro programado para cambio de patín riel y tensionar cadena de arrastre"/>
    <m/>
    <m/>
    <x v="0"/>
    <x v="8"/>
    <n v="6"/>
    <n v="119"/>
    <n v="1.9833333333333334"/>
  </r>
  <r>
    <x v="6"/>
    <x v="8"/>
    <m/>
    <m/>
    <m/>
    <m/>
    <s v="Paro programado para cambio de patín riel y tensionar cadena de arrastre"/>
    <m/>
    <m/>
    <x v="0"/>
    <x v="8"/>
    <n v="6"/>
    <n v="119"/>
    <n v="1.9833333333333334"/>
  </r>
  <r>
    <x v="2"/>
    <x v="40"/>
    <m/>
    <m/>
    <m/>
    <m/>
    <s v="Sobrecarga"/>
    <m/>
    <m/>
    <x v="0"/>
    <x v="8"/>
    <n v="8"/>
    <n v="135"/>
    <n v="2.25"/>
  </r>
  <r>
    <x v="2"/>
    <x v="30"/>
    <m/>
    <m/>
    <m/>
    <m/>
    <s v="Se va a falla por movimiento debido a rotura de correas"/>
    <m/>
    <m/>
    <x v="0"/>
    <x v="8"/>
    <n v="18"/>
    <n v="98"/>
    <n v="1.6333333333333333"/>
  </r>
  <r>
    <x v="5"/>
    <x v="41"/>
    <m/>
    <m/>
    <m/>
    <m/>
    <s v="Portón descarrilado en la parte superior, falla de trolley"/>
    <m/>
    <m/>
    <x v="0"/>
    <x v="9"/>
    <n v="1"/>
    <n v="73"/>
    <n v="1.2166666666666666"/>
  </r>
  <r>
    <x v="7"/>
    <x v="41"/>
    <m/>
    <m/>
    <m/>
    <m/>
    <s v="Portón descarrilado en la parte superior, falla de trolley"/>
    <m/>
    <m/>
    <x v="0"/>
    <x v="9"/>
    <n v="1"/>
    <n v="73"/>
    <n v="1.2166666666666666"/>
  </r>
  <r>
    <x v="6"/>
    <x v="4"/>
    <m/>
    <m/>
    <m/>
    <m/>
    <s v="Rotura de correas, maíz altamente compactado"/>
    <m/>
    <m/>
    <x v="0"/>
    <x v="9"/>
    <n v="7"/>
    <n v="136"/>
    <n v="2.2666666666666666"/>
  </r>
  <r>
    <x v="2"/>
    <x v="5"/>
    <m/>
    <m/>
    <m/>
    <m/>
    <s v="Falla en rasera 7, marca sensor de apertura pero no abre físicamente"/>
    <m/>
    <m/>
    <x v="0"/>
    <x v="9"/>
    <n v="7"/>
    <n v="45"/>
    <n v="0.75"/>
  </r>
  <r>
    <x v="6"/>
    <x v="42"/>
    <m/>
    <m/>
    <m/>
    <m/>
    <s v="Falla en rasera de intersección, marcaban ambos sensores inductivos, el sensor de cierre estaba suelto"/>
    <m/>
    <m/>
    <x v="0"/>
    <x v="9"/>
    <n v="7"/>
    <n v="42"/>
    <n v="0.7"/>
  </r>
  <r>
    <x v="2"/>
    <x v="6"/>
    <m/>
    <m/>
    <m/>
    <m/>
    <s v="Baterías descargadas debido a que se dejó el equipo con el máster abierto, adicional se encuentra alternador en falla"/>
    <m/>
    <m/>
    <x v="0"/>
    <x v="9"/>
    <n v="10"/>
    <n v="260"/>
    <n v="4.333333333333333"/>
  </r>
  <r>
    <x v="6"/>
    <x v="17"/>
    <m/>
    <m/>
    <m/>
    <m/>
    <s v="Rasera 3 de silo 3 no abre, cuando se le da la apertura, toca el sensor y enseguida se cierra la rasera"/>
    <m/>
    <m/>
    <x v="0"/>
    <x v="9"/>
    <n v="13"/>
    <n v="46"/>
    <n v="0.76666666666666672"/>
  </r>
  <r>
    <x v="7"/>
    <x v="43"/>
    <m/>
    <m/>
    <m/>
    <m/>
    <s v="No enciende por falla en comunicación"/>
    <m/>
    <m/>
    <x v="0"/>
    <x v="9"/>
    <n v="17"/>
    <n v="131"/>
    <n v="2.1833333333333331"/>
  </r>
  <r>
    <x v="5"/>
    <x v="8"/>
    <m/>
    <m/>
    <m/>
    <m/>
    <s v="Tornillería de base del motor y reductor desajustada"/>
    <m/>
    <m/>
    <x v="0"/>
    <x v="9"/>
    <n v="19"/>
    <n v="47"/>
    <n v="0.78333333333333333"/>
  </r>
  <r>
    <x v="7"/>
    <x v="8"/>
    <m/>
    <m/>
    <m/>
    <m/>
    <s v="Tornillería de base del motor y reductor desajustada"/>
    <m/>
    <m/>
    <x v="0"/>
    <x v="9"/>
    <n v="19"/>
    <n v="47"/>
    <n v="0.78333333333333333"/>
  </r>
  <r>
    <x v="6"/>
    <x v="8"/>
    <m/>
    <m/>
    <m/>
    <m/>
    <s v="Tornillería de base del motor y reductor desajustada"/>
    <m/>
    <m/>
    <x v="0"/>
    <x v="9"/>
    <n v="19"/>
    <n v="47"/>
    <n v="0.78333333333333333"/>
  </r>
  <r>
    <x v="5"/>
    <x v="7"/>
    <m/>
    <m/>
    <m/>
    <m/>
    <s v="Rasera 1 no abre, cortocircuito en tablero 6"/>
    <m/>
    <m/>
    <x v="0"/>
    <x v="9"/>
    <n v="23"/>
    <n v="40"/>
    <n v="0.66666666666666663"/>
  </r>
  <r>
    <x v="2"/>
    <x v="11"/>
    <m/>
    <m/>
    <m/>
    <m/>
    <s v="Rasera 3 no abre,cortocircuito en tablero 6"/>
    <m/>
    <m/>
    <x v="0"/>
    <x v="9"/>
    <n v="23"/>
    <n v="146"/>
    <n v="2.4333333333333331"/>
  </r>
  <r>
    <x v="7"/>
    <x v="44"/>
    <m/>
    <m/>
    <m/>
    <m/>
    <s v="Rotura de correas de acople motor-reductor"/>
    <m/>
    <m/>
    <x v="0"/>
    <x v="9"/>
    <n v="24"/>
    <n v="80"/>
    <n v="1.3333333333333333"/>
  </r>
  <r>
    <x v="2"/>
    <x v="6"/>
    <m/>
    <m/>
    <m/>
    <m/>
    <s v="Equipo se apaga y no enciende, relé abierto"/>
    <m/>
    <m/>
    <x v="0"/>
    <x v="9"/>
    <n v="24"/>
    <n v="43"/>
    <n v="0.71666666666666667"/>
  </r>
  <r>
    <x v="2"/>
    <x v="6"/>
    <m/>
    <m/>
    <m/>
    <m/>
    <s v="Equipo se apaga y no enciende, relé abierto"/>
    <m/>
    <m/>
    <x v="0"/>
    <x v="9"/>
    <n v="25"/>
    <n v="10"/>
    <n v="0.16666666666666666"/>
  </r>
  <r>
    <x v="5"/>
    <x v="45"/>
    <m/>
    <m/>
    <m/>
    <m/>
    <s v="Rasera de llenado marca cierre cuando está en apertura"/>
    <m/>
    <m/>
    <x v="0"/>
    <x v="9"/>
    <n v="25"/>
    <n v="25"/>
    <n v="0.41666666666666669"/>
  </r>
  <r>
    <x v="2"/>
    <x v="36"/>
    <m/>
    <m/>
    <m/>
    <m/>
    <s v="Frenada"/>
    <m/>
    <m/>
    <x v="0"/>
    <x v="9"/>
    <n v="26"/>
    <n v="19"/>
    <n v="0.31666666666666665"/>
  </r>
  <r>
    <x v="6"/>
    <x v="7"/>
    <m/>
    <m/>
    <m/>
    <m/>
    <s v="Atasque debido a mal estado de rejillas de raseras"/>
    <m/>
    <m/>
    <x v="0"/>
    <x v="9"/>
    <n v="30"/>
    <n v="113"/>
    <n v="1.8833333333333333"/>
  </r>
  <r>
    <x v="2"/>
    <x v="6"/>
    <m/>
    <m/>
    <m/>
    <m/>
    <s v="Uso de excavadora en labores de limpieza de registros eléctricos externos"/>
    <m/>
    <m/>
    <x v="0"/>
    <x v="10"/>
    <n v="10"/>
    <n v="65"/>
    <n v="1.0833333333333333"/>
  </r>
  <r>
    <x v="7"/>
    <x v="14"/>
    <m/>
    <m/>
    <m/>
    <m/>
    <s v="Ruido anormal en transportador"/>
    <m/>
    <m/>
    <x v="0"/>
    <x v="10"/>
    <n v="15"/>
    <n v="60"/>
    <n v="1"/>
  </r>
  <r>
    <x v="6"/>
    <x v="21"/>
    <m/>
    <m/>
    <m/>
    <m/>
    <s v="Labores para instalación de cambiavías"/>
    <m/>
    <m/>
    <x v="0"/>
    <x v="10"/>
    <n v="16"/>
    <n v="7200"/>
    <n v="120"/>
  </r>
  <r>
    <x v="6"/>
    <x v="25"/>
    <m/>
    <m/>
    <m/>
    <m/>
    <s v="Falla del sensor de cierre de la rasera de llenado del silo"/>
    <m/>
    <m/>
    <x v="0"/>
    <x v="10"/>
    <n v="19"/>
    <n v="75"/>
    <n v="1.25"/>
  </r>
  <r>
    <x v="5"/>
    <x v="45"/>
    <m/>
    <m/>
    <m/>
    <m/>
    <s v="Rasera de llenado de silo de despacho 1 no marca apertura, debido a que se desprende platina donde marca el sensor inductivo"/>
    <m/>
    <m/>
    <x v="0"/>
    <x v="10"/>
    <n v="25"/>
    <n v="26"/>
    <n v="0.43333333333333335"/>
  </r>
  <r>
    <x v="7"/>
    <x v="14"/>
    <m/>
    <m/>
    <m/>
    <m/>
    <s v="Ruido anormal en cadena de transporte"/>
    <m/>
    <m/>
    <x v="0"/>
    <x v="10"/>
    <n v="28"/>
    <n v="56"/>
    <n v="0.93333333333333335"/>
  </r>
  <r>
    <x v="6"/>
    <x v="46"/>
    <m/>
    <m/>
    <m/>
    <m/>
    <s v="Se apaga todo el sistema, la UPS se va a falla por cortocircuito"/>
    <m/>
    <m/>
    <x v="0"/>
    <x v="10"/>
    <n v="30"/>
    <n v="117"/>
    <n v="1.95"/>
  </r>
  <r>
    <x v="6"/>
    <x v="47"/>
    <m/>
    <m/>
    <m/>
    <m/>
    <s v="Se dispara por sensor de movimiento, se encuentra lámina de bandeja intermedia deformada que obstruía el movimiento"/>
    <m/>
    <m/>
    <x v="0"/>
    <x v="11"/>
    <n v="10"/>
    <n v="24"/>
    <n v="0.4"/>
  </r>
  <r>
    <x v="6"/>
    <x v="47"/>
    <m/>
    <m/>
    <m/>
    <m/>
    <s v="Se dispara por sensor de movimiento, se encuentra lámina de bandeja intermedia deformada que obstruía el movimiento"/>
    <m/>
    <m/>
    <x v="0"/>
    <x v="11"/>
    <n v="10"/>
    <n v="6"/>
    <n v="0.1"/>
  </r>
  <r>
    <x v="6"/>
    <x v="48"/>
    <m/>
    <m/>
    <m/>
    <m/>
    <s v="Pase de producto de la ruta de despacho de silo 5 a la ruta de recibo, desajustes en componentes internos"/>
    <m/>
    <m/>
    <x v="0"/>
    <x v="11"/>
    <n v="11"/>
    <n v="79"/>
    <n v="1.3166666666666667"/>
  </r>
  <r>
    <x v="6"/>
    <x v="47"/>
    <m/>
    <m/>
    <m/>
    <m/>
    <s v="Falla de sensor de nivel alto de silo 2, provocó que se llenara todo el silo y se pasara producto para el transportador sobrecargándolo"/>
    <m/>
    <m/>
    <x v="0"/>
    <x v="11"/>
    <n v="12"/>
    <n v="111"/>
    <n v="1.85"/>
  </r>
  <r>
    <x v="2"/>
    <x v="11"/>
    <m/>
    <m/>
    <m/>
    <m/>
    <s v="Fractura de cadena de transporte, hace que se desprendan láminas del cabezote y cuerpos del transportador. Esto impide el despacho de torta de soya por el despacho 3 y obligó a hacerlo por despachos 1 y 2 afectando los despachos de maíz y destilado"/>
    <m/>
    <m/>
    <x v="0"/>
    <x v="11"/>
    <n v="13"/>
    <n v="421"/>
    <n v="7.0166666666666666"/>
  </r>
  <r>
    <x v="5"/>
    <x v="49"/>
    <m/>
    <m/>
    <m/>
    <m/>
    <s v="Cadena partida en varios puntos"/>
    <m/>
    <m/>
    <x v="0"/>
    <x v="11"/>
    <n v="18"/>
    <n v="171"/>
    <n v="2.85"/>
  </r>
  <r>
    <x v="6"/>
    <x v="7"/>
    <m/>
    <m/>
    <m/>
    <m/>
    <s v="Falla en apertura de rasera 8, sensor de cierre y apertura marcando simultáneamente"/>
    <m/>
    <m/>
    <x v="0"/>
    <x v="11"/>
    <n v="17"/>
    <n v="35"/>
    <n v="0.58333333333333337"/>
  </r>
  <r>
    <x v="8"/>
    <x v="50"/>
    <m/>
    <m/>
    <m/>
    <m/>
    <s v="Falla del reductor, piñonería desgastada"/>
    <s v="Mecánico"/>
    <s v="Reductor frenado"/>
    <x v="1"/>
    <x v="0"/>
    <n v="16"/>
    <n v="263"/>
    <n v="4.3833333333333337"/>
  </r>
  <r>
    <x v="9"/>
    <x v="51"/>
    <m/>
    <m/>
    <m/>
    <m/>
    <s v="Error en lectura del indicador de peso"/>
    <s v="Eléctrico"/>
    <s v="Desconfiguración"/>
    <x v="1"/>
    <x v="0"/>
    <n v="20"/>
    <n v="60"/>
    <n v="1"/>
  </r>
  <r>
    <x v="10"/>
    <x v="52"/>
    <m/>
    <m/>
    <m/>
    <m/>
    <s v="Fuga de producto"/>
    <s v="Mecánico"/>
    <s v="Fuga de producto"/>
    <x v="1"/>
    <x v="0"/>
    <n v="24"/>
    <n v="35"/>
    <n v="0.58333333333333337"/>
  </r>
  <r>
    <x v="10"/>
    <x v="35"/>
    <m/>
    <m/>
    <m/>
    <m/>
    <s v="Barredor ineficiente, no extrae maíz con la velocidad que se requiere"/>
    <s v="Mecánico"/>
    <s v="Desgaste"/>
    <x v="1"/>
    <x v="0"/>
    <n v="25"/>
    <n v="215"/>
    <n v="3.5833333333333335"/>
  </r>
  <r>
    <x v="8"/>
    <x v="35"/>
    <m/>
    <m/>
    <m/>
    <m/>
    <s v="Barredor ineficiente, no extrae maíz con la velocidad que se requiere"/>
    <s v="Mecánico"/>
    <s v="Desgaste"/>
    <x v="1"/>
    <x v="0"/>
    <n v="25"/>
    <n v="215"/>
    <n v="3.5833333333333335"/>
  </r>
  <r>
    <x v="9"/>
    <x v="35"/>
    <m/>
    <m/>
    <m/>
    <m/>
    <s v="Barredor ineficiente, no extrae maíz con la velocidad que se requiere"/>
    <s v="Mecánico"/>
    <s v="Desgaste"/>
    <x v="1"/>
    <x v="0"/>
    <n v="25"/>
    <n v="135"/>
    <n v="2.25"/>
  </r>
  <r>
    <x v="8"/>
    <x v="50"/>
    <m/>
    <m/>
    <m/>
    <m/>
    <s v="Falla del reductor, piñonería desgastada"/>
    <s v="Mecánico"/>
    <s v="Reductor frenado"/>
    <x v="1"/>
    <x v="0"/>
    <n v="27"/>
    <n v="2910"/>
    <n v="48.5"/>
  </r>
  <r>
    <x v="11"/>
    <x v="53"/>
    <m/>
    <m/>
    <m/>
    <m/>
    <s v="Paro programado para cambio de piñón conducido de la transmisión"/>
    <s v="Mecánico"/>
    <s v="Desgaste"/>
    <x v="1"/>
    <x v="0"/>
    <n v="24"/>
    <n v="1950"/>
    <n v="32.5"/>
  </r>
  <r>
    <x v="11"/>
    <x v="54"/>
    <m/>
    <m/>
    <m/>
    <m/>
    <s v="Fractura de la cadena de transporte, se enrolla en piñón motriz alargando tiempo de intervención"/>
    <s v="Mecánico"/>
    <s v="Fractura de cadena"/>
    <x v="1"/>
    <x v="0"/>
    <n v="29"/>
    <n v="990"/>
    <n v="16.5"/>
  </r>
  <r>
    <x v="11"/>
    <x v="54"/>
    <m/>
    <m/>
    <m/>
    <m/>
    <s v="Cadena de transporte destensionada"/>
    <s v="Mecánico"/>
    <s v="Cadena destensionada"/>
    <x v="1"/>
    <x v="0"/>
    <n v="31"/>
    <n v="50"/>
    <n v="0.83333333333333337"/>
  </r>
  <r>
    <x v="10"/>
    <x v="55"/>
    <m/>
    <s v="x"/>
    <m/>
    <m/>
    <s v="Falla de sensor de sobrecarga"/>
    <s v="Eléctrico"/>
    <s v="Lectura incorrecta de sensor"/>
    <x v="1"/>
    <x v="1"/>
    <n v="3"/>
    <n v="34"/>
    <n v="0.56666666666666665"/>
  </r>
  <r>
    <x v="8"/>
    <x v="55"/>
    <m/>
    <s v="x"/>
    <m/>
    <m/>
    <s v="Falla de sensor de sobrecarga"/>
    <s v="Eléctrico"/>
    <s v="Lectura incorrecta de sensor"/>
    <x v="1"/>
    <x v="1"/>
    <n v="3"/>
    <n v="34"/>
    <n v="0.56666666666666665"/>
  </r>
  <r>
    <x v="11"/>
    <x v="56"/>
    <s v="x"/>
    <m/>
    <m/>
    <m/>
    <s v="Objetos extraños en el cabezote del transportador"/>
    <s v="Mecánico"/>
    <s v="Fractura de cadena"/>
    <x v="1"/>
    <x v="1"/>
    <n v="9"/>
    <n v="140"/>
    <n v="2.3333333333333335"/>
  </r>
  <r>
    <x v="9"/>
    <x v="19"/>
    <s v="x"/>
    <m/>
    <m/>
    <m/>
    <s v="Se frena reductor del barredor, se realiza cambio"/>
    <s v="Mecánico"/>
    <s v="Reductor frenado"/>
    <x v="1"/>
    <x v="1"/>
    <n v="5"/>
    <n v="60"/>
    <n v="1"/>
  </r>
  <r>
    <x v="9"/>
    <x v="57"/>
    <s v="x"/>
    <m/>
    <m/>
    <m/>
    <s v="Rotura de correas"/>
    <s v="Mecánico"/>
    <s v="Rotura de correas"/>
    <x v="1"/>
    <x v="1"/>
    <n v="9"/>
    <n v="55"/>
    <n v="0.91666666666666663"/>
  </r>
  <r>
    <x v="10"/>
    <x v="58"/>
    <s v="x"/>
    <m/>
    <m/>
    <m/>
    <s v="Se quedan sin presión de aire"/>
    <s v="Mecánico"/>
    <s v="Mangueras neumáticas rotas"/>
    <x v="1"/>
    <x v="1"/>
    <n v="19"/>
    <n v="38"/>
    <n v="0.6333333333333333"/>
  </r>
  <r>
    <x v="8"/>
    <x v="59"/>
    <s v="x"/>
    <m/>
    <m/>
    <m/>
    <s v="Se quedan sin presión de aire"/>
    <s v="Mecánico"/>
    <s v="Mangueras neumáticas rotas"/>
    <x v="1"/>
    <x v="1"/>
    <n v="19"/>
    <n v="38"/>
    <n v="0.6333333333333333"/>
  </r>
  <r>
    <x v="10"/>
    <x v="55"/>
    <m/>
    <m/>
    <s v="x"/>
    <m/>
    <s v="Fuga de producto"/>
    <s v="Mecánico"/>
    <s v="Fuga de producto"/>
    <x v="1"/>
    <x v="1"/>
    <n v="19"/>
    <n v="35"/>
    <n v="0.58333333333333337"/>
  </r>
  <r>
    <x v="8"/>
    <x v="55"/>
    <m/>
    <m/>
    <s v="x"/>
    <m/>
    <s v="Fuga de producto"/>
    <s v="Mecánico"/>
    <s v="Fuga de producto"/>
    <x v="1"/>
    <x v="1"/>
    <n v="19"/>
    <n v="35"/>
    <n v="0.58333333333333337"/>
  </r>
  <r>
    <x v="10"/>
    <x v="60"/>
    <s v="x"/>
    <m/>
    <m/>
    <m/>
    <s v="Se va a falla por movimiento, se da ajuste a disco de contracción del reductor"/>
    <s v="Mecánico"/>
    <s v="Desajuste"/>
    <x v="1"/>
    <x v="1"/>
    <n v="19"/>
    <n v="18"/>
    <n v="0.3"/>
  </r>
  <r>
    <x v="8"/>
    <x v="60"/>
    <s v="x"/>
    <m/>
    <m/>
    <m/>
    <s v="Se va a falla por movimiento, se da ajuste a disco de contracción del reductor"/>
    <s v="Mecánico"/>
    <s v="Desajuste"/>
    <x v="1"/>
    <x v="1"/>
    <n v="19"/>
    <n v="18"/>
    <n v="0.3"/>
  </r>
  <r>
    <x v="10"/>
    <x v="60"/>
    <s v="x"/>
    <m/>
    <m/>
    <m/>
    <s v="Se va a falla por movimiento, se da ajuste a disco de contracción del reductor"/>
    <s v="Mecánico"/>
    <s v="Desajuste"/>
    <x v="1"/>
    <x v="1"/>
    <n v="19"/>
    <n v="25"/>
    <n v="0.41666666666666669"/>
  </r>
  <r>
    <x v="8"/>
    <x v="60"/>
    <s v="x"/>
    <m/>
    <m/>
    <m/>
    <s v="Se va a falla por movimiento, se da ajuste a disco de contracción del reductor"/>
    <s v="Mecánico"/>
    <s v="Desajuste"/>
    <x v="1"/>
    <x v="1"/>
    <n v="19"/>
    <n v="25"/>
    <n v="0.41666666666666669"/>
  </r>
  <r>
    <x v="9"/>
    <x v="51"/>
    <m/>
    <s v="x"/>
    <m/>
    <m/>
    <s v="Falla de sensor de alivio de la mordaza de alivio"/>
    <s v="Eléctrico"/>
    <s v="Lectura incorrecta de sensor"/>
    <x v="1"/>
    <x v="1"/>
    <n v="20"/>
    <n v="150"/>
    <n v="2.5"/>
  </r>
  <r>
    <x v="10"/>
    <x v="60"/>
    <m/>
    <m/>
    <s v="x"/>
    <m/>
    <s v="Fuga de producto en transición de descarga del elevador"/>
    <s v="Mecánico"/>
    <s v="Fuga de producto"/>
    <x v="1"/>
    <x v="1"/>
    <n v="27"/>
    <n v="28"/>
    <n v="0.46666666666666667"/>
  </r>
  <r>
    <x v="8"/>
    <x v="60"/>
    <m/>
    <m/>
    <s v="x"/>
    <m/>
    <s v="Fuga de producto en transición de descarga del elevador"/>
    <s v="Mecánico"/>
    <s v="Fuga de producto"/>
    <x v="1"/>
    <x v="1"/>
    <n v="27"/>
    <n v="28"/>
    <n v="0.46666666666666667"/>
  </r>
  <r>
    <x v="10"/>
    <x v="61"/>
    <s v="x"/>
    <m/>
    <m/>
    <m/>
    <s v="Cadena destensionada"/>
    <s v="Mecánico"/>
    <s v="Cadena destensionada"/>
    <x v="1"/>
    <x v="2"/>
    <n v="4"/>
    <n v="76"/>
    <n v="1.2666666666666666"/>
  </r>
  <r>
    <x v="11"/>
    <x v="62"/>
    <s v="x"/>
    <m/>
    <m/>
    <m/>
    <s v="Rotura de correas de ambas transmisiones"/>
    <s v="Mecánico"/>
    <s v="Rotura de correas"/>
    <x v="1"/>
    <x v="2"/>
    <n v="9"/>
    <n v="222"/>
    <n v="3.7"/>
  </r>
  <r>
    <x v="10"/>
    <x v="45"/>
    <m/>
    <s v="x"/>
    <m/>
    <m/>
    <s v="Sensor de nivel alto queda marcando sin carga"/>
    <s v="Eléctrico"/>
    <s v="Lectura incorrecta de sensor"/>
    <x v="1"/>
    <x v="2"/>
    <n v="10"/>
    <n v="28"/>
    <n v="0.46666666666666667"/>
  </r>
  <r>
    <x v="10"/>
    <x v="45"/>
    <m/>
    <s v="x"/>
    <m/>
    <m/>
    <s v="Sensor de nivel alto queda marcando sin carga"/>
    <s v="Eléctrico"/>
    <s v="Lectura incorrecta de sensor"/>
    <x v="1"/>
    <x v="2"/>
    <n v="11"/>
    <n v="117"/>
    <n v="1.95"/>
  </r>
  <r>
    <x v="10"/>
    <x v="63"/>
    <s v="x"/>
    <m/>
    <m/>
    <m/>
    <s v="Fuga de producto en lámina de tolva de alivio"/>
    <s v="Mecánico"/>
    <s v="Fuga de producto"/>
    <x v="1"/>
    <x v="2"/>
    <n v="15"/>
    <n v="15"/>
    <n v="0.25"/>
  </r>
  <r>
    <x v="8"/>
    <x v="64"/>
    <m/>
    <m/>
    <m/>
    <m/>
    <s v="Diferencia en pesaje"/>
    <s v="Eléctrico"/>
    <s v="Diferencia en pesaje"/>
    <x v="1"/>
    <x v="2"/>
    <n v="18"/>
    <n v="400"/>
    <n v="6.666666666666667"/>
  </r>
  <r>
    <x v="10"/>
    <x v="63"/>
    <m/>
    <m/>
    <s v="x"/>
    <m/>
    <s v="Sin presión de aire"/>
    <s v="Mecánico"/>
    <s v="Mangueras neumáticas rotas"/>
    <x v="1"/>
    <x v="2"/>
    <n v="19"/>
    <n v="33"/>
    <n v="0.55000000000000004"/>
  </r>
  <r>
    <x v="8"/>
    <x v="64"/>
    <m/>
    <m/>
    <s v="x"/>
    <m/>
    <s v="Sin presión de aire"/>
    <s v="Mecánico"/>
    <s v="Mangueras neumáticas rotas"/>
    <x v="1"/>
    <x v="2"/>
    <n v="19"/>
    <n v="33"/>
    <n v="0.55000000000000004"/>
  </r>
  <r>
    <x v="11"/>
    <x v="65"/>
    <m/>
    <m/>
    <s v="x"/>
    <m/>
    <s v="Sin presión de aire"/>
    <s v="Mecánico"/>
    <s v="Mangueras neumáticas rotas"/>
    <x v="1"/>
    <x v="2"/>
    <n v="19"/>
    <n v="33"/>
    <n v="0.55000000000000004"/>
  </r>
  <r>
    <x v="9"/>
    <x v="51"/>
    <m/>
    <m/>
    <s v="x"/>
    <m/>
    <s v="Sin presión de aire"/>
    <s v="Mecánico"/>
    <s v="Mangueras neumáticas rotas"/>
    <x v="1"/>
    <x v="2"/>
    <n v="19"/>
    <n v="33"/>
    <n v="0.55000000000000004"/>
  </r>
  <r>
    <x v="10"/>
    <x v="63"/>
    <m/>
    <s v="x"/>
    <m/>
    <m/>
    <s v="Diferencia en pesaje"/>
    <s v="Eléctrico"/>
    <s v="Diferencia en pesaje"/>
    <x v="1"/>
    <x v="2"/>
    <n v="23"/>
    <n v="55"/>
    <n v="0.91666666666666663"/>
  </r>
  <r>
    <x v="8"/>
    <x v="64"/>
    <m/>
    <s v="x"/>
    <m/>
    <m/>
    <s v="Diferencia en pesaje"/>
    <s v="Eléctrico"/>
    <s v="Diferencia en pesaje"/>
    <x v="1"/>
    <x v="2"/>
    <n v="23"/>
    <n v="55"/>
    <n v="0.91666666666666663"/>
  </r>
  <r>
    <x v="8"/>
    <x v="64"/>
    <m/>
    <s v="x"/>
    <m/>
    <m/>
    <s v="Diferencia en pesaje"/>
    <s v="Eléctrico"/>
    <s v="Diferencia en pesaje"/>
    <x v="1"/>
    <x v="2"/>
    <n v="26"/>
    <n v="27"/>
    <n v="0.45"/>
  </r>
  <r>
    <x v="10"/>
    <x v="63"/>
    <m/>
    <s v="x"/>
    <m/>
    <m/>
    <s v="Diferencia en pesaje"/>
    <s v="Eléctrico"/>
    <s v="Diferencia en pesaje"/>
    <x v="1"/>
    <x v="2"/>
    <n v="26"/>
    <n v="27"/>
    <n v="0.45"/>
  </r>
  <r>
    <x v="8"/>
    <x v="64"/>
    <m/>
    <s v="x"/>
    <m/>
    <m/>
    <s v="Diferencia en pesaje"/>
    <s v="Eléctrico"/>
    <s v="Diferencia en pesaje"/>
    <x v="1"/>
    <x v="2"/>
    <n v="26"/>
    <n v="27"/>
    <n v="0.45"/>
  </r>
  <r>
    <x v="9"/>
    <x v="51"/>
    <m/>
    <s v="x"/>
    <m/>
    <m/>
    <s v="Desconfiguración"/>
    <s v="Eléctrico"/>
    <s v="Desconfiguración"/>
    <x v="1"/>
    <x v="2"/>
    <n v="28"/>
    <n v="170"/>
    <n v="2.8333333333333335"/>
  </r>
  <r>
    <x v="8"/>
    <x v="50"/>
    <m/>
    <m/>
    <m/>
    <m/>
    <s v="Ajuste de cadena por cambio"/>
    <s v="Mecánico"/>
    <s v="Cadena destensionada"/>
    <x v="1"/>
    <x v="3"/>
    <n v="1"/>
    <n v="51"/>
    <n v="0.85"/>
  </r>
  <r>
    <x v="10"/>
    <x v="61"/>
    <m/>
    <m/>
    <m/>
    <m/>
    <s v="Tornillería desajustada"/>
    <s v="Mecánico"/>
    <s v="Desajuste"/>
    <x v="1"/>
    <x v="3"/>
    <n v="1"/>
    <n v="23"/>
    <n v="0.38333333333333336"/>
  </r>
  <r>
    <x v="10"/>
    <x v="66"/>
    <m/>
    <m/>
    <m/>
    <m/>
    <s v="Guaya partida"/>
    <s v="Mecánico"/>
    <s v="Rotura de guaya"/>
    <x v="1"/>
    <x v="3"/>
    <n v="1"/>
    <n v="60"/>
    <n v="1"/>
  </r>
  <r>
    <x v="10"/>
    <x v="61"/>
    <m/>
    <m/>
    <m/>
    <m/>
    <s v="Falla por movimiento, obstrucción con objeto extraño"/>
    <s v="Mecánico"/>
    <s v="Fractura de cadena"/>
    <x v="1"/>
    <x v="3"/>
    <n v="5"/>
    <n v="17"/>
    <n v="0.28333333333333333"/>
  </r>
  <r>
    <x v="11"/>
    <x v="53"/>
    <m/>
    <m/>
    <m/>
    <m/>
    <s v="Cuña partida"/>
    <s v="Mecánico"/>
    <s v="Rotura de cuña"/>
    <x v="1"/>
    <x v="3"/>
    <n v="11"/>
    <n v="840"/>
    <n v="14"/>
  </r>
  <r>
    <x v="10"/>
    <x v="67"/>
    <m/>
    <m/>
    <m/>
    <m/>
    <s v="Falla en sistema ecodrain"/>
    <s v="Eléctrico"/>
    <s v="Falla en sistema ecodrain"/>
    <x v="1"/>
    <x v="3"/>
    <n v="12"/>
    <n v="179"/>
    <n v="2.9833333333333334"/>
  </r>
  <r>
    <x v="8"/>
    <x v="67"/>
    <m/>
    <m/>
    <m/>
    <m/>
    <s v="Falla en sistema ecodrain"/>
    <s v="Eléctrico"/>
    <s v="Falla en sistema ecodrain"/>
    <x v="1"/>
    <x v="3"/>
    <n v="12"/>
    <n v="179"/>
    <n v="2.9833333333333334"/>
  </r>
  <r>
    <x v="11"/>
    <x v="67"/>
    <m/>
    <m/>
    <m/>
    <m/>
    <s v="Falla en sistema ecodrain"/>
    <s v="Eléctrico"/>
    <s v="Falla en sistema ecodrain"/>
    <x v="1"/>
    <x v="3"/>
    <n v="12"/>
    <n v="179"/>
    <n v="2.9833333333333334"/>
  </r>
  <r>
    <x v="11"/>
    <x v="62"/>
    <m/>
    <m/>
    <m/>
    <m/>
    <s v="Rasera 6 no abre, fuga de aire"/>
    <s v="Mecánico"/>
    <s v="Fuga de aire"/>
    <x v="1"/>
    <x v="3"/>
    <n v="15"/>
    <n v="27"/>
    <n v="0.45"/>
  </r>
  <r>
    <x v="10"/>
    <x v="61"/>
    <m/>
    <m/>
    <m/>
    <m/>
    <s v="Rotura de cadena, obstrucción con elemento metálico"/>
    <s v="Mecánico"/>
    <s v="Fractura de cadena"/>
    <x v="1"/>
    <x v="3"/>
    <n v="15"/>
    <n v="721"/>
    <n v="12.016666666666667"/>
  </r>
  <r>
    <x v="11"/>
    <x v="65"/>
    <m/>
    <m/>
    <m/>
    <m/>
    <s v="Variación en pesaje de pesas patrones"/>
    <s v="Eléctrico"/>
    <s v="Variación en pesaje de pesas patrones"/>
    <x v="1"/>
    <x v="3"/>
    <n v="16"/>
    <n v="136"/>
    <n v="2.2666666666666666"/>
  </r>
  <r>
    <x v="11"/>
    <x v="54"/>
    <m/>
    <m/>
    <m/>
    <m/>
    <s v="Falla de contactores del sistema inversor de giro"/>
    <s v="Eléctrico"/>
    <s v="Contactores en cortocircuito"/>
    <x v="1"/>
    <x v="3"/>
    <n v="19"/>
    <n v="507"/>
    <n v="8.4499999999999993"/>
  </r>
  <r>
    <x v="9"/>
    <x v="51"/>
    <m/>
    <m/>
    <m/>
    <m/>
    <s v="Cilindro del alivio se queda pegado, se realiza cambio de manguera neumaticas"/>
    <s v="Mecánico"/>
    <s v="Mangueras neumáticas rotas"/>
    <x v="1"/>
    <x v="3"/>
    <n v="22"/>
    <n v="15"/>
    <n v="0.25"/>
  </r>
  <r>
    <x v="11"/>
    <x v="53"/>
    <m/>
    <m/>
    <m/>
    <m/>
    <s v="Pánel de venteo fuera de su posición, roza con cangilones, se cambia"/>
    <s v="Mecánico"/>
    <s v="Desajuste"/>
    <x v="1"/>
    <x v="3"/>
    <n v="27"/>
    <n v="40"/>
    <n v="0.66666666666666663"/>
  </r>
  <r>
    <x v="11"/>
    <x v="65"/>
    <m/>
    <m/>
    <m/>
    <m/>
    <s v="Mordaza de llenado no realiza apertura"/>
    <m/>
    <m/>
    <x v="1"/>
    <x v="5"/>
    <n v="5"/>
    <n v="10"/>
    <n v="0.16666666666666666"/>
  </r>
  <r>
    <x v="11"/>
    <x v="65"/>
    <m/>
    <m/>
    <m/>
    <m/>
    <s v="Sobrante de materia prima en vehículos"/>
    <m/>
    <m/>
    <x v="1"/>
    <x v="5"/>
    <n v="8"/>
    <n v="110"/>
    <n v="1.8333333333333333"/>
  </r>
  <r>
    <x v="11"/>
    <x v="56"/>
    <m/>
    <m/>
    <m/>
    <m/>
    <s v="Desajuste en cabezote motriz"/>
    <m/>
    <m/>
    <x v="1"/>
    <x v="5"/>
    <n v="13"/>
    <n v="151"/>
    <n v="2.5166666666666666"/>
  </r>
  <r>
    <x v="11"/>
    <x v="56"/>
    <m/>
    <m/>
    <m/>
    <m/>
    <s v="Falla en apertura de rasera 1"/>
    <m/>
    <m/>
    <x v="1"/>
    <x v="5"/>
    <n v="17"/>
    <n v="25"/>
    <n v="0.41666666666666669"/>
  </r>
  <r>
    <x v="8"/>
    <x v="68"/>
    <m/>
    <m/>
    <m/>
    <m/>
    <s v="Falla en sensor de punto incial de cargue"/>
    <m/>
    <m/>
    <x v="1"/>
    <x v="5"/>
    <n v="21"/>
    <n v="18"/>
    <n v="0.3"/>
  </r>
  <r>
    <x v="10"/>
    <x v="63"/>
    <m/>
    <m/>
    <m/>
    <m/>
    <s v="Baja presión de aire comprimido"/>
    <m/>
    <m/>
    <x v="1"/>
    <x v="5"/>
    <n v="24"/>
    <n v="7"/>
    <n v="0.11666666666666667"/>
  </r>
  <r>
    <x v="8"/>
    <x v="60"/>
    <m/>
    <m/>
    <m/>
    <m/>
    <s v="Se desprende la base del reductor"/>
    <m/>
    <m/>
    <x v="1"/>
    <x v="5"/>
    <n v="25"/>
    <n v="467"/>
    <n v="7.7833333333333332"/>
  </r>
  <r>
    <x v="11"/>
    <x v="53"/>
    <m/>
    <m/>
    <m/>
    <m/>
    <s v="Corto en acometida del motor"/>
    <m/>
    <m/>
    <x v="1"/>
    <x v="5"/>
    <n v="26"/>
    <n v="77"/>
    <n v="1.2833333333333334"/>
  </r>
  <r>
    <x v="11"/>
    <x v="56"/>
    <m/>
    <m/>
    <m/>
    <m/>
    <s v="Cadena de arrastre destensionada"/>
    <m/>
    <m/>
    <x v="1"/>
    <x v="4"/>
    <n v="6"/>
    <n v="100"/>
    <n v="1.6666666666666667"/>
  </r>
  <r>
    <x v="11"/>
    <x v="56"/>
    <m/>
    <m/>
    <m/>
    <m/>
    <s v="Fractura de cadena de arrastre"/>
    <m/>
    <m/>
    <x v="1"/>
    <x v="4"/>
    <n v="7"/>
    <n v="117"/>
    <n v="1.95"/>
  </r>
  <r>
    <x v="10"/>
    <x v="60"/>
    <m/>
    <m/>
    <m/>
    <m/>
    <s v="Base del reductor fracturada"/>
    <m/>
    <m/>
    <x v="1"/>
    <x v="4"/>
    <n v="7"/>
    <n v="36"/>
    <n v="0.6"/>
  </r>
  <r>
    <x v="8"/>
    <x v="60"/>
    <m/>
    <m/>
    <m/>
    <m/>
    <s v="Base del reductor fracturada"/>
    <m/>
    <m/>
    <x v="1"/>
    <x v="4"/>
    <n v="7"/>
    <n v="57"/>
    <n v="0.95"/>
  </r>
  <r>
    <x v="10"/>
    <x v="45"/>
    <m/>
    <m/>
    <m/>
    <m/>
    <s v="Falsa marcación del sensor de nivel del silo, se cambia sensor"/>
    <m/>
    <m/>
    <x v="1"/>
    <x v="4"/>
    <n v="14"/>
    <n v="45"/>
    <n v="0.75"/>
  </r>
  <r>
    <x v="10"/>
    <x v="69"/>
    <m/>
    <m/>
    <m/>
    <m/>
    <s v="Desajustada, pase de producto"/>
    <m/>
    <m/>
    <x v="1"/>
    <x v="4"/>
    <n v="15"/>
    <n v="19"/>
    <n v="0.31666666666666665"/>
  </r>
  <r>
    <x v="8"/>
    <x v="57"/>
    <m/>
    <m/>
    <m/>
    <m/>
    <s v="Falla en el sensor de nivel alto del silo de despacho, ocasione que se atasque el transportador"/>
    <m/>
    <m/>
    <x v="1"/>
    <x v="4"/>
    <n v="18"/>
    <n v="63"/>
    <n v="1.05"/>
  </r>
  <r>
    <x v="10"/>
    <x v="57"/>
    <m/>
    <m/>
    <m/>
    <m/>
    <s v="Cadena deteriorada"/>
    <m/>
    <m/>
    <x v="1"/>
    <x v="4"/>
    <n v="19"/>
    <n v="16"/>
    <n v="0.26666666666666666"/>
  </r>
  <r>
    <x v="9"/>
    <x v="60"/>
    <m/>
    <m/>
    <m/>
    <m/>
    <s v="Falla del arrancador suave"/>
    <m/>
    <m/>
    <x v="1"/>
    <x v="4"/>
    <n v="20"/>
    <n v="60"/>
    <n v="1"/>
  </r>
  <r>
    <x v="10"/>
    <x v="60"/>
    <m/>
    <m/>
    <m/>
    <m/>
    <s v="Falla del arrancador suave"/>
    <m/>
    <m/>
    <x v="1"/>
    <x v="4"/>
    <n v="21"/>
    <n v="96"/>
    <n v="1.6"/>
  </r>
  <r>
    <x v="10"/>
    <x v="57"/>
    <m/>
    <m/>
    <m/>
    <m/>
    <s v="Cadena con paletas dobladas, se cambian tramos"/>
    <m/>
    <m/>
    <x v="1"/>
    <x v="4"/>
    <n v="29"/>
    <n v="120"/>
    <n v="2"/>
  </r>
  <r>
    <x v="10"/>
    <x v="63"/>
    <m/>
    <m/>
    <m/>
    <m/>
    <s v="Cilindro neumático con fuga, se cambia"/>
    <m/>
    <m/>
    <x v="1"/>
    <x v="4"/>
    <n v="29"/>
    <n v="70"/>
    <n v="1.1666666666666667"/>
  </r>
  <r>
    <x v="8"/>
    <x v="70"/>
    <m/>
    <m/>
    <m/>
    <m/>
    <s v="Desajustada, pase de producto"/>
    <m/>
    <m/>
    <x v="1"/>
    <x v="4"/>
    <n v="29"/>
    <n v="20"/>
    <n v="0.33333333333333331"/>
  </r>
  <r>
    <x v="8"/>
    <x v="70"/>
    <m/>
    <m/>
    <m/>
    <m/>
    <s v="Desajustada, pase de producto"/>
    <m/>
    <m/>
    <x v="1"/>
    <x v="4"/>
    <n v="30"/>
    <n v="45"/>
    <n v="0.75"/>
  </r>
  <r>
    <x v="9"/>
    <x v="71"/>
    <m/>
    <m/>
    <m/>
    <m/>
    <s v="Pase de producto"/>
    <m/>
    <m/>
    <x v="1"/>
    <x v="4"/>
    <n v="31"/>
    <n v="45"/>
    <n v="0.75"/>
  </r>
  <r>
    <x v="10"/>
    <x v="63"/>
    <m/>
    <m/>
    <m/>
    <m/>
    <s v="Se desprende tapa del tablero eléctrico ocasionando falla en líneas eléctricas"/>
    <m/>
    <m/>
    <x v="1"/>
    <x v="6"/>
    <n v="6"/>
    <n v="80"/>
    <n v="1.3333333333333333"/>
  </r>
  <r>
    <x v="8"/>
    <x v="50"/>
    <m/>
    <m/>
    <m/>
    <m/>
    <s v="Falla del reductor"/>
    <m/>
    <m/>
    <x v="1"/>
    <x v="6"/>
    <n v="8"/>
    <n v="285"/>
    <n v="4.75"/>
  </r>
  <r>
    <x v="8"/>
    <x v="32"/>
    <m/>
    <m/>
    <m/>
    <m/>
    <s v="Falsa lectura del sensor de sobrecarga"/>
    <m/>
    <m/>
    <x v="1"/>
    <x v="6"/>
    <n v="15"/>
    <n v="25"/>
    <n v="0.41666666666666669"/>
  </r>
  <r>
    <x v="8"/>
    <x v="32"/>
    <m/>
    <m/>
    <m/>
    <m/>
    <s v="Falsa lectura del sensor de sobrecarga"/>
    <m/>
    <m/>
    <x v="1"/>
    <x v="6"/>
    <n v="17"/>
    <n v="40"/>
    <n v="0.66666666666666663"/>
  </r>
  <r>
    <x v="8"/>
    <x v="32"/>
    <m/>
    <m/>
    <m/>
    <m/>
    <s v="Falsa lectura del sensor de sobrecarga"/>
    <m/>
    <m/>
    <x v="1"/>
    <x v="6"/>
    <n v="17"/>
    <n v="54"/>
    <n v="0.9"/>
  </r>
  <r>
    <x v="10"/>
    <x v="61"/>
    <m/>
    <m/>
    <m/>
    <m/>
    <s v="Fractura de cadena"/>
    <m/>
    <m/>
    <x v="1"/>
    <x v="6"/>
    <n v="18"/>
    <n v="205"/>
    <n v="3.4166666666666665"/>
  </r>
  <r>
    <x v="11"/>
    <x v="53"/>
    <m/>
    <m/>
    <m/>
    <m/>
    <s v="Corto en acometida del motor"/>
    <m/>
    <m/>
    <x v="1"/>
    <x v="6"/>
    <n v="19"/>
    <n v="80"/>
    <n v="1.3333333333333333"/>
  </r>
  <r>
    <x v="10"/>
    <x v="72"/>
    <m/>
    <m/>
    <m/>
    <m/>
    <s v="Se va a falla por movimiento"/>
    <m/>
    <m/>
    <x v="1"/>
    <x v="6"/>
    <n v="22"/>
    <n v="45"/>
    <n v="0.75"/>
  </r>
  <r>
    <x v="9"/>
    <x v="73"/>
    <m/>
    <m/>
    <m/>
    <m/>
    <s v="Se va a falla por movimiento"/>
    <m/>
    <m/>
    <x v="1"/>
    <x v="6"/>
    <n v="23"/>
    <n v="40"/>
    <n v="0.66666666666666663"/>
  </r>
  <r>
    <x v="11"/>
    <x v="74"/>
    <m/>
    <m/>
    <m/>
    <m/>
    <s v="Corto en acometida del motor"/>
    <m/>
    <m/>
    <x v="1"/>
    <x v="6"/>
    <n v="23"/>
    <n v="30"/>
    <n v="0.5"/>
  </r>
  <r>
    <x v="8"/>
    <x v="57"/>
    <m/>
    <m/>
    <m/>
    <m/>
    <s v="Se va a falla por movimiento"/>
    <m/>
    <m/>
    <x v="1"/>
    <x v="6"/>
    <n v="26"/>
    <n v="23"/>
    <n v="0.38333333333333336"/>
  </r>
  <r>
    <x v="8"/>
    <x v="32"/>
    <m/>
    <m/>
    <m/>
    <m/>
    <s v="Activación de sensor de sobrecarga"/>
    <m/>
    <m/>
    <x v="1"/>
    <x v="6"/>
    <n v="26"/>
    <n v="33"/>
    <n v="0.55000000000000004"/>
  </r>
  <r>
    <x v="10"/>
    <x v="63"/>
    <m/>
    <m/>
    <m/>
    <m/>
    <s v="Compuertas de fino y grueso no abren"/>
    <m/>
    <m/>
    <x v="1"/>
    <x v="6"/>
    <n v="26"/>
    <n v="10"/>
    <n v="0.16666666666666666"/>
  </r>
  <r>
    <x v="10"/>
    <x v="55"/>
    <m/>
    <m/>
    <m/>
    <m/>
    <s v="Sobrecarga"/>
    <m/>
    <m/>
    <x v="1"/>
    <x v="6"/>
    <n v="26"/>
    <n v="19"/>
    <n v="0.31666666666666665"/>
  </r>
  <r>
    <x v="8"/>
    <x v="55"/>
    <m/>
    <m/>
    <m/>
    <m/>
    <s v="Fuga de producto en bajante hacia elevador de 300"/>
    <m/>
    <m/>
    <x v="1"/>
    <x v="6"/>
    <n v="30"/>
    <n v="30"/>
    <n v="0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x v="0"/>
    <s v="Sistema Eléctrico"/>
    <x v="0"/>
    <s v="CHICAGO HARMONY"/>
    <n v="2023"/>
    <n v="1"/>
    <n v="1"/>
    <n v="18"/>
    <n v="0.3"/>
  </r>
  <r>
    <x v="1"/>
    <x v="1"/>
    <s v="Sistema Mecánico"/>
    <x v="1"/>
    <s v="CHICAGO HARMONY"/>
    <n v="2023"/>
    <n v="1"/>
    <n v="1"/>
    <n v="70"/>
    <n v="1.1666666666666667"/>
  </r>
  <r>
    <x v="2"/>
    <x v="2"/>
    <s v="Sistema Eléctrico"/>
    <x v="2"/>
    <s v="CHICAGO HARMONY"/>
    <n v="2023"/>
    <n v="1"/>
    <n v="1"/>
    <n v="1"/>
    <n v="1.6666666666666666E-2"/>
  </r>
  <r>
    <x v="3"/>
    <x v="3"/>
    <s v="Sistema Estructural"/>
    <x v="3"/>
    <s v="PORT OSAKA"/>
    <n v="2023"/>
    <n v="1"/>
    <n v="4"/>
    <n v="16"/>
    <n v="0.26666666666666666"/>
  </r>
  <r>
    <x v="0"/>
    <x v="4"/>
    <s v="Sistema Estructural"/>
    <x v="4"/>
    <s v="YUAN AN HAI"/>
    <n v="2023"/>
    <n v="1"/>
    <n v="18"/>
    <n v="31"/>
    <n v="0.51666666666666672"/>
  </r>
  <r>
    <x v="4"/>
    <x v="5"/>
    <s v="Sistema Eléctrico"/>
    <x v="5"/>
    <s v="SIFINOS"/>
    <n v="2023"/>
    <n v="1"/>
    <n v="23"/>
    <n v="23"/>
    <n v="0.38333333333333336"/>
  </r>
  <r>
    <x v="5"/>
    <x v="6"/>
    <s v="Sistema Estructural"/>
    <x v="6"/>
    <s v="SEATTLE HARMONY"/>
    <n v="2023"/>
    <n v="1"/>
    <n v="25"/>
    <n v="25"/>
    <n v="0.41666666666666669"/>
  </r>
  <r>
    <x v="6"/>
    <x v="7"/>
    <s v="Sistema Eléctrico"/>
    <x v="5"/>
    <s v="SEATTLE HARMONY"/>
    <n v="2023"/>
    <n v="1"/>
    <n v="26"/>
    <n v="22"/>
    <n v="0.36666666666666664"/>
  </r>
  <r>
    <x v="7"/>
    <x v="8"/>
    <s v="Sistema Eléctrico"/>
    <x v="0"/>
    <s v="SEATTLE HARMONY"/>
    <n v="2023"/>
    <n v="1"/>
    <n v="27"/>
    <n v="10"/>
    <n v="0.16666666666666666"/>
  </r>
  <r>
    <x v="0"/>
    <x v="9"/>
    <s v="Sistema Estructural"/>
    <x v="7"/>
    <s v="SEATTLE HARMONY"/>
    <n v="2023"/>
    <n v="1"/>
    <n v="28"/>
    <n v="35"/>
    <n v="0.58333333333333337"/>
  </r>
  <r>
    <x v="8"/>
    <x v="10"/>
    <s v="Sistema Mecánico"/>
    <x v="8"/>
    <s v="SEATTLE HARMONY"/>
    <n v="2023"/>
    <n v="1"/>
    <n v="28"/>
    <n v="90"/>
    <n v="1.5"/>
  </r>
  <r>
    <x v="9"/>
    <x v="11"/>
    <s v="Sistema Eléctrico"/>
    <x v="9"/>
    <s v="SEATTLE HARMONY"/>
    <n v="2023"/>
    <n v="1"/>
    <n v="29"/>
    <n v="2"/>
    <n v="3.3333333333333333E-2"/>
  </r>
  <r>
    <x v="10"/>
    <x v="12"/>
    <s v="Sistema Eléctrico"/>
    <x v="5"/>
    <s v="SEATTLE HARMONY"/>
    <n v="2023"/>
    <n v="1"/>
    <n v="29"/>
    <n v="16"/>
    <n v="0.26666666666666666"/>
  </r>
  <r>
    <x v="0"/>
    <x v="13"/>
    <s v="Operación"/>
    <x v="10"/>
    <s v="SEATTLE HARMONY"/>
    <n v="2023"/>
    <n v="1"/>
    <n v="29"/>
    <n v="250"/>
    <n v="4.166666666666667"/>
  </r>
  <r>
    <x v="0"/>
    <x v="13"/>
    <s v="Operación"/>
    <x v="10"/>
    <s v="SEATTLE HARMONY"/>
    <n v="2023"/>
    <n v="1"/>
    <n v="30"/>
    <n v="280"/>
    <n v="4.666666666666667"/>
  </r>
  <r>
    <x v="0"/>
    <x v="14"/>
    <s v="Sistema Eléctrico"/>
    <x v="11"/>
    <s v="SEATTLE HARMONY"/>
    <n v="2023"/>
    <n v="1"/>
    <n v="30"/>
    <n v="230"/>
    <n v="3.8333333333333335"/>
  </r>
  <r>
    <x v="8"/>
    <x v="15"/>
    <s v="Sistema Mecánico"/>
    <x v="8"/>
    <s v="SEATTLE HARMONY"/>
    <n v="2023"/>
    <n v="1"/>
    <n v="30"/>
    <n v="7"/>
    <n v="0.11666666666666667"/>
  </r>
  <r>
    <x v="1"/>
    <x v="16"/>
    <s v="Sistema Mecánico"/>
    <x v="1"/>
    <s v="SEATTLE HARMONY"/>
    <n v="2023"/>
    <n v="1"/>
    <n v="31"/>
    <n v="123"/>
    <n v="2.0499999999999998"/>
  </r>
  <r>
    <x v="5"/>
    <x v="17"/>
    <s v="Sistema Estructural"/>
    <x v="6"/>
    <s v="MN ULTRA ANGEL"/>
    <n v="2023"/>
    <n v="2"/>
    <n v="3"/>
    <n v="37"/>
    <n v="0.6166666666666667"/>
  </r>
  <r>
    <x v="11"/>
    <x v="18"/>
    <s v="Sistema Hidráulico"/>
    <x v="12"/>
    <s v="MN ULTRA ANGEL"/>
    <n v="2023"/>
    <n v="2"/>
    <n v="3"/>
    <n v="45"/>
    <n v="0.75"/>
  </r>
  <r>
    <x v="12"/>
    <x v="19"/>
    <s v="Sistema Eléctrico"/>
    <x v="13"/>
    <s v="MN ULTRA ANGEL"/>
    <n v="2023"/>
    <n v="2"/>
    <n v="3"/>
    <n v="15"/>
    <n v="0.25"/>
  </r>
  <r>
    <x v="4"/>
    <x v="20"/>
    <s v="Sistema Neumático"/>
    <x v="14"/>
    <s v="MN ULTRA ANGEL"/>
    <n v="2023"/>
    <n v="2"/>
    <n v="3"/>
    <n v="16"/>
    <n v="0.26666666666666666"/>
  </r>
  <r>
    <x v="9"/>
    <x v="21"/>
    <s v="Sistema Mecánico"/>
    <x v="15"/>
    <s v="MN ULTRA ANGEL"/>
    <n v="2023"/>
    <n v="2"/>
    <n v="4"/>
    <n v="20"/>
    <n v="0.33333333333333331"/>
  </r>
  <r>
    <x v="5"/>
    <x v="22"/>
    <s v="Sistema Mecánico"/>
    <x v="16"/>
    <s v="DORYSIA"/>
    <n v="2023"/>
    <n v="2"/>
    <n v="18"/>
    <n v="135"/>
    <n v="2.25"/>
  </r>
  <r>
    <x v="13"/>
    <x v="23"/>
    <s v="Sistema Mecánico"/>
    <x v="17"/>
    <s v="DORYSIA"/>
    <n v="2023"/>
    <n v="2"/>
    <n v="19"/>
    <n v="161"/>
    <n v="2.6833333333333331"/>
  </r>
  <r>
    <x v="14"/>
    <x v="24"/>
    <s v="Sistema Mecánico"/>
    <x v="18"/>
    <s v="DORYSIA"/>
    <n v="2023"/>
    <n v="2"/>
    <n v="19"/>
    <n v="150"/>
    <n v="2.5"/>
  </r>
  <r>
    <x v="2"/>
    <x v="25"/>
    <s v="Sistema Eléctrico"/>
    <x v="19"/>
    <s v="DORYSIA"/>
    <n v="2023"/>
    <n v="2"/>
    <n v="19"/>
    <n v="23"/>
    <n v="0.38333333333333336"/>
  </r>
  <r>
    <x v="15"/>
    <x v="26"/>
    <s v="Sistema Eléctrico"/>
    <x v="19"/>
    <s v="NOSHIMA"/>
    <n v="2023"/>
    <n v="2"/>
    <n v="21"/>
    <n v="55"/>
    <n v="0.91666666666666663"/>
  </r>
  <r>
    <x v="14"/>
    <x v="27"/>
    <s v="Sistema Estructural"/>
    <x v="6"/>
    <s v="NOSHIMA"/>
    <n v="2023"/>
    <n v="2"/>
    <n v="22"/>
    <n v="32"/>
    <n v="0.53333333333333333"/>
  </r>
  <r>
    <x v="16"/>
    <x v="28"/>
    <s v="Sistema Estructural"/>
    <x v="20"/>
    <s v="NOSHIMA"/>
    <n v="2023"/>
    <n v="2"/>
    <n v="22"/>
    <n v="54"/>
    <n v="0.9"/>
  </r>
  <r>
    <x v="0"/>
    <x v="29"/>
    <s v="Sistema Estructural"/>
    <x v="6"/>
    <s v="NOSHIMA"/>
    <n v="2023"/>
    <n v="2"/>
    <n v="22"/>
    <n v="48"/>
    <n v="0.8"/>
  </r>
  <r>
    <x v="17"/>
    <x v="2"/>
    <s v="Sistema Eléctrico"/>
    <x v="2"/>
    <s v="NOSHIMA"/>
    <n v="2023"/>
    <n v="2"/>
    <n v="22"/>
    <n v="57"/>
    <n v="0.95"/>
  </r>
  <r>
    <x v="5"/>
    <x v="30"/>
    <s v="Sistema Estructural"/>
    <x v="6"/>
    <s v="NOSHIMA"/>
    <n v="2023"/>
    <n v="2"/>
    <n v="23"/>
    <n v="22"/>
    <n v="0.36666666666666664"/>
  </r>
  <r>
    <x v="0"/>
    <x v="29"/>
    <s v="Sistema Estructural"/>
    <x v="6"/>
    <s v="NOSHIMA"/>
    <n v="2023"/>
    <n v="2"/>
    <n v="23"/>
    <n v="32"/>
    <n v="0.53333333333333333"/>
  </r>
  <r>
    <x v="18"/>
    <x v="31"/>
    <s v="Sistema Estructural"/>
    <x v="21"/>
    <s v="NOSHIMA"/>
    <n v="2023"/>
    <n v="2"/>
    <n v="23"/>
    <n v="193"/>
    <n v="3.2166666666666668"/>
  </r>
  <r>
    <x v="8"/>
    <x v="32"/>
    <s v="Sistema Eléctrico"/>
    <x v="5"/>
    <s v="NOSHIMA"/>
    <n v="2023"/>
    <n v="2"/>
    <n v="23"/>
    <n v="6"/>
    <n v="0.1"/>
  </r>
  <r>
    <x v="9"/>
    <x v="33"/>
    <s v="Sistema Eléctrico"/>
    <x v="5"/>
    <s v="NOSHIMA"/>
    <n v="2023"/>
    <n v="2"/>
    <n v="24"/>
    <n v="7"/>
    <n v="0.11666666666666667"/>
  </r>
  <r>
    <x v="18"/>
    <x v="34"/>
    <s v="Sistema Mecánico"/>
    <x v="22"/>
    <s v="NOSHIMA"/>
    <n v="2023"/>
    <n v="2"/>
    <n v="24"/>
    <n v="170"/>
    <n v="2.8333333333333335"/>
  </r>
  <r>
    <x v="9"/>
    <x v="33"/>
    <s v="Sistema Eléctrico"/>
    <x v="5"/>
    <s v="NOSHIMA"/>
    <n v="2023"/>
    <n v="2"/>
    <n v="25"/>
    <n v="4"/>
    <n v="6.6666666666666666E-2"/>
  </r>
  <r>
    <x v="9"/>
    <x v="33"/>
    <s v="Sistema Eléctrico"/>
    <x v="5"/>
    <s v="NOSHIMA"/>
    <n v="2023"/>
    <n v="2"/>
    <n v="25"/>
    <n v="2"/>
    <n v="3.3333333333333333E-2"/>
  </r>
  <r>
    <x v="11"/>
    <x v="35"/>
    <s v="Sistema Eléctrico"/>
    <x v="19"/>
    <s v="COMMON LUCK"/>
    <n v="2023"/>
    <n v="3"/>
    <n v="10"/>
    <n v="25"/>
    <n v="0.41666666666666669"/>
  </r>
  <r>
    <x v="11"/>
    <x v="35"/>
    <s v="Sistema Eléctrico"/>
    <x v="19"/>
    <s v="COMMON LUCK"/>
    <n v="2023"/>
    <n v="3"/>
    <n v="10"/>
    <n v="129"/>
    <n v="2.15"/>
  </r>
  <r>
    <x v="11"/>
    <x v="35"/>
    <s v="Sistema Eléctrico"/>
    <x v="19"/>
    <s v="COMMON LUCK"/>
    <n v="2023"/>
    <n v="3"/>
    <n v="10"/>
    <n v="19"/>
    <n v="0.31666666666666665"/>
  </r>
  <r>
    <x v="11"/>
    <x v="36"/>
    <s v="Sistema Eléctrico"/>
    <x v="23"/>
    <s v="COMMON LUCK"/>
    <n v="2023"/>
    <n v="3"/>
    <n v="10"/>
    <n v="2"/>
    <n v="3.3333333333333333E-2"/>
  </r>
  <r>
    <x v="11"/>
    <x v="36"/>
    <s v="Sistema Eléctrico"/>
    <x v="23"/>
    <s v="COMMON LUCK"/>
    <n v="2023"/>
    <n v="3"/>
    <n v="10"/>
    <n v="47"/>
    <n v="0.78333333333333333"/>
  </r>
  <r>
    <x v="19"/>
    <x v="37"/>
    <s v="Sistema Eléctrico"/>
    <x v="24"/>
    <s v="COMMON LUCK"/>
    <n v="2023"/>
    <n v="3"/>
    <n v="10"/>
    <n v="62"/>
    <n v="1.0333333333333334"/>
  </r>
  <r>
    <x v="11"/>
    <x v="38"/>
    <s v="Sistema Eléctrico"/>
    <x v="19"/>
    <s v="COMMON LUCK"/>
    <n v="2023"/>
    <n v="3"/>
    <n v="11"/>
    <n v="5"/>
    <n v="8.3333333333333329E-2"/>
  </r>
  <r>
    <x v="11"/>
    <x v="38"/>
    <s v="Sistema Eléctrico"/>
    <x v="19"/>
    <s v="COMMON LUCK"/>
    <n v="2023"/>
    <n v="3"/>
    <n v="11"/>
    <n v="5"/>
    <n v="8.3333333333333329E-2"/>
  </r>
  <r>
    <x v="20"/>
    <x v="39"/>
    <s v="Sistema Eléctrico"/>
    <x v="25"/>
    <s v="COMMON LUCK"/>
    <n v="2023"/>
    <n v="3"/>
    <n v="11"/>
    <n v="10"/>
    <n v="0.16666666666666666"/>
  </r>
  <r>
    <x v="8"/>
    <x v="40"/>
    <s v="Sistema Mecánico"/>
    <x v="8"/>
    <s v="COMMON LUCK"/>
    <n v="2023"/>
    <n v="3"/>
    <n v="11"/>
    <n v="5"/>
    <n v="8.3333333333333329E-2"/>
  </r>
  <r>
    <x v="8"/>
    <x v="40"/>
    <s v="Sistema Mecánico"/>
    <x v="8"/>
    <s v="COMMON LUCK"/>
    <n v="2023"/>
    <n v="3"/>
    <n v="11"/>
    <n v="3"/>
    <n v="0.05"/>
  </r>
  <r>
    <x v="8"/>
    <x v="40"/>
    <s v="Sistema Mecánico"/>
    <x v="8"/>
    <s v="COMMON LUCK"/>
    <n v="2023"/>
    <n v="3"/>
    <n v="11"/>
    <n v="51"/>
    <n v="0.85"/>
  </r>
  <r>
    <x v="11"/>
    <x v="41"/>
    <s v="Sistema Eléctrico"/>
    <x v="19"/>
    <s v="AMIS KALON"/>
    <n v="2023"/>
    <n v="3"/>
    <n v="22"/>
    <n v="5"/>
    <n v="8.3333333333333329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.5"/>
    <n v="4.1666666666666664E-2"/>
  </r>
  <r>
    <x v="11"/>
    <x v="42"/>
    <s v="Sistema Eléctrico"/>
    <x v="19"/>
    <s v="AMIS KALON"/>
    <n v="2023"/>
    <n v="3"/>
    <n v="22"/>
    <n v="2"/>
    <n v="3.3333333333333333E-2"/>
  </r>
  <r>
    <x v="11"/>
    <x v="42"/>
    <s v="Sistema Eléctrico"/>
    <x v="19"/>
    <s v="AMIS KALON"/>
    <n v="2023"/>
    <n v="3"/>
    <n v="22"/>
    <n v="1"/>
    <n v="1.6666666666666666E-2"/>
  </r>
  <r>
    <x v="0"/>
    <x v="43"/>
    <s v="Sistema Mecánico"/>
    <x v="18"/>
    <s v="AMIS KALON"/>
    <n v="2023"/>
    <n v="3"/>
    <n v="22"/>
    <n v="47"/>
    <n v="0.78333333333333333"/>
  </r>
  <r>
    <x v="11"/>
    <x v="42"/>
    <s v="Sistema Eléctrico"/>
    <x v="19"/>
    <s v="AMIS KALON"/>
    <n v="2023"/>
    <n v="3"/>
    <n v="23"/>
    <n v="2"/>
    <n v="3.3333333333333333E-2"/>
  </r>
  <r>
    <x v="11"/>
    <x v="44"/>
    <s v="Sistema Eléctrico"/>
    <x v="19"/>
    <s v="OCEAN BRAVE"/>
    <n v="2023"/>
    <n v="3"/>
    <n v="25"/>
    <n v="56"/>
    <n v="0.93333333333333335"/>
  </r>
  <r>
    <x v="21"/>
    <x v="45"/>
    <s v="Sistema de Refrigeración"/>
    <x v="26"/>
    <s v="OCEAN BRAVE"/>
    <n v="2023"/>
    <n v="3"/>
    <n v="25"/>
    <n v="1038"/>
    <n v="17.3"/>
  </r>
  <r>
    <x v="14"/>
    <x v="46"/>
    <s v="Sistema Estructural"/>
    <x v="6"/>
    <s v="OCEAN BRAVE"/>
    <n v="2023"/>
    <n v="3"/>
    <n v="27"/>
    <n v="41"/>
    <n v="0.68333333333333335"/>
  </r>
  <r>
    <x v="0"/>
    <x v="47"/>
    <s v="Sistema Eléctrico"/>
    <x v="27"/>
    <s v="OCEAN BRAVE"/>
    <n v="2023"/>
    <n v="3"/>
    <n v="27"/>
    <n v="3"/>
    <n v="0.05"/>
  </r>
  <r>
    <x v="5"/>
    <x v="43"/>
    <s v="Sistema Mecánico"/>
    <x v="18"/>
    <s v="OCEAN BRAVE"/>
    <n v="2023"/>
    <n v="3"/>
    <n v="28"/>
    <n v="8"/>
    <n v="0.13333333333333333"/>
  </r>
  <r>
    <x v="9"/>
    <x v="48"/>
    <s v="Sistema Eléctrico"/>
    <x v="28"/>
    <s v="OCEAN BRAVE"/>
    <n v="2023"/>
    <n v="3"/>
    <n v="29"/>
    <n v="10"/>
    <n v="0.16666666666666666"/>
  </r>
  <r>
    <x v="9"/>
    <x v="47"/>
    <s v="Sistema Eléctrico"/>
    <x v="9"/>
    <s v="OCEAN BRAVE"/>
    <n v="2023"/>
    <n v="3"/>
    <n v="29"/>
    <n v="11"/>
    <n v="0.18333333333333332"/>
  </r>
  <r>
    <x v="9"/>
    <x v="47"/>
    <s v="Sistema Eléctrico"/>
    <x v="9"/>
    <s v="OCEAN BRAVE"/>
    <n v="2023"/>
    <n v="3"/>
    <n v="29"/>
    <n v="4"/>
    <n v="6.6666666666666666E-2"/>
  </r>
  <r>
    <x v="22"/>
    <x v="49"/>
    <s v="Sistema Eléctrico"/>
    <x v="19"/>
    <s v="OCEAN BRAVE"/>
    <n v="2023"/>
    <n v="3"/>
    <n v="29"/>
    <n v="4"/>
    <n v="6.6666666666666666E-2"/>
  </r>
  <r>
    <x v="22"/>
    <x v="49"/>
    <s v="Sistema Eléctrico"/>
    <x v="19"/>
    <s v="OCEAN BRAVE"/>
    <n v="2023"/>
    <n v="3"/>
    <n v="29"/>
    <n v="3"/>
    <n v="0.05"/>
  </r>
  <r>
    <x v="22"/>
    <x v="49"/>
    <s v="Sistema Eléctrico"/>
    <x v="19"/>
    <s v="OCEAN BRAVE"/>
    <n v="2023"/>
    <n v="3"/>
    <n v="29"/>
    <n v="1"/>
    <n v="1.6666666666666666E-2"/>
  </r>
  <r>
    <x v="22"/>
    <x v="49"/>
    <s v="Sistema Eléctrico"/>
    <x v="19"/>
    <s v="OCEAN BRAVE"/>
    <n v="2023"/>
    <n v="3"/>
    <n v="29"/>
    <n v="14"/>
    <n v="0.23333333333333334"/>
  </r>
  <r>
    <x v="8"/>
    <x v="47"/>
    <s v="Sistema Eléctrico"/>
    <x v="27"/>
    <s v="OCEAN BRAVE"/>
    <n v="2023"/>
    <n v="3"/>
    <n v="29"/>
    <n v="10"/>
    <n v="0.16666666666666666"/>
  </r>
  <r>
    <x v="8"/>
    <x v="50"/>
    <s v="Sistema Estructural"/>
    <x v="29"/>
    <s v="OCEAN BRAVE"/>
    <n v="2023"/>
    <n v="3"/>
    <n v="30"/>
    <n v="41"/>
    <n v="0.68333333333333335"/>
  </r>
  <r>
    <x v="23"/>
    <x v="51"/>
    <s v="Sistema Neumático"/>
    <x v="30"/>
    <s v="DELOS II"/>
    <n v="2023"/>
    <n v="4"/>
    <n v="8"/>
    <n v="13"/>
    <n v="0.21666666666666667"/>
  </r>
  <r>
    <x v="19"/>
    <x v="52"/>
    <s v="Sistema Eléctrico"/>
    <x v="24"/>
    <s v="DELOS II"/>
    <n v="2023"/>
    <n v="4"/>
    <n v="8"/>
    <n v="12"/>
    <n v="0.2"/>
  </r>
  <r>
    <x v="19"/>
    <x v="53"/>
    <s v="Sistema Eléctrico"/>
    <x v="24"/>
    <s v="DELOS II"/>
    <n v="2023"/>
    <n v="4"/>
    <n v="9"/>
    <n v="10"/>
    <n v="0.16666666666666666"/>
  </r>
  <r>
    <x v="24"/>
    <x v="54"/>
    <s v="Sistema Eléctrico"/>
    <x v="31"/>
    <s v="DELOS II"/>
    <n v="2023"/>
    <n v="4"/>
    <n v="9"/>
    <n v="5"/>
    <n v="8.3333333333333329E-2"/>
  </r>
  <r>
    <x v="24"/>
    <x v="54"/>
    <s v="Sistema Eléctrico"/>
    <x v="31"/>
    <s v="DELOS II"/>
    <n v="2023"/>
    <n v="4"/>
    <n v="9"/>
    <n v="6"/>
    <n v="0.1"/>
  </r>
  <r>
    <x v="17"/>
    <x v="55"/>
    <s v="Sistema Eléctrico"/>
    <x v="19"/>
    <s v="DELOS II"/>
    <n v="2023"/>
    <n v="4"/>
    <n v="9"/>
    <n v="10"/>
    <n v="0.16666666666666666"/>
  </r>
  <r>
    <x v="11"/>
    <x v="56"/>
    <s v="Sistema Eléctrico"/>
    <x v="19"/>
    <s v="DELOS II"/>
    <n v="2023"/>
    <n v="4"/>
    <n v="10"/>
    <n v="3"/>
    <n v="0.05"/>
  </r>
  <r>
    <x v="8"/>
    <x v="47"/>
    <s v="Sistema Eléctrico"/>
    <x v="27"/>
    <s v="DELOS II"/>
    <n v="2023"/>
    <n v="4"/>
    <n v="10"/>
    <n v="16"/>
    <n v="0.26666666666666666"/>
  </r>
  <r>
    <x v="25"/>
    <x v="55"/>
    <s v="Sistema Eléctrico"/>
    <x v="19"/>
    <s v="DELOS II"/>
    <n v="2023"/>
    <n v="4"/>
    <n v="10"/>
    <n v="23"/>
    <n v="0.38333333333333336"/>
  </r>
  <r>
    <x v="25"/>
    <x v="57"/>
    <s v="Sistema Eléctrico"/>
    <x v="19"/>
    <s v="DELOS II"/>
    <n v="2023"/>
    <n v="4"/>
    <n v="10"/>
    <n v="9"/>
    <n v="0.15"/>
  </r>
  <r>
    <x v="1"/>
    <x v="58"/>
    <s v="Sistema Mecánico"/>
    <x v="22"/>
    <s v="GREEN GENIE"/>
    <n v="2023"/>
    <n v="4"/>
    <n v="12"/>
    <n v="130"/>
    <n v="2.1666666666666665"/>
  </r>
  <r>
    <x v="25"/>
    <x v="59"/>
    <s v="Sistema Eléctrico"/>
    <x v="19"/>
    <s v="GREEN GENIE"/>
    <n v="2023"/>
    <n v="4"/>
    <n v="12"/>
    <n v="34"/>
    <n v="0.56666666666666665"/>
  </r>
  <r>
    <x v="26"/>
    <x v="60"/>
    <s v="Sistema Estructural"/>
    <x v="6"/>
    <s v="ORANGE RIVER"/>
    <n v="2023"/>
    <n v="4"/>
    <n v="20"/>
    <n v="9"/>
    <n v="0.15"/>
  </r>
  <r>
    <x v="26"/>
    <x v="60"/>
    <s v="Sistema Estructural"/>
    <x v="6"/>
    <s v="ORANGE RIVER"/>
    <n v="2023"/>
    <n v="4"/>
    <n v="20"/>
    <n v="19"/>
    <n v="0.31666666666666665"/>
  </r>
  <r>
    <x v="27"/>
    <x v="61"/>
    <s v="Sistema Eléctrico"/>
    <x v="31"/>
    <s v="ORANGE RIVER"/>
    <n v="2023"/>
    <n v="4"/>
    <n v="21"/>
    <n v="345"/>
    <n v="5.75"/>
  </r>
  <r>
    <x v="28"/>
    <x v="62"/>
    <s v="Sistema Eléctrico"/>
    <x v="25"/>
    <s v="ORANGE RIVER"/>
    <n v="2023"/>
    <n v="4"/>
    <n v="21"/>
    <n v="85"/>
    <n v="1.4166666666666667"/>
  </r>
  <r>
    <x v="28"/>
    <x v="63"/>
    <s v="Sistema Eléctrico"/>
    <x v="25"/>
    <s v="ORANGE RIVER"/>
    <n v="2023"/>
    <n v="4"/>
    <n v="21"/>
    <n v="83"/>
    <n v="1.3833333333333333"/>
  </r>
  <r>
    <x v="0"/>
    <x v="64"/>
    <s v="Sistema Estructural"/>
    <x v="6"/>
    <s v="ORANGE RIVER"/>
    <n v="2023"/>
    <n v="4"/>
    <n v="23"/>
    <n v="15"/>
    <n v="0.25"/>
  </r>
  <r>
    <x v="14"/>
    <x v="65"/>
    <s v="Sistema Mecánico"/>
    <x v="32"/>
    <s v="GENCO LADDEY"/>
    <n v="2023"/>
    <n v="5"/>
    <n v="1"/>
    <n v="534"/>
    <n v="8.9"/>
  </r>
  <r>
    <x v="14"/>
    <x v="66"/>
    <s v="Sistema Mecánico"/>
    <x v="32"/>
    <s v="GENCO LADDEY"/>
    <n v="2023"/>
    <n v="5"/>
    <n v="1"/>
    <n v="18"/>
    <n v="0.3"/>
  </r>
  <r>
    <x v="14"/>
    <x v="66"/>
    <s v="Sistema Mecánico"/>
    <x v="32"/>
    <s v="GENCO LADDEY"/>
    <n v="2023"/>
    <n v="5"/>
    <n v="2"/>
    <n v="13"/>
    <n v="0.21666666666666667"/>
  </r>
  <r>
    <x v="1"/>
    <x v="67"/>
    <s v="Sistema Mecánico"/>
    <x v="1"/>
    <s v="GENCO LADDEY"/>
    <n v="2023"/>
    <n v="5"/>
    <n v="2"/>
    <n v="33"/>
    <n v="0.55000000000000004"/>
  </r>
  <r>
    <x v="27"/>
    <x v="68"/>
    <s v="Sistema Eléctrico"/>
    <x v="31"/>
    <s v="GENCO BOURGOGNE"/>
    <n v="2023"/>
    <n v="5"/>
    <n v="3"/>
    <n v="165"/>
    <n v="2.75"/>
  </r>
  <r>
    <x v="14"/>
    <x v="69"/>
    <s v="Sistema Mecánico"/>
    <x v="8"/>
    <s v="GENCO BOURGOGNE"/>
    <n v="2023"/>
    <n v="5"/>
    <n v="3"/>
    <n v="7"/>
    <n v="0.11666666666666667"/>
  </r>
  <r>
    <x v="18"/>
    <x v="70"/>
    <s v="Sistema Mecánico"/>
    <x v="17"/>
    <s v="GENCO BOURGOGNE"/>
    <n v="2023"/>
    <n v="5"/>
    <n v="3"/>
    <n v="24"/>
    <n v="0.4"/>
  </r>
  <r>
    <x v="29"/>
    <x v="71"/>
    <s v="Sistema Eléctrico"/>
    <x v="19"/>
    <s v="PROGRESS"/>
    <n v="2023"/>
    <n v="5"/>
    <n v="5"/>
    <n v="19"/>
    <n v="0.31666666666666665"/>
  </r>
  <r>
    <x v="30"/>
    <x v="72"/>
    <s v="Sistema Hidráulico"/>
    <x v="33"/>
    <s v="NEW LONDON EAGLE"/>
    <n v="2023"/>
    <n v="5"/>
    <n v="31"/>
    <n v="71"/>
    <n v="1.1833333333333333"/>
  </r>
  <r>
    <x v="9"/>
    <x v="73"/>
    <s v="Sistema Eléctrico"/>
    <x v="28"/>
    <s v="NEW LONDON EAGLE"/>
    <n v="2023"/>
    <n v="6"/>
    <n v="2"/>
    <n v="41"/>
    <n v="0.68333333333333335"/>
  </r>
  <r>
    <x v="8"/>
    <x v="74"/>
    <s v="Sistema Estructural"/>
    <x v="6"/>
    <s v="NEW LONDON EAGLE"/>
    <n v="2023"/>
    <n v="6"/>
    <n v="2"/>
    <n v="15"/>
    <n v="0.25"/>
  </r>
  <r>
    <x v="14"/>
    <x v="74"/>
    <s v="Sistema Estructural"/>
    <x v="6"/>
    <s v="NEW LONDON EAGLE"/>
    <n v="2023"/>
    <n v="6"/>
    <n v="5"/>
    <n v="15"/>
    <n v="0.25"/>
  </r>
  <r>
    <x v="1"/>
    <x v="75"/>
    <s v="Sistema Mecánico"/>
    <x v="34"/>
    <s v="NEW LONDON EAGLE"/>
    <n v="2023"/>
    <n v="6"/>
    <n v="6"/>
    <n v="88"/>
    <n v="1.4666666666666666"/>
  </r>
  <r>
    <x v="1"/>
    <x v="76"/>
    <s v="Sistema Mecánico"/>
    <x v="1"/>
    <s v="NEW LONDON EAGLE"/>
    <n v="2023"/>
    <n v="6"/>
    <n v="7"/>
    <n v="62"/>
    <n v="1.0333333333333334"/>
  </r>
  <r>
    <x v="1"/>
    <x v="76"/>
    <s v="Sistema Mecánico"/>
    <x v="1"/>
    <s v="NEW LONDON EAGLE"/>
    <n v="2023"/>
    <n v="6"/>
    <n v="7"/>
    <n v="168"/>
    <n v="2.8"/>
  </r>
  <r>
    <x v="9"/>
    <x v="77"/>
    <s v="Sistema Eléctrico"/>
    <x v="28"/>
    <s v="EVA PARIS"/>
    <n v="2023"/>
    <n v="6"/>
    <n v="13"/>
    <n v="13"/>
    <n v="0.21666666666666667"/>
  </r>
  <r>
    <x v="31"/>
    <x v="78"/>
    <s v="Sistema Estructural"/>
    <x v="6"/>
    <s v="EVA PARIS"/>
    <n v="2023"/>
    <n v="6"/>
    <n v="13"/>
    <n v="10"/>
    <n v="0.16666666666666666"/>
  </r>
  <r>
    <x v="19"/>
    <x v="79"/>
    <s v="Sistema Eléctrico"/>
    <x v="24"/>
    <s v="EVA PARIS"/>
    <n v="2023"/>
    <n v="6"/>
    <n v="14"/>
    <n v="14.333333333333334"/>
    <n v="0.2388888888888889"/>
  </r>
  <r>
    <x v="17"/>
    <x v="80"/>
    <s v="Sistema Eléctrico"/>
    <x v="19"/>
    <s v="EVA PARIS"/>
    <n v="2023"/>
    <n v="6"/>
    <n v="14"/>
    <n v="2.6666666666666665"/>
    <n v="4.4444444444444439E-2"/>
  </r>
  <r>
    <x v="9"/>
    <x v="81"/>
    <s v="Sistema Eléctrico"/>
    <x v="5"/>
    <s v="PORT KYUSHU"/>
    <n v="2023"/>
    <n v="6"/>
    <n v="27"/>
    <n v="14"/>
    <n v="0.23333333333333334"/>
  </r>
  <r>
    <x v="14"/>
    <x v="82"/>
    <s v="Sistema Mecánico"/>
    <x v="18"/>
    <s v="PORT KYUSHU"/>
    <n v="2023"/>
    <n v="6"/>
    <n v="27"/>
    <n v="106"/>
    <n v="1.7666666666666666"/>
  </r>
  <r>
    <x v="14"/>
    <x v="83"/>
    <s v="Sistema Mecánico"/>
    <x v="18"/>
    <s v="PORT KYUSHU"/>
    <n v="2023"/>
    <n v="6"/>
    <n v="27"/>
    <n v="7"/>
    <n v="0.11666666666666667"/>
  </r>
  <r>
    <x v="14"/>
    <x v="83"/>
    <s v="Sistema Mecánico"/>
    <x v="18"/>
    <s v="PORT KYUSHU"/>
    <n v="2023"/>
    <n v="6"/>
    <n v="27"/>
    <n v="71"/>
    <n v="1.1833333333333333"/>
  </r>
  <r>
    <x v="32"/>
    <x v="84"/>
    <s v="Sistema Eléctrico"/>
    <x v="24"/>
    <s v="PORT KYUSHU"/>
    <n v="2023"/>
    <n v="6"/>
    <n v="27"/>
    <n v="30"/>
    <n v="0.5"/>
  </r>
  <r>
    <x v="0"/>
    <x v="85"/>
    <s v="Sistema Eléctrico"/>
    <x v="27"/>
    <s v="PORT KYUSHU"/>
    <n v="2023"/>
    <n v="6"/>
    <n v="27"/>
    <n v="1"/>
    <n v="1.6666666666666666E-2"/>
  </r>
  <r>
    <x v="9"/>
    <x v="81"/>
    <s v="Sistema Eléctrico"/>
    <x v="5"/>
    <s v="PORT KYUSHU"/>
    <n v="2023"/>
    <n v="6"/>
    <n v="28"/>
    <n v="13"/>
    <n v="0.21666666666666667"/>
  </r>
  <r>
    <x v="9"/>
    <x v="81"/>
    <s v="Sistema Eléctrico"/>
    <x v="5"/>
    <s v="PORT KYUSHU"/>
    <n v="2023"/>
    <n v="6"/>
    <n v="28"/>
    <n v="6"/>
    <n v="0.1"/>
  </r>
  <r>
    <x v="31"/>
    <x v="86"/>
    <s v="Sistema Eléctrico"/>
    <x v="5"/>
    <s v="JOSCO GUANGZHOU"/>
    <n v="2023"/>
    <n v="7"/>
    <n v="6"/>
    <n v="6"/>
    <n v="0.1"/>
  </r>
  <r>
    <x v="4"/>
    <x v="87"/>
    <s v="Sistema Eléctrico"/>
    <x v="5"/>
    <s v="JOSCO GUANGZHOU"/>
    <n v="2023"/>
    <n v="7"/>
    <n v="7"/>
    <n v="21"/>
    <n v="0.35"/>
  </r>
  <r>
    <x v="11"/>
    <x v="88"/>
    <s v="Sistema Hidráulico"/>
    <x v="35"/>
    <s v="JOSCO GUANGZHOU"/>
    <n v="2023"/>
    <n v="7"/>
    <n v="8"/>
    <n v="168"/>
    <n v="2.8"/>
  </r>
  <r>
    <x v="4"/>
    <x v="89"/>
    <s v="Sistema Eléctrico"/>
    <x v="5"/>
    <s v="JOSCO GUANGZHOU"/>
    <n v="2023"/>
    <n v="7"/>
    <n v="8"/>
    <n v="18"/>
    <n v="0.3"/>
  </r>
  <r>
    <x v="4"/>
    <x v="90"/>
    <s v="Sistema Eléctrico"/>
    <x v="5"/>
    <s v="JOSCO GUANGZHOU"/>
    <n v="2023"/>
    <n v="7"/>
    <n v="8"/>
    <n v="23"/>
    <n v="0.38333333333333336"/>
  </r>
  <r>
    <x v="33"/>
    <x v="91"/>
    <s v="Sistema Eléctrico"/>
    <x v="36"/>
    <s v="JOSCO GUANGZHOU"/>
    <n v="2023"/>
    <n v="7"/>
    <n v="8"/>
    <n v="15"/>
    <n v="0.25"/>
  </r>
  <r>
    <x v="24"/>
    <x v="92"/>
    <s v="Sistema Eléctrico"/>
    <x v="31"/>
    <s v="JOSCO GUANGZHOU"/>
    <n v="2023"/>
    <n v="7"/>
    <n v="9"/>
    <n v="195"/>
    <n v="3.25"/>
  </r>
  <r>
    <x v="24"/>
    <x v="93"/>
    <s v="Sistema Eléctrico"/>
    <x v="31"/>
    <s v="JOSCO GUANGZHOU"/>
    <n v="2023"/>
    <n v="7"/>
    <n v="9"/>
    <n v="99"/>
    <n v="1.65"/>
  </r>
  <r>
    <x v="23"/>
    <x v="94"/>
    <s v="Sistema Eléctrico"/>
    <x v="37"/>
    <s v="JOSCO GUANGZHOU"/>
    <n v="2023"/>
    <n v="7"/>
    <n v="13"/>
    <n v="14"/>
    <n v="0.23333333333333334"/>
  </r>
  <r>
    <x v="34"/>
    <x v="95"/>
    <s v="Sistema Estructural"/>
    <x v="20"/>
    <s v="HARVESTER"/>
    <n v="2023"/>
    <n v="7"/>
    <n v="13"/>
    <n v="15"/>
    <n v="0.25"/>
  </r>
  <r>
    <x v="19"/>
    <x v="96"/>
    <s v="Sistema Eléctrico"/>
    <x v="24"/>
    <s v="COMMON SPIRIT"/>
    <n v="2023"/>
    <n v="8"/>
    <n v="4"/>
    <n v="20"/>
    <n v="0.33333333333333331"/>
  </r>
  <r>
    <x v="32"/>
    <x v="96"/>
    <s v="Sistema Eléctrico"/>
    <x v="24"/>
    <s v="COMMON SPIRIT"/>
    <n v="2023"/>
    <n v="8"/>
    <n v="4"/>
    <n v="22"/>
    <n v="0.36666666666666664"/>
  </r>
  <r>
    <x v="14"/>
    <x v="97"/>
    <s v="Sistema Estructural"/>
    <x v="6"/>
    <s v="COMMON SPIRIT"/>
    <n v="2023"/>
    <n v="8"/>
    <n v="5"/>
    <n v="27"/>
    <n v="0.45"/>
  </r>
  <r>
    <x v="35"/>
    <x v="98"/>
    <s v="Sistema Estructural"/>
    <x v="6"/>
    <s v="COMMON SPIRIT"/>
    <n v="2023"/>
    <n v="8"/>
    <n v="6"/>
    <n v="44"/>
    <n v="0.73333333333333328"/>
  </r>
  <r>
    <x v="31"/>
    <x v="99"/>
    <s v="Sistema Estructural"/>
    <x v="20"/>
    <s v="COMMON SPIRIT"/>
    <n v="2023"/>
    <n v="8"/>
    <n v="6"/>
    <n v="6"/>
    <n v="0.1"/>
  </r>
  <r>
    <x v="13"/>
    <x v="100"/>
    <s v="Sistema Mecánico"/>
    <x v="17"/>
    <s v="COMMON SPIRIT"/>
    <n v="2023"/>
    <n v="8"/>
    <n v="7"/>
    <n v="240"/>
    <n v="4"/>
  </r>
  <r>
    <x v="14"/>
    <x v="101"/>
    <s v="Sistema Mecánico"/>
    <x v="38"/>
    <s v="CARIBBEAN SPIRIT"/>
    <n v="2023"/>
    <n v="8"/>
    <n v="13"/>
    <n v="232"/>
    <n v="3.8666666666666667"/>
  </r>
  <r>
    <x v="36"/>
    <x v="102"/>
    <s v="Sistema Eléctrico"/>
    <x v="25"/>
    <s v="CARIBBEAN SPIRIT"/>
    <n v="2023"/>
    <n v="8"/>
    <n v="13"/>
    <n v="5"/>
    <n v="8.3333333333333329E-2"/>
  </r>
  <r>
    <x v="14"/>
    <x v="103"/>
    <s v="Sistema Mecánico"/>
    <x v="39"/>
    <s v="CARIBBEAN SPIRIT"/>
    <n v="2023"/>
    <n v="8"/>
    <n v="18"/>
    <n v="725"/>
    <n v="12.083333333333334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11"/>
    <x v="44"/>
    <s v="Sistema Eléctrico"/>
    <x v="19"/>
    <s v="CARIBBEAN SPIRIT"/>
    <n v="2023"/>
    <n v="8"/>
    <n v="20"/>
    <n v="0.2"/>
    <n v="3.3333333333333335E-3"/>
  </r>
  <r>
    <x v="2"/>
    <x v="104"/>
    <s v="Sistema Eléctrico"/>
    <x v="25"/>
    <s v="CARIBBEAN SPIRIT"/>
    <n v="2023"/>
    <n v="8"/>
    <n v="20"/>
    <n v="33"/>
    <n v="0.55000000000000004"/>
  </r>
  <r>
    <x v="14"/>
    <x v="46"/>
    <s v="Sistema Estructural"/>
    <x v="6"/>
    <s v="CARIBBEAN SPIRIT"/>
    <n v="2023"/>
    <n v="8"/>
    <n v="21"/>
    <n v="35"/>
    <n v="0.58333333333333337"/>
  </r>
  <r>
    <x v="26"/>
    <x v="105"/>
    <s v="Sistema Estructural"/>
    <x v="40"/>
    <s v="CARIBBEAN SPIRIT"/>
    <n v="2023"/>
    <n v="8"/>
    <n v="21"/>
    <n v="75"/>
    <n v="1.25"/>
  </r>
  <r>
    <x v="37"/>
    <x v="106"/>
    <s v="Sistema Mecánico"/>
    <x v="41"/>
    <s v="CARIBBEAN SPIRIT"/>
    <n v="2023"/>
    <n v="8"/>
    <n v="22"/>
    <n v="48"/>
    <n v="0.8"/>
  </r>
  <r>
    <x v="19"/>
    <x v="107"/>
    <s v="Sistema Eléctrico"/>
    <x v="42"/>
    <s v="CARIBBEAN SPIRIT"/>
    <n v="2023"/>
    <n v="8"/>
    <n v="25"/>
    <n v="78"/>
    <n v="1.3"/>
  </r>
  <r>
    <x v="24"/>
    <x v="108"/>
    <s v="Sistema Eléctrico"/>
    <x v="31"/>
    <s v="CARIBBEAN SPIRIT"/>
    <n v="2023"/>
    <n v="8"/>
    <n v="26"/>
    <n v="145"/>
    <n v="2.4166666666666665"/>
  </r>
  <r>
    <x v="24"/>
    <x v="108"/>
    <s v="Sistema Eléctrico"/>
    <x v="31"/>
    <s v="CARIBBEAN SPIRIT"/>
    <n v="2023"/>
    <n v="8"/>
    <n v="26"/>
    <n v="90"/>
    <n v="1.5"/>
  </r>
  <r>
    <x v="18"/>
    <x v="109"/>
    <s v="Sistema Estructural"/>
    <x v="21"/>
    <s v="Stockholm eagle"/>
    <n v="2023"/>
    <n v="8"/>
    <n v="31"/>
    <n v="155"/>
    <n v="2.5833333333333335"/>
  </r>
  <r>
    <x v="11"/>
    <x v="110"/>
    <s v="Sistema Hidráulico"/>
    <x v="12"/>
    <s v="Stockholm eagle"/>
    <n v="2023"/>
    <n v="9"/>
    <n v="1"/>
    <n v="30"/>
    <n v="0.5"/>
  </r>
  <r>
    <x v="11"/>
    <x v="110"/>
    <s v="Sistema Hidráulico"/>
    <x v="12"/>
    <s v="Stockholm eagle"/>
    <n v="2023"/>
    <n v="9"/>
    <n v="2"/>
    <n v="17"/>
    <n v="0.28333333333333333"/>
  </r>
  <r>
    <x v="11"/>
    <x v="110"/>
    <s v="Sistema Hidráulico"/>
    <x v="12"/>
    <s v="Stockholm eagle"/>
    <n v="2023"/>
    <n v="9"/>
    <n v="2"/>
    <n v="52"/>
    <n v="0.8666666666666667"/>
  </r>
  <r>
    <x v="11"/>
    <x v="110"/>
    <s v="Sistema Hidráulico"/>
    <x v="12"/>
    <s v="Stockholm eagle"/>
    <n v="2023"/>
    <n v="9"/>
    <n v="2"/>
    <n v="33"/>
    <n v="0.55000000000000004"/>
  </r>
  <r>
    <x v="11"/>
    <x v="111"/>
    <s v="Sistema Hidráulico"/>
    <x v="12"/>
    <s v="Stockholm eagle"/>
    <n v="2023"/>
    <n v="9"/>
    <n v="2"/>
    <n v="240"/>
    <n v="4"/>
  </r>
  <r>
    <x v="14"/>
    <x v="112"/>
    <s v="Sistema Eléctrico"/>
    <x v="5"/>
    <s v="Abtenauer"/>
    <n v="2023"/>
    <n v="9"/>
    <n v="6"/>
    <n v="31"/>
    <n v="0.51666666666666672"/>
  </r>
  <r>
    <x v="14"/>
    <x v="112"/>
    <s v="Sistema Eléctrico"/>
    <x v="5"/>
    <s v="Abtenauer"/>
    <n v="2023"/>
    <n v="9"/>
    <n v="6"/>
    <n v="12"/>
    <n v="0.2"/>
  </r>
  <r>
    <x v="14"/>
    <x v="112"/>
    <s v="Sistema Eléctrico"/>
    <x v="5"/>
    <s v="Abtenauer"/>
    <n v="2023"/>
    <n v="9"/>
    <n v="6"/>
    <n v="8"/>
    <n v="0.13333333333333333"/>
  </r>
  <r>
    <x v="0"/>
    <x v="113"/>
    <s v="Sistema Eléctrico"/>
    <x v="28"/>
    <s v="Abtenauer"/>
    <n v="2023"/>
    <n v="9"/>
    <n v="6"/>
    <n v="40"/>
    <n v="0.66666666666666663"/>
  </r>
  <r>
    <x v="0"/>
    <x v="114"/>
    <s v="Sistema Eléctrico"/>
    <x v="43"/>
    <s v="Abtenauer"/>
    <n v="2023"/>
    <n v="9"/>
    <n v="7"/>
    <n v="8"/>
    <n v="0.13333333333333333"/>
  </r>
  <r>
    <x v="36"/>
    <x v="115"/>
    <s v="Sistema Estructural"/>
    <x v="29"/>
    <s v="Abtenauer"/>
    <n v="2023"/>
    <n v="9"/>
    <n v="9"/>
    <n v="25"/>
    <n v="0.41666666666666669"/>
  </r>
  <r>
    <x v="10"/>
    <x v="116"/>
    <s v="Sistema Estructural"/>
    <x v="3"/>
    <s v="YASA ILHAN"/>
    <n v="2023"/>
    <n v="9"/>
    <n v="12"/>
    <n v="10"/>
    <n v="0.16666666666666666"/>
  </r>
  <r>
    <x v="11"/>
    <x v="117"/>
    <s v="Sistema Eléctrico"/>
    <x v="5"/>
    <s v="STELIOS T"/>
    <n v="2023"/>
    <n v="9"/>
    <n v="23"/>
    <n v="5"/>
    <n v="8.3333333333333329E-2"/>
  </r>
  <r>
    <x v="28"/>
    <x v="118"/>
    <s v="Sistema Eléctrico"/>
    <x v="19"/>
    <s v="STELIOS T"/>
    <n v="2023"/>
    <n v="9"/>
    <n v="23"/>
    <n v="6"/>
    <n v="0.1"/>
  </r>
  <r>
    <x v="36"/>
    <x v="119"/>
    <s v="Sistema Mecánico"/>
    <x v="8"/>
    <s v="STELIOS T"/>
    <n v="2023"/>
    <n v="9"/>
    <n v="24"/>
    <n v="4"/>
    <n v="6.6666666666666666E-2"/>
  </r>
  <r>
    <x v="25"/>
    <x v="120"/>
    <s v="Sistema Eléctrico"/>
    <x v="44"/>
    <s v="STELIOS T"/>
    <n v="2023"/>
    <n v="9"/>
    <n v="26"/>
    <n v="45"/>
    <n v="0.75"/>
  </r>
  <r>
    <x v="0"/>
    <x v="121"/>
    <s v="Sistema Eléctrico"/>
    <x v="43"/>
    <s v="IONIC SMYRNI"/>
    <n v="2023"/>
    <n v="10"/>
    <n v="14"/>
    <n v="414"/>
    <n v="6.9"/>
  </r>
  <r>
    <x v="11"/>
    <x v="122"/>
    <s v="Sistema Eléctrico"/>
    <x v="5"/>
    <s v="IONIC SMYRNI"/>
    <n v="2023"/>
    <n v="10"/>
    <n v="15"/>
    <n v="2"/>
    <n v="3.3333333333333333E-2"/>
  </r>
  <r>
    <x v="25"/>
    <x v="80"/>
    <s v="Sistema Eléctrico"/>
    <x v="19"/>
    <s v="IONIC SMYRNI"/>
    <n v="2023"/>
    <n v="10"/>
    <n v="15"/>
    <n v="1"/>
    <n v="1.6666666666666666E-2"/>
  </r>
  <r>
    <x v="17"/>
    <x v="123"/>
    <s v="Sistema Eléctrico"/>
    <x v="19"/>
    <s v="IONIC SMYRNI"/>
    <n v="2023"/>
    <n v="10"/>
    <n v="15"/>
    <n v="6"/>
    <n v="0.1"/>
  </r>
  <r>
    <x v="13"/>
    <x v="124"/>
    <s v="Sistema Eléctrico"/>
    <x v="45"/>
    <s v="IONIC SMYRNI"/>
    <n v="2023"/>
    <n v="10"/>
    <n v="16"/>
    <n v="88"/>
    <n v="1.4666666666666666"/>
  </r>
  <r>
    <x v="38"/>
    <x v="125"/>
    <s v="Sistema Estructural"/>
    <x v="20"/>
    <s v="IONIC SMYRNI"/>
    <n v="2023"/>
    <n v="10"/>
    <n v="16"/>
    <n v="10"/>
    <n v="0.16666666666666666"/>
  </r>
  <r>
    <x v="11"/>
    <x v="126"/>
    <s v="Sistema Eléctrico"/>
    <x v="19"/>
    <s v="IONIC SMYRNI"/>
    <n v="2023"/>
    <n v="10"/>
    <n v="17"/>
    <n v="5"/>
    <n v="8.3333333333333329E-2"/>
  </r>
  <r>
    <x v="11"/>
    <x v="127"/>
    <s v="Sistema Eléctrico"/>
    <x v="19"/>
    <s v="HAMBURG WAY"/>
    <n v="2023"/>
    <n v="10"/>
    <n v="18"/>
    <n v="1"/>
    <n v="1.6666666666666666E-2"/>
  </r>
  <r>
    <x v="11"/>
    <x v="128"/>
    <s v="Sistema Eléctrico"/>
    <x v="46"/>
    <s v="HAMBURG WAY"/>
    <n v="2023"/>
    <n v="10"/>
    <n v="18"/>
    <n v="1"/>
    <n v="1.6666666666666666E-2"/>
  </r>
  <r>
    <x v="19"/>
    <x v="74"/>
    <s v="Sistema Estructural"/>
    <x v="6"/>
    <s v="HAMBURG WAY"/>
    <n v="2023"/>
    <n v="10"/>
    <n v="18"/>
    <n v="9"/>
    <n v="0.15"/>
  </r>
  <r>
    <x v="21"/>
    <x v="129"/>
    <s v="Sistema de Refrigeración"/>
    <x v="47"/>
    <s v="HAMBURG WAY"/>
    <n v="2023"/>
    <n v="10"/>
    <n v="20"/>
    <n v="30"/>
    <n v="0.5"/>
  </r>
  <r>
    <x v="27"/>
    <x v="130"/>
    <s v="Sistema Eléctrico"/>
    <x v="31"/>
    <s v="HAMBURG WAY"/>
    <n v="2023"/>
    <n v="10"/>
    <n v="21"/>
    <n v="897"/>
    <n v="14.95"/>
  </r>
  <r>
    <x v="1"/>
    <x v="131"/>
    <s v="Sistema Mecánico"/>
    <x v="48"/>
    <s v="HAMBURG WAY"/>
    <n v="2023"/>
    <n v="10"/>
    <n v="21"/>
    <n v="20"/>
    <n v="0.33333333333333331"/>
  </r>
  <r>
    <x v="1"/>
    <x v="132"/>
    <s v="Sistema Mecánico"/>
    <x v="49"/>
    <s v="HAMBURG WAY"/>
    <n v="2023"/>
    <n v="10"/>
    <n v="21"/>
    <n v="24"/>
    <n v="0.4"/>
  </r>
  <r>
    <x v="17"/>
    <x v="55"/>
    <s v="Sistema Eléctrico"/>
    <x v="19"/>
    <s v="HAMBURG WAY"/>
    <n v="2023"/>
    <n v="10"/>
    <n v="23"/>
    <n v="3"/>
    <n v="0.05"/>
  </r>
  <r>
    <x v="27"/>
    <x v="133"/>
    <s v="Sistema Eléctrico"/>
    <x v="31"/>
    <s v="HAMBURG WAY"/>
    <n v="2023"/>
    <n v="10"/>
    <n v="24"/>
    <n v="270"/>
    <n v="4.5"/>
  </r>
  <r>
    <x v="11"/>
    <x v="134"/>
    <s v="Sistema Eléctrico"/>
    <x v="50"/>
    <s v="BULK ECUADOR"/>
    <n v="2023"/>
    <n v="10"/>
    <n v="27"/>
    <n v="33"/>
    <n v="0.55000000000000004"/>
  </r>
  <r>
    <x v="39"/>
    <x v="135"/>
    <s v="Sistema Eléctrico"/>
    <x v="0"/>
    <s v="BULK ECUADOR"/>
    <n v="2023"/>
    <n v="10"/>
    <n v="27"/>
    <n v="5"/>
    <n v="8.3333333333333329E-2"/>
  </r>
  <r>
    <x v="34"/>
    <x v="136"/>
    <s v="Sistema Eléctrico"/>
    <x v="5"/>
    <s v="BULK ECUADOR"/>
    <n v="2023"/>
    <n v="10"/>
    <n v="29"/>
    <n v="31"/>
    <n v="0.51666666666666672"/>
  </r>
  <r>
    <x v="0"/>
    <x v="137"/>
    <s v="Sistema Estructural"/>
    <x v="6"/>
    <s v="BULK BEQUIA"/>
    <n v="2023"/>
    <n v="12"/>
    <n v="5"/>
    <n v="32"/>
    <n v="0.53333333333333333"/>
  </r>
  <r>
    <x v="38"/>
    <x v="138"/>
    <s v="Sistema Estructural"/>
    <x v="20"/>
    <s v="BULK BEQUIA"/>
    <n v="2023"/>
    <n v="12"/>
    <n v="6"/>
    <n v="36"/>
    <n v="0.6"/>
  </r>
  <r>
    <x v="38"/>
    <x v="138"/>
    <s v="Sistema Estructural"/>
    <x v="20"/>
    <s v="BULK BEQUIA"/>
    <n v="2023"/>
    <n v="12"/>
    <n v="6"/>
    <n v="20"/>
    <n v="0.33333333333333331"/>
  </r>
  <r>
    <x v="5"/>
    <x v="139"/>
    <s v="Sistema Estructural"/>
    <x v="51"/>
    <s v="NORD SINGAPORE"/>
    <n v="2023"/>
    <n v="12"/>
    <n v="9"/>
    <n v="15"/>
    <n v="0.25"/>
  </r>
  <r>
    <x v="19"/>
    <x v="74"/>
    <s v="Sistema Estructural"/>
    <x v="6"/>
    <s v="NORD SINGAPORE"/>
    <n v="2023"/>
    <n v="12"/>
    <n v="9"/>
    <n v="60"/>
    <n v="1"/>
  </r>
  <r>
    <x v="16"/>
    <x v="140"/>
    <s v="Sistema Estructural"/>
    <x v="20"/>
    <s v="WORLD ROYAL"/>
    <n v="2023"/>
    <n v="12"/>
    <n v="13"/>
    <n v="29"/>
    <n v="0.48333333333333334"/>
  </r>
  <r>
    <x v="5"/>
    <x v="139"/>
    <s v="Sistema Estructural"/>
    <x v="51"/>
    <s v="WORLD ROYAL"/>
    <n v="2023"/>
    <n v="12"/>
    <n v="14"/>
    <n v="35"/>
    <n v="0.58333333333333337"/>
  </r>
  <r>
    <x v="34"/>
    <x v="141"/>
    <s v="Sistema Estructural"/>
    <x v="20"/>
    <s v="WORLD ROYAL"/>
    <n v="2023"/>
    <n v="12"/>
    <n v="14"/>
    <n v="10"/>
    <n v="0.16666666666666666"/>
  </r>
  <r>
    <x v="34"/>
    <x v="141"/>
    <s v="Sistema Estructural"/>
    <x v="20"/>
    <s v="WORLD ROYAL"/>
    <n v="2023"/>
    <n v="12"/>
    <n v="14"/>
    <n v="15"/>
    <n v="0.25"/>
  </r>
  <r>
    <x v="34"/>
    <x v="142"/>
    <s v="Sistema Eléctrico"/>
    <x v="5"/>
    <s v="WORLD ROYAL"/>
    <n v="2023"/>
    <n v="12"/>
    <n v="15"/>
    <n v="20"/>
    <n v="0.33333333333333331"/>
  </r>
  <r>
    <x v="34"/>
    <x v="143"/>
    <s v="Sistema Eléctrico"/>
    <x v="5"/>
    <s v="WORLD ROYAL"/>
    <n v="2023"/>
    <n v="12"/>
    <n v="15"/>
    <n v="20"/>
    <n v="0.33333333333333331"/>
  </r>
  <r>
    <x v="40"/>
    <x v="144"/>
    <s v="Sistema Eléctrico"/>
    <x v="0"/>
    <s v="WORLD ROYAL"/>
    <n v="2023"/>
    <n v="12"/>
    <n v="16"/>
    <n v="25"/>
    <n v="0.41666666666666669"/>
  </r>
  <r>
    <x v="5"/>
    <x v="139"/>
    <s v="Sistema Estructural"/>
    <x v="51"/>
    <s v="TOXOTIS"/>
    <n v="2023"/>
    <n v="12"/>
    <n v="25"/>
    <n v="30"/>
    <n v="0.5"/>
  </r>
  <r>
    <x v="34"/>
    <x v="145"/>
    <s v="Sistema Eléctrico"/>
    <x v="5"/>
    <s v="TOXOTIS"/>
    <n v="2023"/>
    <n v="12"/>
    <n v="25"/>
    <n v="30"/>
    <n v="0.5"/>
  </r>
  <r>
    <x v="0"/>
    <x v="146"/>
    <s v="Sistema Eléctrico"/>
    <x v="43"/>
    <s v="TOXOTIS"/>
    <n v="2023"/>
    <n v="12"/>
    <n v="25"/>
    <n v="7"/>
    <n v="0.11666666666666667"/>
  </r>
  <r>
    <x v="0"/>
    <x v="146"/>
    <s v="Sistema Eléctrico"/>
    <x v="43"/>
    <s v="TOXOTIS"/>
    <n v="2023"/>
    <n v="12"/>
    <n v="25"/>
    <n v="6"/>
    <n v="0.1"/>
  </r>
  <r>
    <x v="0"/>
    <x v="146"/>
    <s v="Sistema Eléctrico"/>
    <x v="43"/>
    <s v="TOXOTIS"/>
    <n v="2023"/>
    <n v="12"/>
    <n v="25"/>
    <n v="17"/>
    <n v="0.28333333333333333"/>
  </r>
  <r>
    <x v="0"/>
    <x v="146"/>
    <s v="Sistema Eléctrico"/>
    <x v="43"/>
    <s v="TOXOTIS"/>
    <n v="2023"/>
    <n v="12"/>
    <n v="25"/>
    <n v="8"/>
    <n v="0.13333333333333333"/>
  </r>
  <r>
    <x v="0"/>
    <x v="146"/>
    <s v="Sistema Eléctrico"/>
    <x v="43"/>
    <s v="TOXOTIS"/>
    <n v="2023"/>
    <n v="12"/>
    <n v="25"/>
    <n v="7"/>
    <n v="0.11666666666666667"/>
  </r>
  <r>
    <x v="1"/>
    <x v="147"/>
    <s v="Sistema Eléctrico"/>
    <x v="5"/>
    <s v="TOXOTIS"/>
    <n v="2023"/>
    <n v="12"/>
    <n v="26"/>
    <n v="7"/>
    <n v="0.11666666666666667"/>
  </r>
  <r>
    <x v="14"/>
    <x v="148"/>
    <s v="Sistema Eléctrico"/>
    <x v="5"/>
    <s v="TOXOTIS"/>
    <n v="2023"/>
    <n v="12"/>
    <n v="27"/>
    <n v="8"/>
    <n v="0.13333333333333333"/>
  </r>
  <r>
    <x v="0"/>
    <x v="146"/>
    <s v="Sistema Eléctrico"/>
    <x v="43"/>
    <s v="TOXOTIS"/>
    <n v="2023"/>
    <n v="12"/>
    <n v="27"/>
    <n v="26"/>
    <n v="0.43333333333333335"/>
  </r>
  <r>
    <x v="8"/>
    <x v="74"/>
    <s v="Sistema Estructural"/>
    <x v="6"/>
    <s v="CHICAGO HARMONY"/>
    <n v="2023"/>
    <n v="12"/>
    <n v="30"/>
    <n v="56"/>
    <n v="0.93333333333333335"/>
  </r>
  <r>
    <x v="36"/>
    <x v="149"/>
    <s v="Sistema Mecánico"/>
    <x v="8"/>
    <s v="CHICAGO HARMONY"/>
    <n v="2023"/>
    <n v="12"/>
    <n v="30"/>
    <n v="60"/>
    <n v="1"/>
  </r>
  <r>
    <x v="2"/>
    <x v="150"/>
    <s v="Sistema Eléctrico"/>
    <x v="19"/>
    <s v="CHICAGO HARMONY"/>
    <n v="2023"/>
    <n v="12"/>
    <n v="30"/>
    <n v="1"/>
    <n v="1.6666666666666666E-2"/>
  </r>
  <r>
    <x v="41"/>
    <x v="151"/>
    <s v="Sistema Eléctrico"/>
    <x v="0"/>
    <s v="CHICAGO HARMONY"/>
    <n v="2023"/>
    <n v="12"/>
    <n v="31"/>
    <n v="6"/>
    <n v="0.1"/>
  </r>
  <r>
    <x v="2"/>
    <x v="150"/>
    <s v="Sistema Eléctrico"/>
    <x v="19"/>
    <s v="CHICAGO HARMONY"/>
    <n v="2023"/>
    <n v="12"/>
    <n v="31"/>
    <n v="1"/>
    <n v="1.6666666666666666E-2"/>
  </r>
  <r>
    <x v="2"/>
    <x v="150"/>
    <s v="Sistema Eléctrico"/>
    <x v="19"/>
    <s v="CHICAGO HARMONY"/>
    <n v="2023"/>
    <n v="12"/>
    <n v="31"/>
    <n v="1"/>
    <n v="1.6666666666666666E-2"/>
  </r>
  <r>
    <x v="34"/>
    <x v="152"/>
    <s v="Sistema Estructural"/>
    <x v="20"/>
    <s v="UBC HALIFAX"/>
    <n v="2024"/>
    <n v="1"/>
    <n v="3"/>
    <n v="7"/>
    <n v="0.11666666666666667"/>
  </r>
  <r>
    <x v="36"/>
    <x v="153"/>
    <s v="Sistema Estructural"/>
    <x v="33"/>
    <s v="UBC HALIFAX"/>
    <n v="2024"/>
    <n v="1"/>
    <n v="3"/>
    <n v="32"/>
    <n v="0.53333333333333333"/>
  </r>
  <r>
    <x v="36"/>
    <x v="153"/>
    <s v="Sistema Estructural"/>
    <x v="33"/>
    <s v="UBC HALIFAX"/>
    <n v="2024"/>
    <n v="1"/>
    <n v="3"/>
    <n v="16"/>
    <n v="0.26666666666666666"/>
  </r>
  <r>
    <x v="34"/>
    <x v="154"/>
    <s v="Sistema Estructural"/>
    <x v="20"/>
    <s v="KULTUS COVE"/>
    <n v="2024"/>
    <n v="1"/>
    <n v="11"/>
    <n v="25"/>
    <n v="0.41666666666666669"/>
  </r>
  <r>
    <x v="0"/>
    <x v="155"/>
    <s v="Sistema Eléctrico"/>
    <x v="52"/>
    <s v="KULTUS COVE"/>
    <n v="2024"/>
    <n v="1"/>
    <n v="11"/>
    <n v="7"/>
    <n v="0.11666666666666667"/>
  </r>
  <r>
    <x v="0"/>
    <x v="155"/>
    <s v="Sistema Eléctrico"/>
    <x v="52"/>
    <s v="KULTUS COVE"/>
    <n v="2024"/>
    <n v="1"/>
    <n v="11"/>
    <n v="26"/>
    <n v="0.43333333333333335"/>
  </r>
  <r>
    <x v="16"/>
    <x v="156"/>
    <s v="Sistema Estructural"/>
    <x v="20"/>
    <s v="BULK COLOMBIA"/>
    <n v="2024"/>
    <n v="1"/>
    <n v="17"/>
    <n v="21"/>
    <n v="0.35"/>
  </r>
  <r>
    <x v="16"/>
    <x v="157"/>
    <s v="Sistema Estructural"/>
    <x v="20"/>
    <s v="BULK COLOMBIA"/>
    <n v="2024"/>
    <n v="1"/>
    <n v="17"/>
    <n v="12"/>
    <n v="0.2"/>
  </r>
  <r>
    <x v="5"/>
    <x v="30"/>
    <s v="Sistema Estructural"/>
    <x v="6"/>
    <s v="BULK COLOMBIA"/>
    <n v="2024"/>
    <n v="1"/>
    <n v="18"/>
    <n v="33"/>
    <n v="0.55000000000000004"/>
  </r>
  <r>
    <x v="34"/>
    <x v="158"/>
    <s v="Sistema Eléctrico"/>
    <x v="5"/>
    <s v="BULK COLOMBIA"/>
    <n v="2024"/>
    <n v="1"/>
    <n v="18"/>
    <n v="16"/>
    <n v="0.26666666666666666"/>
  </r>
  <r>
    <x v="42"/>
    <x v="159"/>
    <s v="Sistema Eléctrico"/>
    <x v="19"/>
    <s v="BULK COLOMBIA"/>
    <n v="2024"/>
    <n v="1"/>
    <n v="18"/>
    <n v="5"/>
    <n v="8.3333333333333329E-2"/>
  </r>
  <r>
    <x v="43"/>
    <x v="55"/>
    <s v="Sistema Eléctrico"/>
    <x v="19"/>
    <s v="BULK COLOMBIA"/>
    <n v="2024"/>
    <n v="1"/>
    <n v="18"/>
    <n v="3"/>
    <n v="0.05"/>
  </r>
  <r>
    <x v="33"/>
    <x v="160"/>
    <s v="Sistema Estructural"/>
    <x v="40"/>
    <s v="BULK COLOMBIA"/>
    <n v="2024"/>
    <n v="1"/>
    <n v="19"/>
    <n v="8"/>
    <n v="0.13333333333333333"/>
  </r>
  <r>
    <x v="18"/>
    <x v="161"/>
    <s v="Sistema Eléctrico"/>
    <x v="53"/>
    <s v="ALORA"/>
    <n v="2024"/>
    <n v="1"/>
    <n v="26"/>
    <n v="7"/>
    <n v="0.11666666666666667"/>
  </r>
  <r>
    <x v="44"/>
    <x v="0"/>
    <s v="Sistema Eléctrico"/>
    <x v="0"/>
    <s v="ALORA"/>
    <n v="2024"/>
    <n v="1"/>
    <n v="27"/>
    <n v="2"/>
    <n v="3.3333333333333333E-2"/>
  </r>
  <r>
    <x v="44"/>
    <x v="0"/>
    <s v="Sistema Eléctrico"/>
    <x v="0"/>
    <s v="ALORA"/>
    <n v="2024"/>
    <n v="1"/>
    <n v="28"/>
    <n v="6"/>
    <n v="0.1"/>
  </r>
  <r>
    <x v="5"/>
    <x v="162"/>
    <s v="Sistema Estructural"/>
    <x v="6"/>
    <s v="UBC HALIFAX"/>
    <n v="2024"/>
    <n v="1"/>
    <n v="30"/>
    <n v="41"/>
    <n v="0.68333333333333335"/>
  </r>
  <r>
    <x v="9"/>
    <x v="163"/>
    <s v="Sistema Eléctrico"/>
    <x v="54"/>
    <s v="UBC HALIFAX"/>
    <n v="2024"/>
    <n v="1"/>
    <n v="31"/>
    <n v="7"/>
    <n v="0.11666666666666667"/>
  </r>
  <r>
    <x v="9"/>
    <x v="163"/>
    <s v="Sistema Eléctrico"/>
    <x v="54"/>
    <s v="UBC HALIFAX"/>
    <n v="2024"/>
    <n v="1"/>
    <n v="31"/>
    <n v="8"/>
    <n v="0.13333333333333333"/>
  </r>
  <r>
    <x v="9"/>
    <x v="163"/>
    <s v="Sistema Eléctrico"/>
    <x v="54"/>
    <s v="UBC HALIFAX"/>
    <n v="2024"/>
    <n v="1"/>
    <n v="31"/>
    <n v="12"/>
    <n v="0.2"/>
  </r>
  <r>
    <x v="14"/>
    <x v="164"/>
    <s v="Sistema Eléctrico"/>
    <x v="54"/>
    <s v="UBC HALIFAX"/>
    <n v="2024"/>
    <n v="1"/>
    <n v="31"/>
    <n v="13"/>
    <n v="0.21666666666666667"/>
  </r>
  <r>
    <x v="14"/>
    <x v="164"/>
    <s v="Sistema Eléctrico"/>
    <x v="54"/>
    <s v="UBC HALIFAX"/>
    <n v="2024"/>
    <n v="1"/>
    <n v="31"/>
    <n v="21"/>
    <n v="0.35"/>
  </r>
  <r>
    <x v="16"/>
    <x v="165"/>
    <s v="Sistema Eléctrico"/>
    <x v="9"/>
    <s v="SSI PROVIDENCE"/>
    <n v="2024"/>
    <n v="2"/>
    <n v="22"/>
    <n v="17"/>
    <n v="0.28333333333333333"/>
  </r>
  <r>
    <x v="16"/>
    <x v="165"/>
    <s v="Sistema Eléctrico"/>
    <x v="9"/>
    <s v="SSI PROVIDENCE"/>
    <n v="2024"/>
    <n v="2"/>
    <n v="22"/>
    <n v="8"/>
    <n v="0.13333333333333333"/>
  </r>
  <r>
    <x v="45"/>
    <x v="166"/>
    <s v="Sistema Estructural"/>
    <x v="55"/>
    <s v="OCEAN BRIGHT"/>
    <n v="2024"/>
    <n v="2"/>
    <n v="26"/>
    <n v="7"/>
    <n v="0.11666666666666667"/>
  </r>
  <r>
    <x v="43"/>
    <x v="167"/>
    <s v="Sistema Eléctrico"/>
    <x v="19"/>
    <s v="OCEAN BRIGHT"/>
    <n v="2024"/>
    <n v="2"/>
    <n v="27"/>
    <n v="1.5"/>
    <n v="2.5000000000000001E-2"/>
  </r>
  <r>
    <x v="9"/>
    <x v="168"/>
    <s v="Sistema Estructural"/>
    <x v="51"/>
    <s v="CENTURION SIGNIFER"/>
    <n v="2024"/>
    <n v="3"/>
    <n v="1"/>
    <n v="58"/>
    <n v="0.96666666666666667"/>
  </r>
  <r>
    <x v="32"/>
    <x v="169"/>
    <s v="Sistema Eléctrico"/>
    <x v="42"/>
    <s v="CENTURION SIGNIFER"/>
    <n v="2024"/>
    <n v="3"/>
    <n v="1"/>
    <n v="1.6666666666666667"/>
    <n v="2.777777777777778E-2"/>
  </r>
  <r>
    <x v="34"/>
    <x v="170"/>
    <s v="Sistema Estructural"/>
    <x v="20"/>
    <s v="CENTURION SIGNIFER"/>
    <n v="2024"/>
    <n v="3"/>
    <n v="2"/>
    <n v="11"/>
    <n v="0.18333333333333332"/>
  </r>
  <r>
    <x v="5"/>
    <x v="30"/>
    <s v="Sistema Estructural"/>
    <x v="6"/>
    <s v="CENTURION SIGNIFER"/>
    <n v="2024"/>
    <n v="3"/>
    <n v="4"/>
    <n v="17"/>
    <n v="0.28333333333333333"/>
  </r>
  <r>
    <x v="14"/>
    <x v="171"/>
    <s v="Sistema Mecánico"/>
    <x v="56"/>
    <s v="CENTURION SIGNIFER"/>
    <n v="2024"/>
    <n v="3"/>
    <n v="4"/>
    <n v="38"/>
    <n v="0.6333333333333333"/>
  </r>
  <r>
    <x v="42"/>
    <x v="55"/>
    <s v="Sistema Eléctrico"/>
    <x v="19"/>
    <s v="CENTURION SIGNIFER"/>
    <n v="2024"/>
    <n v="3"/>
    <n v="4"/>
    <n v="30"/>
    <n v="0.5"/>
  </r>
  <r>
    <x v="43"/>
    <x v="172"/>
    <s v="Sistema Eléctrico"/>
    <x v="19"/>
    <s v="CENTURION SIGNIFER"/>
    <n v="2024"/>
    <n v="3"/>
    <n v="4"/>
    <n v="15"/>
    <n v="0.25"/>
  </r>
  <r>
    <x v="5"/>
    <x v="173"/>
    <s v="Sistema Mecánico"/>
    <x v="16"/>
    <s v="THOR BREEZE"/>
    <n v="2024"/>
    <n v="3"/>
    <n v="8"/>
    <n v="21"/>
    <n v="0.35"/>
  </r>
  <r>
    <x v="19"/>
    <x v="174"/>
    <s v="Sistema Eléctrico"/>
    <x v="24"/>
    <s v="THOR BREEZE"/>
    <n v="2024"/>
    <n v="3"/>
    <n v="8"/>
    <n v="5"/>
    <n v="8.3333333333333329E-2"/>
  </r>
  <r>
    <x v="19"/>
    <x v="175"/>
    <s v="Sistema Eléctrico"/>
    <x v="24"/>
    <s v="THOR BREEZE"/>
    <n v="2024"/>
    <n v="3"/>
    <n v="8"/>
    <n v="5"/>
    <n v="8.3333333333333329E-2"/>
  </r>
  <r>
    <x v="19"/>
    <x v="175"/>
    <s v="Sistema Eléctrico"/>
    <x v="24"/>
    <s v="THOR BREEZE"/>
    <n v="2024"/>
    <n v="3"/>
    <n v="8"/>
    <n v="5"/>
    <n v="8.3333333333333329E-2"/>
  </r>
  <r>
    <x v="26"/>
    <x v="55"/>
    <s v="Sistema Eléctrico"/>
    <x v="19"/>
    <s v="THOR BREEZE"/>
    <n v="2024"/>
    <n v="3"/>
    <n v="8"/>
    <n v="1"/>
    <n v="1.6666666666666666E-2"/>
  </r>
  <r>
    <x v="5"/>
    <x v="176"/>
    <s v="Sistema Mecánico"/>
    <x v="57"/>
    <s v="THOR BREEZE"/>
    <n v="2024"/>
    <n v="3"/>
    <n v="9"/>
    <n v="91"/>
    <n v="1.5166666666666666"/>
  </r>
  <r>
    <x v="14"/>
    <x v="177"/>
    <s v="Sistema Mecánico"/>
    <x v="8"/>
    <s v="THOR BREEZE"/>
    <n v="2024"/>
    <n v="3"/>
    <n v="10"/>
    <n v="7"/>
    <n v="0.11666666666666667"/>
  </r>
  <r>
    <x v="8"/>
    <x v="74"/>
    <s v="Sistema Estructural"/>
    <x v="6"/>
    <s v="THOR BREEZE"/>
    <n v="2024"/>
    <n v="3"/>
    <n v="11"/>
    <n v="77"/>
    <n v="1.2833333333333334"/>
  </r>
  <r>
    <x v="9"/>
    <x v="178"/>
    <s v="Sistema Eléctrico"/>
    <x v="58"/>
    <s v="THOR BREEZE"/>
    <n v="2024"/>
    <n v="3"/>
    <n v="12"/>
    <n v="259"/>
    <n v="4.3166666666666664"/>
  </r>
  <r>
    <x v="26"/>
    <x v="179"/>
    <s v="Sistema Eléctrico"/>
    <x v="19"/>
    <s v="GLOBAL FANFARE"/>
    <n v="2024"/>
    <n v="3"/>
    <n v="14"/>
    <n v="3"/>
    <n v="0.05"/>
  </r>
  <r>
    <x v="26"/>
    <x v="179"/>
    <s v="Sistema Eléctrico"/>
    <x v="19"/>
    <s v="GLOBAL FANFARE"/>
    <n v="2024"/>
    <n v="3"/>
    <n v="14"/>
    <n v="2"/>
    <n v="3.3333333333333333E-2"/>
  </r>
  <r>
    <x v="30"/>
    <x v="74"/>
    <s v="Sistema Estructural"/>
    <x v="6"/>
    <s v="PARO"/>
    <n v="2024"/>
    <n v="3"/>
    <n v="20"/>
    <n v="15"/>
    <n v="0.25"/>
  </r>
  <r>
    <x v="5"/>
    <x v="180"/>
    <s v="Sistema Estructural"/>
    <x v="59"/>
    <s v="PARO"/>
    <n v="2024"/>
    <n v="3"/>
    <n v="21"/>
    <n v="5"/>
    <n v="8.3333333333333329E-2"/>
  </r>
  <r>
    <x v="34"/>
    <x v="136"/>
    <s v="Sistema Eléctrico"/>
    <x v="5"/>
    <s v="PARO"/>
    <n v="2024"/>
    <n v="3"/>
    <n v="21"/>
    <n v="3"/>
    <n v="0.05"/>
  </r>
  <r>
    <x v="34"/>
    <x v="136"/>
    <s v="Sistema Eléctrico"/>
    <x v="5"/>
    <s v="PARO"/>
    <n v="2024"/>
    <n v="3"/>
    <n v="21"/>
    <n v="7"/>
    <n v="0.11666666666666667"/>
  </r>
  <r>
    <x v="30"/>
    <x v="74"/>
    <s v="Sistema Estructural"/>
    <x v="6"/>
    <s v="PARO"/>
    <n v="2024"/>
    <n v="3"/>
    <n v="21"/>
    <n v="6"/>
    <n v="0.1"/>
  </r>
  <r>
    <x v="30"/>
    <x v="74"/>
    <s v="Sistema Estructural"/>
    <x v="6"/>
    <s v="PARO"/>
    <n v="2024"/>
    <n v="3"/>
    <n v="21"/>
    <n v="20"/>
    <n v="0.33333333333333331"/>
  </r>
  <r>
    <x v="6"/>
    <x v="181"/>
    <s v="Sistema Estructural"/>
    <x v="59"/>
    <s v="PARO"/>
    <n v="2024"/>
    <n v="3"/>
    <n v="22"/>
    <n v="11"/>
    <n v="0.18333333333333332"/>
  </r>
  <r>
    <x v="21"/>
    <x v="182"/>
    <s v="Sistema de Refrigeración"/>
    <x v="60"/>
    <s v="PARO"/>
    <n v="2024"/>
    <n v="3"/>
    <n v="24"/>
    <n v="90"/>
    <n v="1.5"/>
  </r>
  <r>
    <x v="21"/>
    <x v="183"/>
    <s v="Sistema Eléctrico"/>
    <x v="61"/>
    <s v="PARO"/>
    <n v="2024"/>
    <n v="3"/>
    <n v="24"/>
    <n v="30"/>
    <n v="0.5"/>
  </r>
  <r>
    <x v="1"/>
    <x v="184"/>
    <s v="Sistema Mecánico"/>
    <x v="1"/>
    <s v="PARO"/>
    <n v="2024"/>
    <n v="3"/>
    <n v="24"/>
    <n v="53"/>
    <n v="0.8833333333333333"/>
  </r>
  <r>
    <x v="34"/>
    <x v="185"/>
    <s v="Sistema Eléctrico"/>
    <x v="9"/>
    <s v="PARO"/>
    <n v="2024"/>
    <n v="3"/>
    <n v="25"/>
    <n v="20"/>
    <n v="0.33333333333333331"/>
  </r>
  <r>
    <x v="43"/>
    <x v="74"/>
    <s v="Sistema Estructural"/>
    <x v="6"/>
    <s v="PARO"/>
    <n v="2024"/>
    <n v="3"/>
    <n v="25"/>
    <n v="30"/>
    <n v="0.5"/>
  </r>
  <r>
    <x v="1"/>
    <x v="184"/>
    <s v="Sistema Mecánico"/>
    <x v="1"/>
    <s v="PARO"/>
    <n v="2024"/>
    <n v="3"/>
    <n v="26"/>
    <n v="18"/>
    <n v="0.3"/>
  </r>
  <r>
    <x v="26"/>
    <x v="186"/>
    <s v="Sistema Estructural"/>
    <x v="40"/>
    <s v="FEDERAL TWEED"/>
    <n v="2024"/>
    <n v="4"/>
    <n v="9"/>
    <n v="11"/>
    <n v="0.18333333333333332"/>
  </r>
  <r>
    <x v="26"/>
    <x v="186"/>
    <s v="Sistema Estructural"/>
    <x v="40"/>
    <s v="FEDERAL TWEED"/>
    <n v="2024"/>
    <n v="4"/>
    <n v="10"/>
    <n v="30"/>
    <n v="0.5"/>
  </r>
  <r>
    <x v="46"/>
    <x v="187"/>
    <s v="Sistema Eléctrico"/>
    <x v="24"/>
    <s v="FEDERAL TWEED"/>
    <n v="2024"/>
    <n v="4"/>
    <n v="11"/>
    <n v="15"/>
    <n v="0.25"/>
  </r>
  <r>
    <x v="46"/>
    <x v="188"/>
    <s v="Sistema Eléctrico"/>
    <x v="42"/>
    <s v="GREAT RAINBOW"/>
    <n v="2024"/>
    <n v="4"/>
    <n v="15"/>
    <n v="30"/>
    <n v="0.5"/>
  </r>
  <r>
    <x v="30"/>
    <x v="74"/>
    <s v="Sistema Estructural"/>
    <x v="6"/>
    <s v="GREAT RAINBOW"/>
    <n v="2024"/>
    <n v="4"/>
    <n v="16"/>
    <n v="6.5"/>
    <n v="0.10833333333333334"/>
  </r>
  <r>
    <x v="8"/>
    <x v="189"/>
    <s v="Sistema Mecánico"/>
    <x v="17"/>
    <s v="GREAT RAINBOW"/>
    <n v="2024"/>
    <n v="4"/>
    <n v="16"/>
    <n v="71"/>
    <n v="1.1833333333333333"/>
  </r>
  <r>
    <x v="19"/>
    <x v="190"/>
    <s v="Sistema Eléctrico"/>
    <x v="62"/>
    <s v="GREAT RAINBOW"/>
    <n v="2024"/>
    <n v="4"/>
    <n v="18"/>
    <n v="6.5"/>
    <n v="0.10833333333333334"/>
  </r>
  <r>
    <x v="18"/>
    <x v="191"/>
    <s v="Sistema Mecánico"/>
    <x v="38"/>
    <s v="GREAT RAINBOW"/>
    <n v="2024"/>
    <n v="4"/>
    <n v="18"/>
    <n v="103"/>
    <n v="1.7166666666666666"/>
  </r>
  <r>
    <x v="5"/>
    <x v="192"/>
    <s v="Sistema Mecánico"/>
    <x v="63"/>
    <s v="ASTRA CENTAURUS"/>
    <n v="2024"/>
    <n v="4"/>
    <n v="23"/>
    <n v="7"/>
    <n v="0.11666666666666667"/>
  </r>
  <r>
    <x v="42"/>
    <x v="193"/>
    <s v="Sistema Eléctrico"/>
    <x v="19"/>
    <s v="ASTRA CENTAURUS"/>
    <n v="2024"/>
    <n v="4"/>
    <n v="23"/>
    <n v="12"/>
    <n v="0.2"/>
  </r>
  <r>
    <x v="42"/>
    <x v="193"/>
    <s v="Sistema Eléctrico"/>
    <x v="19"/>
    <s v="ASTRA CENTAURUS"/>
    <n v="2024"/>
    <n v="4"/>
    <n v="24"/>
    <n v="1"/>
    <n v="1.6666666666666666E-2"/>
  </r>
  <r>
    <x v="18"/>
    <x v="194"/>
    <s v="Sistema Mecánico"/>
    <x v="64"/>
    <s v="ASTRA CENTAURUS"/>
    <n v="2024"/>
    <n v="4"/>
    <n v="25"/>
    <n v="554"/>
    <n v="9.2333333333333325"/>
  </r>
  <r>
    <x v="42"/>
    <x v="195"/>
    <s v="Sistema Eléctrico"/>
    <x v="19"/>
    <s v="ASTRA CENTAURUS"/>
    <n v="2024"/>
    <n v="4"/>
    <n v="26"/>
    <n v="8"/>
    <n v="0.13333333333333333"/>
  </r>
  <r>
    <x v="43"/>
    <x v="196"/>
    <s v="Sistema Eléctrico"/>
    <x v="19"/>
    <s v="ASTRA CENTAURUS"/>
    <n v="2024"/>
    <n v="4"/>
    <n v="26"/>
    <n v="18"/>
    <n v="0.3"/>
  </r>
  <r>
    <x v="42"/>
    <x v="195"/>
    <s v="Sistema Eléctrico"/>
    <x v="19"/>
    <s v="ASTRA CENTAURUS"/>
    <n v="2024"/>
    <n v="4"/>
    <n v="27"/>
    <n v="8"/>
    <n v="0.13333333333333333"/>
  </r>
  <r>
    <x v="42"/>
    <x v="195"/>
    <s v="Sistema Eléctrico"/>
    <x v="19"/>
    <s v="ASTRA CENTAURUS"/>
    <n v="2024"/>
    <n v="4"/>
    <n v="28"/>
    <n v="5"/>
    <n v="8.3333333333333329E-2"/>
  </r>
  <r>
    <x v="11"/>
    <x v="197"/>
    <s v="Sistema Eléctrico"/>
    <x v="27"/>
    <s v="ULTRA VISION"/>
    <n v="2024"/>
    <n v="5"/>
    <n v="8"/>
    <n v="9"/>
    <n v="0.15"/>
  </r>
  <r>
    <x v="11"/>
    <x v="197"/>
    <s v="Sistema Eléctrico"/>
    <x v="27"/>
    <s v="ULTRA VISION"/>
    <n v="2024"/>
    <n v="5"/>
    <n v="8"/>
    <n v="23"/>
    <n v="0.38333333333333336"/>
  </r>
  <r>
    <x v="11"/>
    <x v="197"/>
    <s v="Sistema Eléctrico"/>
    <x v="27"/>
    <s v="ULTRA VISION"/>
    <n v="2024"/>
    <n v="5"/>
    <n v="8"/>
    <n v="4"/>
    <n v="6.6666666666666666E-2"/>
  </r>
  <r>
    <x v="11"/>
    <x v="197"/>
    <s v="Sistema Eléctrico"/>
    <x v="27"/>
    <s v="ULTRA VISION"/>
    <n v="2024"/>
    <n v="5"/>
    <n v="8"/>
    <n v="4"/>
    <n v="6.6666666666666666E-2"/>
  </r>
  <r>
    <x v="42"/>
    <x v="167"/>
    <s v="Sistema Eléctrico"/>
    <x v="19"/>
    <s v="ULTRA VISION"/>
    <n v="2024"/>
    <n v="5"/>
    <n v="8"/>
    <n v="35"/>
    <n v="0.58333333333333337"/>
  </r>
  <r>
    <x v="43"/>
    <x v="167"/>
    <s v="Sistema Eléctrico"/>
    <x v="19"/>
    <s v="ULTRA VISION"/>
    <n v="2024"/>
    <n v="5"/>
    <n v="8"/>
    <n v="11.5"/>
    <n v="0.19166666666666668"/>
  </r>
  <r>
    <x v="11"/>
    <x v="197"/>
    <s v="Sistema Eléctrico"/>
    <x v="27"/>
    <s v="ULTRA VISION"/>
    <n v="2024"/>
    <n v="5"/>
    <n v="9"/>
    <n v="4"/>
    <n v="6.6666666666666666E-2"/>
  </r>
  <r>
    <x v="11"/>
    <x v="197"/>
    <s v="Sistema Eléctrico"/>
    <x v="27"/>
    <s v="ULTRA VISION"/>
    <n v="2024"/>
    <n v="5"/>
    <n v="9"/>
    <n v="3"/>
    <n v="0.05"/>
  </r>
  <r>
    <x v="11"/>
    <x v="197"/>
    <s v="Sistema Eléctrico"/>
    <x v="27"/>
    <s v="ULTRA VISION"/>
    <n v="2024"/>
    <n v="5"/>
    <n v="9"/>
    <n v="1"/>
    <n v="1.6666666666666666E-2"/>
  </r>
  <r>
    <x v="11"/>
    <x v="197"/>
    <s v="Sistema Eléctrico"/>
    <x v="27"/>
    <s v="ULTRA VISION"/>
    <n v="2024"/>
    <n v="5"/>
    <n v="9"/>
    <n v="6"/>
    <n v="0.1"/>
  </r>
  <r>
    <x v="11"/>
    <x v="197"/>
    <s v="Sistema Eléctrico"/>
    <x v="27"/>
    <s v="ULTRA VISION"/>
    <n v="2024"/>
    <n v="5"/>
    <n v="9"/>
    <n v="4"/>
    <n v="6.6666666666666666E-2"/>
  </r>
  <r>
    <x v="11"/>
    <x v="197"/>
    <s v="Sistema Eléctrico"/>
    <x v="27"/>
    <s v="ULTRA VISION"/>
    <n v="2024"/>
    <n v="5"/>
    <n v="9"/>
    <n v="4"/>
    <n v="6.6666666666666666E-2"/>
  </r>
  <r>
    <x v="11"/>
    <x v="197"/>
    <s v="Sistema Eléctrico"/>
    <x v="27"/>
    <s v="ULTRA VISION"/>
    <n v="2024"/>
    <n v="5"/>
    <n v="9"/>
    <n v="6"/>
    <n v="0.1"/>
  </r>
  <r>
    <x v="11"/>
    <x v="197"/>
    <s v="Sistema Eléctrico"/>
    <x v="27"/>
    <s v="ULTRA VISION"/>
    <n v="2024"/>
    <n v="5"/>
    <n v="9"/>
    <n v="5"/>
    <n v="8.3333333333333329E-2"/>
  </r>
  <r>
    <x v="11"/>
    <x v="197"/>
    <s v="Sistema Eléctrico"/>
    <x v="27"/>
    <s v="ULTRA VISION"/>
    <n v="2024"/>
    <n v="5"/>
    <n v="9"/>
    <n v="7"/>
    <n v="0.11666666666666667"/>
  </r>
  <r>
    <x v="11"/>
    <x v="197"/>
    <s v="Sistema Eléctrico"/>
    <x v="27"/>
    <s v="ULTRA VISION"/>
    <n v="2024"/>
    <n v="5"/>
    <n v="9"/>
    <n v="78"/>
    <n v="1.3"/>
  </r>
  <r>
    <x v="43"/>
    <x v="167"/>
    <s v="Sistema Eléctrico"/>
    <x v="19"/>
    <s v="ULTRA VISION"/>
    <n v="2024"/>
    <n v="5"/>
    <n v="9"/>
    <n v="5"/>
    <n v="8.3333333333333329E-2"/>
  </r>
  <r>
    <x v="5"/>
    <x v="198"/>
    <s v="Sistema Estructural"/>
    <x v="65"/>
    <s v="ULTRA VISION"/>
    <n v="2024"/>
    <n v="5"/>
    <n v="10"/>
    <n v="42"/>
    <n v="0.7"/>
  </r>
  <r>
    <x v="43"/>
    <x v="167"/>
    <s v="Sistema Eléctrico"/>
    <x v="19"/>
    <s v="ULTRA VISION"/>
    <n v="2024"/>
    <n v="5"/>
    <n v="10"/>
    <n v="22.5"/>
    <n v="0.375"/>
  </r>
  <r>
    <x v="47"/>
    <x v="199"/>
    <s v="Sistema Estructural"/>
    <x v="3"/>
    <s v="BREEZE"/>
    <n v="2024"/>
    <n v="5"/>
    <n v="17"/>
    <n v="7"/>
    <n v="0.11666666666666667"/>
  </r>
  <r>
    <x v="43"/>
    <x v="200"/>
    <s v="Sistema Eléctrico"/>
    <x v="19"/>
    <s v="BREEZE"/>
    <n v="2024"/>
    <n v="5"/>
    <n v="17"/>
    <n v="1"/>
    <n v="1.6666666666666666E-2"/>
  </r>
  <r>
    <x v="14"/>
    <x v="43"/>
    <s v="Sistema Mecánico"/>
    <x v="18"/>
    <s v="BREEZE"/>
    <n v="2024"/>
    <n v="5"/>
    <n v="18"/>
    <n v="105"/>
    <n v="1.75"/>
  </r>
  <r>
    <x v="48"/>
    <x v="201"/>
    <s v="Sistema Eléctrico"/>
    <x v="25"/>
    <s v="AMIS POWER"/>
    <n v="2024"/>
    <n v="6"/>
    <n v="7"/>
    <n v="38"/>
    <n v="0.6333333333333333"/>
  </r>
  <r>
    <x v="32"/>
    <x v="202"/>
    <s v="Sistema Estructural"/>
    <x v="6"/>
    <s v="PORT FUKUOKA"/>
    <n v="2024"/>
    <n v="6"/>
    <n v="12"/>
    <n v="15"/>
    <n v="0.25"/>
  </r>
  <r>
    <x v="0"/>
    <x v="2"/>
    <s v="Sistema Eléctrico"/>
    <x v="2"/>
    <s v="PORT FUKUOKA"/>
    <n v="2024"/>
    <n v="6"/>
    <n v="13"/>
    <n v="5"/>
    <n v="8.3333333333333329E-2"/>
  </r>
  <r>
    <x v="36"/>
    <x v="203"/>
    <s v="Sistema Eléctrico"/>
    <x v="27"/>
    <s v="PORT FUKUOKA"/>
    <n v="2024"/>
    <n v="6"/>
    <n v="15"/>
    <n v="39"/>
    <n v="0.65"/>
  </r>
  <r>
    <x v="21"/>
    <x v="204"/>
    <s v="Sistema de Refrigeración"/>
    <x v="66"/>
    <s v="PORT FUKUOKA"/>
    <n v="2024"/>
    <n v="6"/>
    <n v="16"/>
    <n v="100"/>
    <n v="1.6666666666666667"/>
  </r>
  <r>
    <x v="36"/>
    <x v="205"/>
    <s v="Sistema Mecánico"/>
    <x v="38"/>
    <s v="PORT FUKUOKA"/>
    <n v="2024"/>
    <n v="6"/>
    <n v="16"/>
    <n v="45"/>
    <n v="0.75"/>
  </r>
  <r>
    <x v="42"/>
    <x v="206"/>
    <s v="Sistema Eléctrico"/>
    <x v="19"/>
    <s v="PORT FUKUOKA"/>
    <n v="2024"/>
    <n v="6"/>
    <n v="17"/>
    <n v="9"/>
    <n v="0.15"/>
  </r>
  <r>
    <x v="42"/>
    <x v="206"/>
    <s v="Sistema Eléctrico"/>
    <x v="19"/>
    <s v="PORT FUKUOKA"/>
    <n v="2024"/>
    <n v="6"/>
    <n v="17"/>
    <n v="1"/>
    <n v="1.6666666666666666E-2"/>
  </r>
  <r>
    <x v="16"/>
    <x v="125"/>
    <s v="Sistema Estructural"/>
    <x v="20"/>
    <s v="AFRICAN JACANA"/>
    <n v="2024"/>
    <n v="6"/>
    <n v="18"/>
    <n v="100"/>
    <n v="1.6666666666666667"/>
  </r>
  <r>
    <x v="38"/>
    <x v="207"/>
    <s v="Sistema Neumático"/>
    <x v="14"/>
    <s v="AFRICAN JACANA"/>
    <n v="2024"/>
    <n v="6"/>
    <n v="19"/>
    <n v="32"/>
    <n v="0.53333333333333333"/>
  </r>
  <r>
    <x v="16"/>
    <x v="125"/>
    <s v="Sistema Estructural"/>
    <x v="20"/>
    <s v="AFRICAN JACANA"/>
    <n v="2024"/>
    <n v="6"/>
    <n v="20"/>
    <n v="13"/>
    <n v="0.21666666666666667"/>
  </r>
  <r>
    <x v="16"/>
    <x v="125"/>
    <s v="Sistema Estructural"/>
    <x v="20"/>
    <s v="AFRICAN JACANA"/>
    <n v="2024"/>
    <n v="6"/>
    <n v="20"/>
    <n v="35"/>
    <n v="0.58333333333333337"/>
  </r>
  <r>
    <x v="11"/>
    <x v="208"/>
    <s v="Sistema Hidráulico"/>
    <x v="12"/>
    <s v="TBC PRESTIGE"/>
    <n v="2024"/>
    <n v="6"/>
    <n v="25"/>
    <n v="22"/>
    <n v="0.36666666666666664"/>
  </r>
  <r>
    <x v="6"/>
    <x v="209"/>
    <s v="Sistema Estructural"/>
    <x v="29"/>
    <s v="TBC PRESTIGE"/>
    <n v="2024"/>
    <n v="6"/>
    <n v="25"/>
    <n v="31"/>
    <n v="0.51666666666666672"/>
  </r>
  <r>
    <x v="43"/>
    <x v="179"/>
    <s v="Sistema Eléctrico"/>
    <x v="19"/>
    <s v="SAN ANTONIO"/>
    <n v="2024"/>
    <n v="7"/>
    <n v="13"/>
    <n v="1"/>
    <n v="1.6666666666666666E-2"/>
  </r>
  <r>
    <x v="43"/>
    <x v="179"/>
    <s v="Sistema Eléctrico"/>
    <x v="19"/>
    <s v="SAN ANTONIO"/>
    <n v="2024"/>
    <n v="7"/>
    <n v="13"/>
    <n v="1"/>
    <n v="1.6666666666666666E-2"/>
  </r>
  <r>
    <x v="43"/>
    <x v="179"/>
    <s v="Sistema Eléctrico"/>
    <x v="19"/>
    <s v="SAN ANTONIO"/>
    <n v="2024"/>
    <n v="7"/>
    <n v="13"/>
    <n v="2.5"/>
    <n v="4.1666666666666664E-2"/>
  </r>
  <r>
    <x v="26"/>
    <x v="179"/>
    <s v="Sistema Eléctrico"/>
    <x v="19"/>
    <s v="SAN ANTONIO"/>
    <n v="2024"/>
    <n v="7"/>
    <n v="13"/>
    <n v="14.5"/>
    <n v="0.24166666666666667"/>
  </r>
  <r>
    <x v="1"/>
    <x v="210"/>
    <s v="Sistema Mecánico"/>
    <x v="48"/>
    <s v="SAN ANTONIO"/>
    <n v="2024"/>
    <n v="7"/>
    <n v="13"/>
    <n v="79"/>
    <n v="1.3166666666666667"/>
  </r>
  <r>
    <x v="6"/>
    <x v="211"/>
    <s v="Sistema Estructural"/>
    <x v="29"/>
    <s v="SAN ANTONIO"/>
    <n v="2024"/>
    <n v="7"/>
    <n v="15"/>
    <n v="32"/>
    <n v="0.53333333333333333"/>
  </r>
  <r>
    <x v="9"/>
    <x v="212"/>
    <s v="Sistema Eléctrico"/>
    <x v="9"/>
    <s v="POMORZE"/>
    <n v="2024"/>
    <n v="7"/>
    <n v="17"/>
    <n v="7"/>
    <n v="0.11666666666666667"/>
  </r>
  <r>
    <x v="30"/>
    <x v="74"/>
    <s v="Sistema Estructural"/>
    <x v="6"/>
    <s v="POMORZE"/>
    <n v="2024"/>
    <n v="7"/>
    <n v="17"/>
    <n v="53"/>
    <n v="0.8833333333333333"/>
  </r>
  <r>
    <x v="8"/>
    <x v="74"/>
    <s v="Sistema Estructural"/>
    <x v="6"/>
    <s v="POMORZE"/>
    <n v="2024"/>
    <n v="7"/>
    <n v="19"/>
    <n v="11"/>
    <n v="0.18333333333333332"/>
  </r>
  <r>
    <x v="33"/>
    <x v="179"/>
    <s v="Sistema Eléctrico"/>
    <x v="19"/>
    <s v="POMORZE"/>
    <n v="2024"/>
    <n v="7"/>
    <n v="20"/>
    <n v="3.5"/>
    <n v="5.8333333333333334E-2"/>
  </r>
  <r>
    <x v="34"/>
    <x v="213"/>
    <s v="Sistema Estructural"/>
    <x v="29"/>
    <s v="KELLET ISLAND"/>
    <n v="2024"/>
    <n v="7"/>
    <n v="22"/>
    <n v="6"/>
    <n v="0.1"/>
  </r>
  <r>
    <x v="38"/>
    <x v="74"/>
    <s v="Sistema Estructural"/>
    <x v="6"/>
    <s v="KELLET ISLAND"/>
    <n v="2024"/>
    <n v="7"/>
    <n v="22"/>
    <n v="28"/>
    <n v="0.46666666666666667"/>
  </r>
  <r>
    <x v="30"/>
    <x v="74"/>
    <s v="Sistema Estructural"/>
    <x v="6"/>
    <s v="KELLET ISLAND"/>
    <n v="2024"/>
    <n v="7"/>
    <n v="22"/>
    <n v="22.5"/>
    <n v="0.375"/>
  </r>
  <r>
    <x v="43"/>
    <x v="179"/>
    <s v="Sistema Eléctrico"/>
    <x v="19"/>
    <s v="KELLET ISLAND"/>
    <n v="2024"/>
    <n v="7"/>
    <n v="22"/>
    <n v="1"/>
    <n v="1.6666666666666666E-2"/>
  </r>
  <r>
    <x v="26"/>
    <x v="214"/>
    <s v="Sistema Estructural"/>
    <x v="67"/>
    <s v="KELLET ISLAND"/>
    <n v="2024"/>
    <n v="7"/>
    <n v="22"/>
    <n v="21"/>
    <n v="0.35"/>
  </r>
  <r>
    <x v="5"/>
    <x v="46"/>
    <s v="Sistema Estructural"/>
    <x v="6"/>
    <s v="KELLET ISLAND"/>
    <n v="2024"/>
    <n v="7"/>
    <n v="23"/>
    <n v="35"/>
    <n v="0.58333333333333337"/>
  </r>
  <r>
    <x v="0"/>
    <x v="43"/>
    <s v="Sistema Mecánico"/>
    <x v="18"/>
    <s v="ARUNA NAZIK"/>
    <n v="2024"/>
    <n v="7"/>
    <n v="28"/>
    <n v="48"/>
    <n v="0.8"/>
  </r>
  <r>
    <x v="43"/>
    <x v="179"/>
    <s v="Sistema Eléctrico"/>
    <x v="19"/>
    <s v="ARUNA NAZIK"/>
    <n v="2024"/>
    <n v="7"/>
    <n v="28"/>
    <n v="4"/>
    <n v="6.6666666666666666E-2"/>
  </r>
  <r>
    <x v="43"/>
    <x v="179"/>
    <s v="Sistema Eléctrico"/>
    <x v="19"/>
    <s v="ARUNA NAZIK"/>
    <n v="2024"/>
    <n v="7"/>
    <n v="28"/>
    <n v="1"/>
    <n v="1.6666666666666666E-2"/>
  </r>
  <r>
    <x v="43"/>
    <x v="179"/>
    <s v="Sistema Eléctrico"/>
    <x v="19"/>
    <s v="ARUNA NAZIK"/>
    <n v="2024"/>
    <n v="7"/>
    <n v="28"/>
    <n v="3"/>
    <n v="0.05"/>
  </r>
  <r>
    <x v="43"/>
    <x v="179"/>
    <s v="Sistema Eléctrico"/>
    <x v="19"/>
    <s v="ARUNA NAZIK"/>
    <n v="2024"/>
    <n v="7"/>
    <n v="28"/>
    <n v="3"/>
    <n v="0.05"/>
  </r>
  <r>
    <x v="43"/>
    <x v="179"/>
    <s v="Sistema Eléctrico"/>
    <x v="19"/>
    <s v="ARUNA NAZIK"/>
    <n v="2024"/>
    <n v="7"/>
    <n v="28"/>
    <n v="4"/>
    <n v="6.6666666666666666E-2"/>
  </r>
  <r>
    <x v="45"/>
    <x v="215"/>
    <s v="Sistema Eléctrico"/>
    <x v="5"/>
    <s v="ARUNA NAZIK"/>
    <n v="2024"/>
    <n v="7"/>
    <n v="29"/>
    <n v="6"/>
    <n v="0.1"/>
  </r>
  <r>
    <x v="30"/>
    <x v="216"/>
    <s v="Sistema Estructural"/>
    <x v="40"/>
    <s v="PARO"/>
    <n v="2024"/>
    <n v="8"/>
    <n v="10"/>
    <n v="13.5"/>
    <n v="0.22500000000000001"/>
  </r>
  <r>
    <x v="36"/>
    <x v="74"/>
    <s v="Sistema Estructural"/>
    <x v="6"/>
    <s v="PARO"/>
    <n v="2024"/>
    <n v="8"/>
    <n v="10"/>
    <n v="40"/>
    <n v="0.66666666666666663"/>
  </r>
  <r>
    <x v="8"/>
    <x v="217"/>
    <s v="Sistema Eléctrico"/>
    <x v="13"/>
    <s v="PARO"/>
    <n v="2024"/>
    <n v="8"/>
    <n v="11"/>
    <n v="93"/>
    <n v="1.55"/>
  </r>
  <r>
    <x v="49"/>
    <x v="218"/>
    <s v="Sistema Neumático"/>
    <x v="14"/>
    <s v="PARO"/>
    <n v="2024"/>
    <n v="8"/>
    <n v="11"/>
    <n v="73"/>
    <n v="1.2166666666666666"/>
  </r>
  <r>
    <x v="43"/>
    <x v="219"/>
    <s v="Sistema Eléctrico"/>
    <x v="19"/>
    <s v="PARO"/>
    <n v="2024"/>
    <n v="8"/>
    <n v="12"/>
    <n v="6.5"/>
    <n v="0.10833333333333334"/>
  </r>
  <r>
    <x v="8"/>
    <x v="220"/>
    <s v="Sistema Eléctrico"/>
    <x v="13"/>
    <s v="PARO"/>
    <n v="2024"/>
    <n v="8"/>
    <n v="12"/>
    <n v="252"/>
    <n v="4.2"/>
  </r>
  <r>
    <x v="50"/>
    <x v="221"/>
    <s v="Sistema Eléctrico"/>
    <x v="25"/>
    <s v="PARO"/>
    <n v="2024"/>
    <n v="8"/>
    <n v="12"/>
    <n v="78"/>
    <n v="1.3"/>
  </r>
  <r>
    <x v="8"/>
    <x v="222"/>
    <s v="Sistema Eléctrico"/>
    <x v="13"/>
    <s v="PARO"/>
    <n v="2024"/>
    <n v="8"/>
    <n v="13"/>
    <n v="10"/>
    <n v="0.16666666666666666"/>
  </r>
  <r>
    <x v="8"/>
    <x v="222"/>
    <s v="Sistema Eléctrico"/>
    <x v="13"/>
    <s v="PARO"/>
    <n v="2024"/>
    <n v="8"/>
    <n v="13"/>
    <n v="8"/>
    <n v="0.13333333333333333"/>
  </r>
  <r>
    <x v="8"/>
    <x v="222"/>
    <s v="Sistema Eléctrico"/>
    <x v="13"/>
    <s v="PARO"/>
    <n v="2024"/>
    <n v="8"/>
    <n v="13"/>
    <n v="155"/>
    <n v="2.5833333333333335"/>
  </r>
  <r>
    <x v="51"/>
    <x v="223"/>
    <s v="Sistema Eléctrico"/>
    <x v="68"/>
    <s v="PARO"/>
    <n v="2024"/>
    <n v="8"/>
    <n v="14"/>
    <n v="30"/>
    <n v="0.5"/>
  </r>
  <r>
    <x v="14"/>
    <x v="224"/>
    <s v="Sistema Eléctrico"/>
    <x v="5"/>
    <s v="AFRICAN JACANA"/>
    <n v="2024"/>
    <n v="8"/>
    <n v="23"/>
    <n v="14"/>
    <n v="0.23333333333333334"/>
  </r>
  <r>
    <x v="14"/>
    <x v="225"/>
    <s v="Sistema Eléctrico"/>
    <x v="5"/>
    <s v="AFRICAN JACANA"/>
    <n v="2024"/>
    <n v="8"/>
    <n v="23"/>
    <n v="6"/>
    <n v="0.1"/>
  </r>
  <r>
    <x v="8"/>
    <x v="226"/>
    <s v="Sistema Eléctrico"/>
    <x v="28"/>
    <s v="AFRICAN JACANA"/>
    <n v="2024"/>
    <n v="8"/>
    <n v="23"/>
    <n v="40"/>
    <n v="0.66666666666666663"/>
  </r>
  <r>
    <x v="8"/>
    <x v="226"/>
    <s v="Sistema Eléctrico"/>
    <x v="28"/>
    <s v="AFRICAN JACANA"/>
    <n v="2024"/>
    <n v="8"/>
    <n v="23"/>
    <n v="20"/>
    <n v="0.33333333333333331"/>
  </r>
  <r>
    <x v="8"/>
    <x v="227"/>
    <s v="Sistema Estructural"/>
    <x v="69"/>
    <s v="AFRICAN JACANA"/>
    <n v="2024"/>
    <n v="8"/>
    <n v="24"/>
    <n v="44"/>
    <n v="0.73333333333333328"/>
  </r>
  <r>
    <x v="43"/>
    <x v="228"/>
    <s v="Sistema Eléctrico"/>
    <x v="19"/>
    <s v="AFRICAN JACANA"/>
    <n v="2024"/>
    <n v="8"/>
    <n v="25"/>
    <n v="2"/>
    <n v="3.3333333333333333E-2"/>
  </r>
  <r>
    <x v="8"/>
    <x v="229"/>
    <s v="Sistema Mecánico"/>
    <x v="8"/>
    <s v="AFRICAN JACANA"/>
    <n v="2024"/>
    <n v="8"/>
    <n v="25"/>
    <n v="10"/>
    <n v="0.16666666666666666"/>
  </r>
  <r>
    <x v="5"/>
    <x v="230"/>
    <s v="Sistema Eléctrico"/>
    <x v="70"/>
    <s v="AFRICAN JACANA"/>
    <n v="2024"/>
    <n v="8"/>
    <n v="26"/>
    <n v="80"/>
    <n v="1.3333333333333333"/>
  </r>
  <r>
    <x v="11"/>
    <x v="231"/>
    <s v="Sistema Eléctrico"/>
    <x v="25"/>
    <s v="AFRICAN JACANA"/>
    <n v="2024"/>
    <n v="8"/>
    <n v="27"/>
    <n v="140"/>
    <n v="2.3333333333333335"/>
  </r>
  <r>
    <x v="38"/>
    <x v="232"/>
    <s v="Sistema Mecánico"/>
    <x v="8"/>
    <s v="AFRICAN JACANA"/>
    <n v="2024"/>
    <n v="8"/>
    <n v="27"/>
    <n v="9"/>
    <n v="0.15"/>
  </r>
  <r>
    <x v="19"/>
    <x v="233"/>
    <s v="Sistema Estructural"/>
    <x v="40"/>
    <s v="AFRICAN JACANA"/>
    <n v="2024"/>
    <n v="8"/>
    <n v="27"/>
    <n v="8"/>
    <n v="0.13333333333333333"/>
  </r>
  <r>
    <x v="8"/>
    <x v="234"/>
    <s v="Sistema Mecánico"/>
    <x v="8"/>
    <s v="WARMIA"/>
    <n v="2024"/>
    <n v="8"/>
    <n v="29"/>
    <n v="1"/>
    <n v="1.6666666666666666E-2"/>
  </r>
  <r>
    <x v="36"/>
    <x v="235"/>
    <s v="Sistema Eléctrico"/>
    <x v="71"/>
    <s v="WARMIA"/>
    <n v="2024"/>
    <n v="8"/>
    <n v="29"/>
    <n v="38"/>
    <n v="0.6333333333333333"/>
  </r>
  <r>
    <x v="30"/>
    <x v="236"/>
    <s v="Sistema Hidráulico"/>
    <x v="12"/>
    <s v="WARMIA"/>
    <n v="2024"/>
    <n v="8"/>
    <n v="30"/>
    <n v="15.5"/>
    <n v="0.25833333333333336"/>
  </r>
  <r>
    <x v="8"/>
    <x v="237"/>
    <s v="Sistema Mecánico"/>
    <x v="8"/>
    <s v="WARMIA"/>
    <n v="2024"/>
    <n v="8"/>
    <n v="30"/>
    <n v="2"/>
    <n v="3.3333333333333333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s v="Fluctuación de energía"/>
    <x v="0"/>
    <x v="0"/>
    <s v="CHICAGO HARMONY"/>
    <x v="0"/>
    <x v="0"/>
    <n v="1"/>
    <n v="18"/>
    <n v="0.3"/>
  </r>
  <r>
    <x v="1"/>
    <s v="Rotura de cadena de transmisión motorreductor-transportador"/>
    <x v="1"/>
    <x v="1"/>
    <s v="CHICAGO HARMONY"/>
    <x v="0"/>
    <x v="0"/>
    <n v="1"/>
    <n v="70"/>
    <n v="1.1666666666666667"/>
  </r>
  <r>
    <x v="2"/>
    <s v="Falla de lectura de corriente en el variador"/>
    <x v="0"/>
    <x v="2"/>
    <s v="CHICAGO HARMONY"/>
    <x v="0"/>
    <x v="0"/>
    <n v="1"/>
    <n v="1"/>
    <n v="1.6666666666666666E-2"/>
  </r>
  <r>
    <x v="3"/>
    <s v="Falla de la caja de cambio"/>
    <x v="2"/>
    <x v="3"/>
    <s v="PORT OSAKA"/>
    <x v="0"/>
    <x v="0"/>
    <n v="4"/>
    <n v="16"/>
    <n v="0.26666666666666666"/>
  </r>
  <r>
    <x v="0"/>
    <s v="Desprendimiento de cangilón por tornillería suelta"/>
    <x v="2"/>
    <x v="4"/>
    <s v="YUAN AN HAI"/>
    <x v="0"/>
    <x v="0"/>
    <n v="18"/>
    <n v="31"/>
    <n v="0.51666666666666672"/>
  </r>
  <r>
    <x v="4"/>
    <s v="Falla en apertura y cierre de la compuerta de llenado del silo de almacenamiento 4"/>
    <x v="0"/>
    <x v="5"/>
    <s v="SIFINOS"/>
    <x v="0"/>
    <x v="0"/>
    <n v="23"/>
    <n v="23"/>
    <n v="0.38333333333333336"/>
  </r>
  <r>
    <x v="5"/>
    <s v="Fuga por el bajante hacia la báscula de recibo"/>
    <x v="2"/>
    <x v="6"/>
    <s v="SEATTLE HARMONY"/>
    <x v="0"/>
    <x v="0"/>
    <n v="25"/>
    <n v="25"/>
    <n v="0.41666666666666669"/>
  </r>
  <r>
    <x v="6"/>
    <s v="Falla movimiento motor 56 techo B4"/>
    <x v="0"/>
    <x v="5"/>
    <s v="SEATTLE HARMONY"/>
    <x v="0"/>
    <x v="0"/>
    <n v="26"/>
    <n v="22"/>
    <n v="0.36666666666666664"/>
  </r>
  <r>
    <x v="7"/>
    <s v="Se apagan los equipos sin causa aparente"/>
    <x v="0"/>
    <x v="0"/>
    <s v="SEATTLE HARMONY"/>
    <x v="0"/>
    <x v="0"/>
    <n v="27"/>
    <n v="10"/>
    <n v="0.16666666666666666"/>
  </r>
  <r>
    <x v="0"/>
    <s v="Cangilón partido"/>
    <x v="2"/>
    <x v="7"/>
    <s v="SEATTLE HARMONY"/>
    <x v="0"/>
    <x v="0"/>
    <n v="28"/>
    <n v="35"/>
    <n v="0.58333333333333337"/>
  </r>
  <r>
    <x v="8"/>
    <s v="Atascamiento"/>
    <x v="1"/>
    <x v="8"/>
    <s v="SEATTLE HARMONY"/>
    <x v="0"/>
    <x v="0"/>
    <n v="28"/>
    <n v="90"/>
    <n v="1.5"/>
  </r>
  <r>
    <x v="9"/>
    <s v="Se activa sensor de sobrecarga"/>
    <x v="0"/>
    <x v="9"/>
    <s v="SEATTLE HARMONY"/>
    <x v="0"/>
    <x v="0"/>
    <n v="29"/>
    <n v="2"/>
    <n v="3.3333333333333333E-2"/>
  </r>
  <r>
    <x v="10"/>
    <s v="Falla en la señal de apertura (sensórica)"/>
    <x v="0"/>
    <x v="5"/>
    <s v="SEATTLE HARMONY"/>
    <x v="0"/>
    <x v="0"/>
    <n v="29"/>
    <n v="16"/>
    <n v="0.26666666666666666"/>
  </r>
  <r>
    <x v="0"/>
    <s v="Paro para abastecer MP a planta"/>
    <x v="3"/>
    <x v="10"/>
    <s v="SEATTLE HARMONY"/>
    <x v="0"/>
    <x v="0"/>
    <n v="29"/>
    <n v="250"/>
    <n v="4.166666666666667"/>
  </r>
  <r>
    <x v="0"/>
    <s v="Paro para abastecer MP a planta"/>
    <x v="3"/>
    <x v="10"/>
    <s v="SEATTLE HARMONY"/>
    <x v="0"/>
    <x v="0"/>
    <n v="30"/>
    <n v="280"/>
    <n v="4.666666666666667"/>
  </r>
  <r>
    <x v="0"/>
    <s v="Contaminación cruzada desde TC bajo silos 1 y 2"/>
    <x v="0"/>
    <x v="11"/>
    <s v="SEATTLE HARMONY"/>
    <x v="0"/>
    <x v="0"/>
    <n v="30"/>
    <n v="230"/>
    <n v="3.8333333333333335"/>
  </r>
  <r>
    <x v="8"/>
    <s v="Sobrecarga en el transportador"/>
    <x v="1"/>
    <x v="8"/>
    <s v="SEATTLE HARMONY"/>
    <x v="0"/>
    <x v="0"/>
    <n v="30"/>
    <n v="7"/>
    <n v="0.11666666666666667"/>
  </r>
  <r>
    <x v="1"/>
    <s v="Rotura de la cadena del transportador"/>
    <x v="1"/>
    <x v="1"/>
    <s v="SEATTLE HARMONY"/>
    <x v="0"/>
    <x v="0"/>
    <n v="31"/>
    <n v="123"/>
    <n v="2.0499999999999998"/>
  </r>
  <r>
    <x v="5"/>
    <s v="Fuga de producto por bajante hacia la báscula de recibo"/>
    <x v="2"/>
    <x v="6"/>
    <s v="MN ULTRA ANGEL"/>
    <x v="0"/>
    <x v="1"/>
    <n v="3"/>
    <n v="37"/>
    <n v="0.6166666666666667"/>
  </r>
  <r>
    <x v="11"/>
    <s v="Bajo nivel de aceite en unidad hidráulica"/>
    <x v="4"/>
    <x v="12"/>
    <s v="MN ULTRA ANGEL"/>
    <x v="0"/>
    <x v="1"/>
    <n v="3"/>
    <n v="45"/>
    <n v="0.75"/>
  </r>
  <r>
    <x v="12"/>
    <s v="Falla de sensor de nivel del silo 3 que provoca retorno de producto"/>
    <x v="0"/>
    <x v="13"/>
    <s v="MN ULTRA ANGEL"/>
    <x v="0"/>
    <x v="1"/>
    <n v="3"/>
    <n v="15"/>
    <n v="0.25"/>
  </r>
  <r>
    <x v="4"/>
    <s v="Compuerta de llenado de silo 4 no abre por baja presión de aire: fuga por electroválvula"/>
    <x v="5"/>
    <x v="14"/>
    <s v="MN ULTRA ANGEL"/>
    <x v="0"/>
    <x v="1"/>
    <n v="3"/>
    <n v="16"/>
    <n v="0.26666666666666666"/>
  </r>
  <r>
    <x v="9"/>
    <s v="Se suelta rodillo limpiador"/>
    <x v="1"/>
    <x v="15"/>
    <s v="MN ULTRA ANGEL"/>
    <x v="0"/>
    <x v="1"/>
    <n v="4"/>
    <n v="20"/>
    <n v="0.33333333333333331"/>
  </r>
  <r>
    <x v="5"/>
    <s v="Falla de rodillo de retorno"/>
    <x v="1"/>
    <x v="16"/>
    <s v="DORYSIA"/>
    <x v="0"/>
    <x v="1"/>
    <n v="18"/>
    <n v="135"/>
    <n v="2.25"/>
  </r>
  <r>
    <x v="13"/>
    <s v="Rotura de correas por atasque del equipo"/>
    <x v="1"/>
    <x v="17"/>
    <s v="DORYSIA"/>
    <x v="0"/>
    <x v="1"/>
    <n v="19"/>
    <n v="161"/>
    <n v="2.6833333333333331"/>
  </r>
  <r>
    <x v="14"/>
    <s v="Banda desalineada por falla de estaciones autoalineantes"/>
    <x v="1"/>
    <x v="18"/>
    <s v="DORYSIA"/>
    <x v="0"/>
    <x v="1"/>
    <n v="19"/>
    <n v="150"/>
    <n v="2.5"/>
  </r>
  <r>
    <x v="2"/>
    <s v="Falla en la comunicación del variador"/>
    <x v="0"/>
    <x v="19"/>
    <s v="DORYSIA"/>
    <x v="0"/>
    <x v="1"/>
    <n v="19"/>
    <n v="23"/>
    <n v="0.38333333333333336"/>
  </r>
  <r>
    <x v="15"/>
    <s v="Problemas de comunicación"/>
    <x v="0"/>
    <x v="19"/>
    <s v="NOSHIMA"/>
    <x v="0"/>
    <x v="1"/>
    <n v="21"/>
    <n v="55"/>
    <n v="0.91666666666666663"/>
  </r>
  <r>
    <x v="14"/>
    <s v="Fuga en banda tripper"/>
    <x v="2"/>
    <x v="6"/>
    <s v="NOSHIMA"/>
    <x v="0"/>
    <x v="1"/>
    <n v="22"/>
    <n v="32"/>
    <n v="0.53333333333333333"/>
  </r>
  <r>
    <x v="16"/>
    <s v="Pase de silo 1 hacia silo 2"/>
    <x v="2"/>
    <x v="20"/>
    <s v="NOSHIMA"/>
    <x v="0"/>
    <x v="1"/>
    <n v="22"/>
    <n v="54"/>
    <n v="0.9"/>
  </r>
  <r>
    <x v="0"/>
    <s v="Fuga en bajante hacia banda tripper"/>
    <x v="2"/>
    <x v="6"/>
    <s v="NOSHIMA"/>
    <x v="0"/>
    <x v="1"/>
    <n v="22"/>
    <n v="48"/>
    <n v="0.8"/>
  </r>
  <r>
    <x v="17"/>
    <s v="Falla de lectura de corriente en el variador"/>
    <x v="0"/>
    <x v="2"/>
    <s v="NOSHIMA"/>
    <x v="0"/>
    <x v="1"/>
    <n v="22"/>
    <n v="57"/>
    <n v="0.95"/>
  </r>
  <r>
    <x v="5"/>
    <s v="Fuga en bajante hacia báscula de recibo"/>
    <x v="2"/>
    <x v="6"/>
    <s v="NOSHIMA"/>
    <x v="0"/>
    <x v="1"/>
    <n v="23"/>
    <n v="22"/>
    <n v="0.36666666666666664"/>
  </r>
  <r>
    <x v="0"/>
    <s v="Fuga en bajante hacia banda tripper"/>
    <x v="2"/>
    <x v="6"/>
    <s v="NOSHIMA"/>
    <x v="0"/>
    <x v="1"/>
    <n v="23"/>
    <n v="32"/>
    <n v="0.53333333333333333"/>
  </r>
  <r>
    <x v="18"/>
    <s v="Atasque por cadena del transportador incrustada en lámina intermedia"/>
    <x v="2"/>
    <x v="21"/>
    <s v="NOSHIMA"/>
    <x v="0"/>
    <x v="1"/>
    <n v="23"/>
    <n v="193"/>
    <n v="3.2166666666666668"/>
  </r>
  <r>
    <x v="8"/>
    <s v="Se apaga sin mostrar alarma alguna"/>
    <x v="0"/>
    <x v="5"/>
    <s v="NOSHIMA"/>
    <x v="0"/>
    <x v="1"/>
    <n v="23"/>
    <n v="6"/>
    <n v="0.1"/>
  </r>
  <r>
    <x v="9"/>
    <s v="Falla del sensor de movimiento"/>
    <x v="0"/>
    <x v="5"/>
    <s v="NOSHIMA"/>
    <x v="0"/>
    <x v="1"/>
    <n v="24"/>
    <n v="7"/>
    <n v="0.11666666666666667"/>
  </r>
  <r>
    <x v="18"/>
    <s v="Falla de chumacera del eje de cola del transportador"/>
    <x v="1"/>
    <x v="22"/>
    <s v="NOSHIMA"/>
    <x v="0"/>
    <x v="1"/>
    <n v="24"/>
    <n v="170"/>
    <n v="2.8333333333333335"/>
  </r>
  <r>
    <x v="9"/>
    <s v="Falla del sensor de movimiento"/>
    <x v="0"/>
    <x v="5"/>
    <s v="NOSHIMA"/>
    <x v="0"/>
    <x v="1"/>
    <n v="25"/>
    <n v="4"/>
    <n v="6.6666666666666666E-2"/>
  </r>
  <r>
    <x v="9"/>
    <s v="Falla del sensor de movimiento"/>
    <x v="0"/>
    <x v="5"/>
    <s v="NOSHIMA"/>
    <x v="0"/>
    <x v="1"/>
    <n v="25"/>
    <n v="2"/>
    <n v="3.3333333333333333E-2"/>
  </r>
  <r>
    <x v="11"/>
    <s v="Alarma under zero en compuweigh CD-4000"/>
    <x v="0"/>
    <x v="19"/>
    <s v="COMMON LUCK"/>
    <x v="0"/>
    <x v="2"/>
    <n v="10"/>
    <n v="25"/>
    <n v="0.41666666666666669"/>
  </r>
  <r>
    <x v="11"/>
    <s v="Alarma under zero en compuweigh CD-4000"/>
    <x v="0"/>
    <x v="19"/>
    <s v="COMMON LUCK"/>
    <x v="0"/>
    <x v="2"/>
    <n v="10"/>
    <n v="129"/>
    <n v="2.15"/>
  </r>
  <r>
    <x v="11"/>
    <s v="Alarma under zero en compuweigh CD-4000"/>
    <x v="0"/>
    <x v="19"/>
    <s v="COMMON LUCK"/>
    <x v="0"/>
    <x v="2"/>
    <n v="10"/>
    <n v="19"/>
    <n v="0.31666666666666665"/>
  </r>
  <r>
    <x v="11"/>
    <s v="Alarma sensor de nivel alto"/>
    <x v="0"/>
    <x v="23"/>
    <s v="COMMON LUCK"/>
    <x v="0"/>
    <x v="2"/>
    <n v="10"/>
    <n v="2"/>
    <n v="3.3333333333333333E-2"/>
  </r>
  <r>
    <x v="11"/>
    <s v="Alarma sensor de nivel alto"/>
    <x v="0"/>
    <x v="23"/>
    <s v="COMMON LUCK"/>
    <x v="0"/>
    <x v="2"/>
    <n v="10"/>
    <n v="47"/>
    <n v="0.78333333333333333"/>
  </r>
  <r>
    <x v="19"/>
    <s v="Falla en cierre, se cambia bobina de válvula"/>
    <x v="0"/>
    <x v="24"/>
    <s v="COMMON LUCK"/>
    <x v="0"/>
    <x v="2"/>
    <n v="10"/>
    <n v="62"/>
    <n v="1.0333333333333334"/>
  </r>
  <r>
    <x v="11"/>
    <s v="Pérdida de comunicación con compuweigh"/>
    <x v="0"/>
    <x v="19"/>
    <s v="COMMON LUCK"/>
    <x v="0"/>
    <x v="2"/>
    <n v="11"/>
    <n v="5"/>
    <n v="8.3333333333333329E-2"/>
  </r>
  <r>
    <x v="11"/>
    <s v="Pérdida de comunicación con compuweigh"/>
    <x v="0"/>
    <x v="19"/>
    <s v="COMMON LUCK"/>
    <x v="0"/>
    <x v="2"/>
    <n v="11"/>
    <n v="5"/>
    <n v="8.3333333333333329E-2"/>
  </r>
  <r>
    <x v="20"/>
    <s v="Cortocircuito en acometida de control"/>
    <x v="0"/>
    <x v="25"/>
    <s v="COMMON LUCK"/>
    <x v="0"/>
    <x v="2"/>
    <n v="11"/>
    <n v="10"/>
    <n v="0.16666666666666666"/>
  </r>
  <r>
    <x v="8"/>
    <s v="Sobrecarga por posible aumento de rata de recibo"/>
    <x v="1"/>
    <x v="8"/>
    <s v="COMMON LUCK"/>
    <x v="0"/>
    <x v="2"/>
    <n v="11"/>
    <n v="5"/>
    <n v="8.3333333333333329E-2"/>
  </r>
  <r>
    <x v="8"/>
    <s v="Sobrecarga por posible aumento de rata de recibo"/>
    <x v="1"/>
    <x v="8"/>
    <s v="COMMON LUCK"/>
    <x v="0"/>
    <x v="2"/>
    <n v="11"/>
    <n v="3"/>
    <n v="0.05"/>
  </r>
  <r>
    <x v="8"/>
    <s v="Sobrecarga por posible aumento de rata de recibo"/>
    <x v="1"/>
    <x v="8"/>
    <s v="COMMON LUCK"/>
    <x v="0"/>
    <x v="2"/>
    <n v="11"/>
    <n v="51"/>
    <n v="0.85"/>
  </r>
  <r>
    <x v="11"/>
    <s v="Alarma de over capacity en CD4000"/>
    <x v="0"/>
    <x v="19"/>
    <s v="AMIS KALON"/>
    <x v="0"/>
    <x v="2"/>
    <n v="22"/>
    <n v="5"/>
    <n v="8.3333333333333329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.5"/>
    <n v="4.1666666666666664E-2"/>
  </r>
  <r>
    <x v="11"/>
    <s v="CD4000 desconectada"/>
    <x v="0"/>
    <x v="19"/>
    <s v="AMIS KALON"/>
    <x v="0"/>
    <x v="2"/>
    <n v="22"/>
    <n v="2"/>
    <n v="3.3333333333333333E-2"/>
  </r>
  <r>
    <x v="11"/>
    <s v="CD4000 desconectada"/>
    <x v="0"/>
    <x v="19"/>
    <s v="AMIS KALON"/>
    <x v="0"/>
    <x v="2"/>
    <n v="22"/>
    <n v="1"/>
    <n v="1.6666666666666666E-2"/>
  </r>
  <r>
    <x v="0"/>
    <s v="Banda desalineada"/>
    <x v="1"/>
    <x v="18"/>
    <s v="AMIS KALON"/>
    <x v="0"/>
    <x v="2"/>
    <n v="22"/>
    <n v="47"/>
    <n v="0.78333333333333333"/>
  </r>
  <r>
    <x v="11"/>
    <s v="CD4000 desconectada"/>
    <x v="0"/>
    <x v="19"/>
    <s v="AMIS KALON"/>
    <x v="0"/>
    <x v="2"/>
    <n v="23"/>
    <n v="2"/>
    <n v="3.3333333333333333E-2"/>
  </r>
  <r>
    <x v="11"/>
    <s v="CD4000 se desconecta por falla de comunicación"/>
    <x v="0"/>
    <x v="19"/>
    <s v="OCEAN BRAVE"/>
    <x v="0"/>
    <x v="2"/>
    <n v="25"/>
    <n v="56"/>
    <n v="0.93333333333333335"/>
  </r>
  <r>
    <x v="21"/>
    <s v="Recalentamiento"/>
    <x v="6"/>
    <x v="26"/>
    <s v="OCEAN BRAVE"/>
    <x v="0"/>
    <x v="2"/>
    <n v="25"/>
    <n v="1038"/>
    <n v="17.3"/>
  </r>
  <r>
    <x v="14"/>
    <s v="Fuga de producto por bajante"/>
    <x v="2"/>
    <x v="6"/>
    <s v="OCEAN BRAVE"/>
    <x v="0"/>
    <x v="2"/>
    <n v="27"/>
    <n v="41"/>
    <n v="0.68333333333333335"/>
  </r>
  <r>
    <x v="0"/>
    <s v="Alarma sensor de movimiento"/>
    <x v="0"/>
    <x v="27"/>
    <s v="OCEAN BRAVE"/>
    <x v="0"/>
    <x v="2"/>
    <n v="27"/>
    <n v="3"/>
    <n v="0.05"/>
  </r>
  <r>
    <x v="5"/>
    <s v="Banda desalineada"/>
    <x v="1"/>
    <x v="18"/>
    <s v="OCEAN BRAVE"/>
    <x v="0"/>
    <x v="2"/>
    <n v="28"/>
    <n v="8"/>
    <n v="0.13333333333333333"/>
  </r>
  <r>
    <x v="9"/>
    <s v="Se cae sensor de movimiento, se instala"/>
    <x v="0"/>
    <x v="28"/>
    <s v="OCEAN BRAVE"/>
    <x v="0"/>
    <x v="2"/>
    <n v="29"/>
    <n v="10"/>
    <n v="0.16666666666666666"/>
  </r>
  <r>
    <x v="9"/>
    <s v="Alarma sensor de movimiento"/>
    <x v="0"/>
    <x v="9"/>
    <s v="OCEAN BRAVE"/>
    <x v="0"/>
    <x v="2"/>
    <n v="29"/>
    <n v="11"/>
    <n v="0.18333333333333332"/>
  </r>
  <r>
    <x v="9"/>
    <s v="Alarma sensor de movimiento"/>
    <x v="0"/>
    <x v="9"/>
    <s v="OCEAN BRAVE"/>
    <x v="0"/>
    <x v="2"/>
    <n v="29"/>
    <n v="4"/>
    <n v="6.6666666666666666E-2"/>
  </r>
  <r>
    <x v="22"/>
    <s v="Falla en servicios de SQL server"/>
    <x v="0"/>
    <x v="19"/>
    <s v="OCEAN BRAVE"/>
    <x v="0"/>
    <x v="2"/>
    <n v="29"/>
    <n v="4"/>
    <n v="6.6666666666666666E-2"/>
  </r>
  <r>
    <x v="22"/>
    <s v="Falla en servicios de SQL server"/>
    <x v="0"/>
    <x v="19"/>
    <s v="OCEAN BRAVE"/>
    <x v="0"/>
    <x v="2"/>
    <n v="29"/>
    <n v="3"/>
    <n v="0.05"/>
  </r>
  <r>
    <x v="22"/>
    <s v="Falla en servicios de SQL server"/>
    <x v="0"/>
    <x v="19"/>
    <s v="OCEAN BRAVE"/>
    <x v="0"/>
    <x v="2"/>
    <n v="29"/>
    <n v="1"/>
    <n v="1.6666666666666666E-2"/>
  </r>
  <r>
    <x v="22"/>
    <s v="Falla en servicios de SQL server"/>
    <x v="0"/>
    <x v="19"/>
    <s v="OCEAN BRAVE"/>
    <x v="0"/>
    <x v="2"/>
    <n v="29"/>
    <n v="14"/>
    <n v="0.23333333333333334"/>
  </r>
  <r>
    <x v="8"/>
    <s v="Alarma sensor de movimiento"/>
    <x v="0"/>
    <x v="27"/>
    <s v="OCEAN BRAVE"/>
    <x v="0"/>
    <x v="2"/>
    <n v="29"/>
    <n v="10"/>
    <n v="0.16666666666666666"/>
  </r>
  <r>
    <x v="8"/>
    <s v="Rasera de llenado de bodega 1 pegada"/>
    <x v="2"/>
    <x v="29"/>
    <s v="OCEAN BRAVE"/>
    <x v="0"/>
    <x v="2"/>
    <n v="30"/>
    <n v="41"/>
    <n v="0.68333333333333335"/>
  </r>
  <r>
    <x v="23"/>
    <s v="Sin presión de aire, se solicita a planta"/>
    <x v="5"/>
    <x v="30"/>
    <s v="DELOS II"/>
    <x v="0"/>
    <x v="3"/>
    <n v="8"/>
    <n v="13"/>
    <n v="0.21666666666666667"/>
  </r>
  <r>
    <x v="19"/>
    <s v="No abre hacia silo 5"/>
    <x v="0"/>
    <x v="24"/>
    <s v="DELOS II"/>
    <x v="0"/>
    <x v="3"/>
    <n v="8"/>
    <n v="12"/>
    <n v="0.2"/>
  </r>
  <r>
    <x v="19"/>
    <s v="No abre"/>
    <x v="0"/>
    <x v="24"/>
    <s v="DELOS II"/>
    <x v="0"/>
    <x v="3"/>
    <n v="9"/>
    <n v="10"/>
    <n v="0.16666666666666666"/>
  </r>
  <r>
    <x v="24"/>
    <s v="Falla en suministro de energía eléctrica"/>
    <x v="0"/>
    <x v="31"/>
    <s v="DELOS II"/>
    <x v="0"/>
    <x v="3"/>
    <n v="9"/>
    <n v="5"/>
    <n v="8.3333333333333329E-2"/>
  </r>
  <r>
    <x v="24"/>
    <s v="Falla en suministro de energía eléctrica"/>
    <x v="0"/>
    <x v="31"/>
    <s v="DELOS II"/>
    <x v="0"/>
    <x v="3"/>
    <n v="9"/>
    <n v="6"/>
    <n v="0.1"/>
  </r>
  <r>
    <x v="17"/>
    <s v="Falla de comunicación"/>
    <x v="0"/>
    <x v="19"/>
    <s v="DELOS II"/>
    <x v="0"/>
    <x v="3"/>
    <n v="9"/>
    <n v="10"/>
    <n v="0.16666666666666666"/>
  </r>
  <r>
    <x v="11"/>
    <s v="Falla de la impresora, se realiza cambio (audir print error)"/>
    <x v="0"/>
    <x v="19"/>
    <s v="DELOS II"/>
    <x v="0"/>
    <x v="3"/>
    <n v="10"/>
    <n v="3"/>
    <n v="0.05"/>
  </r>
  <r>
    <x v="8"/>
    <s v="Alarma sensor de movimiento"/>
    <x v="0"/>
    <x v="27"/>
    <s v="DELOS II"/>
    <x v="0"/>
    <x v="3"/>
    <n v="10"/>
    <n v="16"/>
    <n v="0.26666666666666666"/>
  </r>
  <r>
    <x v="25"/>
    <s v="Falla de comunicación"/>
    <x v="0"/>
    <x v="19"/>
    <s v="DELOS II"/>
    <x v="0"/>
    <x v="3"/>
    <n v="10"/>
    <n v="23"/>
    <n v="0.38333333333333336"/>
  </r>
  <r>
    <x v="25"/>
    <s v="Falla de comunicación, se cambia cableado"/>
    <x v="0"/>
    <x v="19"/>
    <s v="DELOS II"/>
    <x v="0"/>
    <x v="3"/>
    <n v="10"/>
    <n v="9"/>
    <n v="0.15"/>
  </r>
  <r>
    <x v="1"/>
    <s v="Fractura de chumacera del cabezote"/>
    <x v="1"/>
    <x v="22"/>
    <s v="GREEN GENIE"/>
    <x v="0"/>
    <x v="3"/>
    <n v="12"/>
    <n v="130"/>
    <n v="2.1666666666666665"/>
  </r>
  <r>
    <x v="25"/>
    <s v="Falla del cable de comunicación del variador, se cambia"/>
    <x v="0"/>
    <x v="19"/>
    <s v="GREEN GENIE"/>
    <x v="0"/>
    <x v="3"/>
    <n v="12"/>
    <n v="34"/>
    <n v="0.56666666666666665"/>
  </r>
  <r>
    <x v="26"/>
    <s v="Fuga por el encauzador de la banda 100"/>
    <x v="2"/>
    <x v="6"/>
    <s v="ORANGE RIVER"/>
    <x v="0"/>
    <x v="3"/>
    <n v="20"/>
    <n v="9"/>
    <n v="0.15"/>
  </r>
  <r>
    <x v="26"/>
    <s v="Fuga por el encauzador de la banda 100"/>
    <x v="2"/>
    <x v="6"/>
    <s v="ORANGE RIVER"/>
    <x v="0"/>
    <x v="3"/>
    <n v="20"/>
    <n v="19"/>
    <n v="0.31666666666666665"/>
  </r>
  <r>
    <x v="27"/>
    <s v="Cortocircuito en pararrayos de punto de conexión a subestación el rio, ocasiona falla de premoldeados y caída de líneas de media tensión"/>
    <x v="0"/>
    <x v="31"/>
    <s v="ORANGE RIVER"/>
    <x v="0"/>
    <x v="3"/>
    <n v="21"/>
    <n v="345"/>
    <n v="5.75"/>
  </r>
  <r>
    <x v="28"/>
    <s v="Falla de comunicación, se presenta cortocircuito y conflicto de señales en módulos análogos"/>
    <x v="0"/>
    <x v="25"/>
    <s v="ORANGE RIVER"/>
    <x v="0"/>
    <x v="3"/>
    <n v="21"/>
    <n v="85"/>
    <n v="1.4166666666666667"/>
  </r>
  <r>
    <x v="28"/>
    <s v="Falla de comunicación, cortocircuito en una conduleta de sensor de alineación por humedad, filtración de agua"/>
    <x v="0"/>
    <x v="25"/>
    <s v="ORANGE RIVER"/>
    <x v="0"/>
    <x v="3"/>
    <n v="21"/>
    <n v="83"/>
    <n v="1.3833333333333333"/>
  </r>
  <r>
    <x v="0"/>
    <s v="Fuga de producto en parte superior"/>
    <x v="2"/>
    <x v="6"/>
    <s v="ORANGE RIVER"/>
    <x v="0"/>
    <x v="3"/>
    <n v="23"/>
    <n v="15"/>
    <n v="0.25"/>
  </r>
  <r>
    <x v="14"/>
    <s v="Rotura de tramo de banda cercano a la pega"/>
    <x v="1"/>
    <x v="32"/>
    <s v="GENCO LADDEY"/>
    <x v="0"/>
    <x v="4"/>
    <n v="1"/>
    <n v="534"/>
    <n v="8.9"/>
  </r>
  <r>
    <x v="14"/>
    <s v="Paro para inspección de parche"/>
    <x v="1"/>
    <x v="32"/>
    <s v="GENCO LADDEY"/>
    <x v="0"/>
    <x v="4"/>
    <n v="1"/>
    <n v="18"/>
    <n v="0.3"/>
  </r>
  <r>
    <x v="14"/>
    <s v="Paro para inspección de parche"/>
    <x v="1"/>
    <x v="32"/>
    <s v="GENCO LADDEY"/>
    <x v="0"/>
    <x v="4"/>
    <n v="2"/>
    <n v="13"/>
    <n v="0.21666666666666667"/>
  </r>
  <r>
    <x v="1"/>
    <s v="Rotura de la cadena de arrastre, se cambia hacia bodega 4"/>
    <x v="1"/>
    <x v="1"/>
    <s v="GENCO LADDEY"/>
    <x v="0"/>
    <x v="4"/>
    <n v="2"/>
    <n v="33"/>
    <n v="0.55000000000000004"/>
  </r>
  <r>
    <x v="27"/>
    <s v="Caída de línea 34.5 kV en punto de conexión a subestación el rio"/>
    <x v="0"/>
    <x v="31"/>
    <s v="GENCO BOURGOGNE"/>
    <x v="0"/>
    <x v="4"/>
    <n v="3"/>
    <n v="165"/>
    <n v="2.75"/>
  </r>
  <r>
    <x v="14"/>
    <s v="Pase de maíz"/>
    <x v="1"/>
    <x v="8"/>
    <s v="GENCO BOURGOGNE"/>
    <x v="0"/>
    <x v="4"/>
    <n v="3"/>
    <n v="7"/>
    <n v="0.11666666666666667"/>
  </r>
  <r>
    <x v="18"/>
    <s v="Rotura de correa"/>
    <x v="1"/>
    <x v="17"/>
    <s v="GENCO BOURGOGNE"/>
    <x v="0"/>
    <x v="4"/>
    <n v="3"/>
    <n v="24"/>
    <n v="0.4"/>
  </r>
  <r>
    <x v="29"/>
    <s v="Se pausa ruta por desconexión"/>
    <x v="0"/>
    <x v="19"/>
    <s v="PROGRESS"/>
    <x v="0"/>
    <x v="4"/>
    <n v="5"/>
    <n v="19"/>
    <n v="0.31666666666666665"/>
  </r>
  <r>
    <x v="30"/>
    <s v="Falla en apertura y cierre, electroválvula obstruida con objeto extraño"/>
    <x v="4"/>
    <x v="33"/>
    <s v="NEW LONDON EAGLE"/>
    <x v="0"/>
    <x v="4"/>
    <n v="31"/>
    <n v="71"/>
    <n v="1.1833333333333333"/>
  </r>
  <r>
    <x v="9"/>
    <s v="El sensor de movimiento golpea en lámina lateral, se reubica"/>
    <x v="0"/>
    <x v="28"/>
    <s v="NEW LONDON EAGLE"/>
    <x v="0"/>
    <x v="5"/>
    <n v="2"/>
    <n v="41"/>
    <n v="0.68333333333333335"/>
  </r>
  <r>
    <x v="8"/>
    <s v="Fuga de producto"/>
    <x v="2"/>
    <x v="6"/>
    <s v="NEW LONDON EAGLE"/>
    <x v="0"/>
    <x v="5"/>
    <n v="2"/>
    <n v="15"/>
    <n v="0.25"/>
  </r>
  <r>
    <x v="14"/>
    <s v="Fuga de producto"/>
    <x v="2"/>
    <x v="6"/>
    <s v="NEW LONDON EAGLE"/>
    <x v="0"/>
    <x v="5"/>
    <n v="5"/>
    <n v="15"/>
    <n v="0.25"/>
  </r>
  <r>
    <x v="1"/>
    <s v="Paletas desprendidas en el transportador"/>
    <x v="1"/>
    <x v="34"/>
    <s v="NEW LONDON EAGLE"/>
    <x v="0"/>
    <x v="5"/>
    <n v="6"/>
    <n v="88"/>
    <n v="1.4666666666666666"/>
  </r>
  <r>
    <x v="1"/>
    <s v="Transportador se va a falla por movimiento, cadena partida"/>
    <x v="1"/>
    <x v="1"/>
    <s v="NEW LONDON EAGLE"/>
    <x v="0"/>
    <x v="5"/>
    <n v="7"/>
    <n v="62"/>
    <n v="1.0333333333333334"/>
  </r>
  <r>
    <x v="1"/>
    <s v="Transportador se va a falla por movimiento, cadena partida"/>
    <x v="1"/>
    <x v="1"/>
    <s v="NEW LONDON EAGLE"/>
    <x v="0"/>
    <x v="5"/>
    <n v="7"/>
    <n v="168"/>
    <n v="2.8"/>
  </r>
  <r>
    <x v="9"/>
    <s v="El sensor de movimiento golpea en lámina lateral"/>
    <x v="0"/>
    <x v="28"/>
    <s v="EVA PARIS"/>
    <x v="0"/>
    <x v="5"/>
    <n v="13"/>
    <n v="13"/>
    <n v="0.21666666666666667"/>
  </r>
  <r>
    <x v="31"/>
    <s v="Fuga de producto en bajante hacia silo 1"/>
    <x v="2"/>
    <x v="6"/>
    <s v="EVA PARIS"/>
    <x v="0"/>
    <x v="5"/>
    <n v="13"/>
    <n v="10"/>
    <n v="0.16666666666666666"/>
  </r>
  <r>
    <x v="19"/>
    <s v="Falla en apertura y cierre"/>
    <x v="0"/>
    <x v="24"/>
    <s v="EVA PARIS"/>
    <x v="0"/>
    <x v="5"/>
    <n v="14"/>
    <n v="14.333333333333334"/>
    <n v="0.2388888888888889"/>
  </r>
  <r>
    <x v="17"/>
    <s v="Falla de comunicación en variador"/>
    <x v="0"/>
    <x v="19"/>
    <s v="EVA PARIS"/>
    <x v="0"/>
    <x v="5"/>
    <n v="14"/>
    <n v="2.6666666666666665"/>
    <n v="4.4444444444444439E-2"/>
  </r>
  <r>
    <x v="9"/>
    <s v="Falla del sensor de movimiento, no marca"/>
    <x v="0"/>
    <x v="5"/>
    <s v="PORT KYUSHU"/>
    <x v="0"/>
    <x v="5"/>
    <n v="27"/>
    <n v="14"/>
    <n v="0.23333333333333334"/>
  </r>
  <r>
    <x v="14"/>
    <s v="Falla por alineación, se desprende estación autoalineantes"/>
    <x v="1"/>
    <x v="18"/>
    <s v="PORT KYUSHU"/>
    <x v="0"/>
    <x v="5"/>
    <n v="27"/>
    <n v="106"/>
    <n v="1.7666666666666666"/>
  </r>
  <r>
    <x v="14"/>
    <s v="Falla por movimiento, se evidencia banda desalineada"/>
    <x v="1"/>
    <x v="18"/>
    <s v="PORT KYUSHU"/>
    <x v="0"/>
    <x v="5"/>
    <n v="27"/>
    <n v="7"/>
    <n v="0.11666666666666667"/>
  </r>
  <r>
    <x v="14"/>
    <s v="Falla por movimiento, se evidencia banda desalineada"/>
    <x v="1"/>
    <x v="18"/>
    <s v="PORT KYUSHU"/>
    <x v="0"/>
    <x v="5"/>
    <n v="27"/>
    <n v="71"/>
    <n v="1.1833333333333333"/>
  </r>
  <r>
    <x v="32"/>
    <s v="Falla en apertura y cierre (cuchara en pruebas)"/>
    <x v="0"/>
    <x v="24"/>
    <s v="PORT KYUSHU"/>
    <x v="0"/>
    <x v="5"/>
    <n v="27"/>
    <n v="30"/>
    <n v="0.5"/>
  </r>
  <r>
    <x v="0"/>
    <s v="Activación de sensor de alineación"/>
    <x v="0"/>
    <x v="27"/>
    <s v="PORT KYUSHU"/>
    <x v="0"/>
    <x v="5"/>
    <n v="27"/>
    <n v="1"/>
    <n v="1.6666666666666666E-2"/>
  </r>
  <r>
    <x v="9"/>
    <s v="Falla del sensor de movimiento, no marca"/>
    <x v="0"/>
    <x v="5"/>
    <s v="PORT KYUSHU"/>
    <x v="0"/>
    <x v="5"/>
    <n v="28"/>
    <n v="13"/>
    <n v="0.21666666666666667"/>
  </r>
  <r>
    <x v="9"/>
    <s v="Falla del sensor de movimiento, no marca"/>
    <x v="0"/>
    <x v="5"/>
    <s v="PORT KYUSHU"/>
    <x v="0"/>
    <x v="5"/>
    <n v="28"/>
    <n v="6"/>
    <n v="0.1"/>
  </r>
  <r>
    <x v="31"/>
    <s v="Sensor de apertura de rasera de llenado de silo 1 no marcaba"/>
    <x v="0"/>
    <x v="5"/>
    <s v="JOSCO GUANGZHOU"/>
    <x v="0"/>
    <x v="6"/>
    <n v="6"/>
    <n v="6"/>
    <n v="0.1"/>
  </r>
  <r>
    <x v="4"/>
    <s v="Sensor de apertura de rasera de llenado de silo 4 no marcaba cierre. Ultrapol fuera de su posición"/>
    <x v="0"/>
    <x v="5"/>
    <s v="JOSCO GUANGZHOU"/>
    <x v="0"/>
    <x v="6"/>
    <n v="7"/>
    <n v="21"/>
    <n v="0.35"/>
  </r>
  <r>
    <x v="11"/>
    <s v="Fractura de horquilla de cilindro hidráulico de vaso de alivio"/>
    <x v="4"/>
    <x v="35"/>
    <s v="JOSCO GUANGZHOU"/>
    <x v="0"/>
    <x v="6"/>
    <n v="8"/>
    <n v="168"/>
    <n v="2.8"/>
  </r>
  <r>
    <x v="4"/>
    <s v="Sensor de apertura de rasera de llenado de silo 4 no marcaba cierre"/>
    <x v="0"/>
    <x v="5"/>
    <s v="JOSCO GUANGZHOU"/>
    <x v="0"/>
    <x v="6"/>
    <n v="8"/>
    <n v="18"/>
    <n v="0.3"/>
  </r>
  <r>
    <x v="4"/>
    <s v="Compuerta de silo 4 no abre. Falla en sensor de cierre, se ajusta"/>
    <x v="0"/>
    <x v="5"/>
    <s v="JOSCO GUANGZHOU"/>
    <x v="0"/>
    <x v="6"/>
    <n v="8"/>
    <n v="23"/>
    <n v="0.38333333333333336"/>
  </r>
  <r>
    <x v="33"/>
    <s v="Se desprenden conexiones eléctricas de la tolva durante desplazamiento"/>
    <x v="0"/>
    <x v="36"/>
    <s v="JOSCO GUANGZHOU"/>
    <x v="0"/>
    <x v="6"/>
    <n v="8"/>
    <n v="15"/>
    <n v="0.25"/>
  </r>
  <r>
    <x v="24"/>
    <s v="Maniobras para habilitar ruta de recibo con generador Sistema Eléctrico alquilado"/>
    <x v="0"/>
    <x v="31"/>
    <s v="JOSCO GUANGZHOU"/>
    <x v="0"/>
    <x v="6"/>
    <n v="9"/>
    <n v="195"/>
    <n v="3.25"/>
  </r>
  <r>
    <x v="24"/>
    <s v="Generador Sistema Eléctrico no soporta pico de corriente de arranque de banda 400 cargada, previa fluctuación eléctrica por salida de generador Sistema Eléctrico propio"/>
    <x v="0"/>
    <x v="31"/>
    <s v="JOSCO GUANGZHOU"/>
    <x v="0"/>
    <x v="6"/>
    <n v="9"/>
    <n v="99"/>
    <n v="1.65"/>
  </r>
  <r>
    <x v="23"/>
    <s v="Alarma sub-voltaje"/>
    <x v="0"/>
    <x v="37"/>
    <s v="JOSCO GUANGZHOU"/>
    <x v="0"/>
    <x v="6"/>
    <n v="13"/>
    <n v="14"/>
    <n v="0.23333333333333334"/>
  </r>
  <r>
    <x v="34"/>
    <s v="Pase de producto en compuerta de silo 2 hacia final de banda tripper"/>
    <x v="2"/>
    <x v="20"/>
    <s v="HARVESTER"/>
    <x v="0"/>
    <x v="6"/>
    <n v="13"/>
    <n v="15"/>
    <n v="0.25"/>
  </r>
  <r>
    <x v="19"/>
    <s v="Falla en apertura"/>
    <x v="0"/>
    <x v="24"/>
    <s v="COMMON SPIRIT"/>
    <x v="0"/>
    <x v="7"/>
    <n v="4"/>
    <n v="20"/>
    <n v="0.33333333333333331"/>
  </r>
  <r>
    <x v="32"/>
    <s v="Falla en apertura"/>
    <x v="0"/>
    <x v="24"/>
    <s v="COMMON SPIRIT"/>
    <x v="0"/>
    <x v="7"/>
    <n v="4"/>
    <n v="22"/>
    <n v="0.36666666666666664"/>
  </r>
  <r>
    <x v="14"/>
    <s v="Fuga sobre silo 3"/>
    <x v="2"/>
    <x v="6"/>
    <s v="COMMON SPIRIT"/>
    <x v="0"/>
    <x v="7"/>
    <n v="5"/>
    <n v="27"/>
    <n v="0.45"/>
  </r>
  <r>
    <x v="35"/>
    <s v="Fuga en el bajante hacia elevador de 800"/>
    <x v="2"/>
    <x v="6"/>
    <s v="COMMON SPIRIT"/>
    <x v="0"/>
    <x v="7"/>
    <n v="6"/>
    <n v="44"/>
    <n v="0.73333333333333328"/>
  </r>
  <r>
    <x v="31"/>
    <s v="Compuerta de llenado de silo 1 no abre y la de silo 4 no cierra"/>
    <x v="2"/>
    <x v="20"/>
    <s v="COMMON SPIRIT"/>
    <x v="0"/>
    <x v="7"/>
    <n v="6"/>
    <n v="6"/>
    <n v="0.1"/>
  </r>
  <r>
    <x v="13"/>
    <s v="Rotura de correas"/>
    <x v="1"/>
    <x v="17"/>
    <s v="COMMON SPIRIT"/>
    <x v="0"/>
    <x v="7"/>
    <n v="7"/>
    <n v="240"/>
    <n v="4"/>
  </r>
  <r>
    <x v="14"/>
    <s v="Falla de rodamiento de bocín interno del reductor"/>
    <x v="1"/>
    <x v="38"/>
    <s v="CARIBBEAN SPIRIT"/>
    <x v="0"/>
    <x v="7"/>
    <n v="13"/>
    <n v="232"/>
    <n v="3.8666666666666667"/>
  </r>
  <r>
    <x v="36"/>
    <s v="Cortocircuito en acometida eléctrica, descargando hacia bodega 3, se pasa a bodega 1"/>
    <x v="0"/>
    <x v="25"/>
    <s v="CARIBBEAN SPIRIT"/>
    <x v="0"/>
    <x v="7"/>
    <n v="13"/>
    <n v="5"/>
    <n v="8.3333333333333329E-2"/>
  </r>
  <r>
    <x v="14"/>
    <s v="Falla de reductor, se frena campana de entrada"/>
    <x v="1"/>
    <x v="39"/>
    <s v="CARIBBEAN SPIRIT"/>
    <x v="0"/>
    <x v="7"/>
    <n v="18"/>
    <n v="725"/>
    <n v="12.083333333333334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11"/>
    <s v="CD4000 se desconecta por falla de comunicación"/>
    <x v="0"/>
    <x v="19"/>
    <s v="CARIBBEAN SPIRIT"/>
    <x v="0"/>
    <x v="7"/>
    <n v="20"/>
    <n v="0.2"/>
    <n v="3.3333333333333335E-3"/>
  </r>
  <r>
    <x v="2"/>
    <s v="Cortocircuito en cableado de fuente de alimentación"/>
    <x v="0"/>
    <x v="25"/>
    <s v="CARIBBEAN SPIRIT"/>
    <x v="0"/>
    <x v="7"/>
    <n v="20"/>
    <n v="33"/>
    <n v="0.55000000000000004"/>
  </r>
  <r>
    <x v="14"/>
    <s v="Fuga de producto por bajante"/>
    <x v="2"/>
    <x v="6"/>
    <s v="CARIBBEAN SPIRIT"/>
    <x v="0"/>
    <x v="7"/>
    <n v="21"/>
    <n v="35"/>
    <n v="0.58333333333333337"/>
  </r>
  <r>
    <x v="26"/>
    <s v="Fuga de producto debido a que se salió un pin de seguridad que bloquea la posición de la tolva"/>
    <x v="2"/>
    <x v="40"/>
    <s v="CARIBBEAN SPIRIT"/>
    <x v="0"/>
    <x v="7"/>
    <n v="21"/>
    <n v="75"/>
    <n v="1.25"/>
  </r>
  <r>
    <x v="37"/>
    <s v="Se desprende cardan de transmisión delantera"/>
    <x v="1"/>
    <x v="41"/>
    <s v="CARIBBEAN SPIRIT"/>
    <x v="0"/>
    <x v="7"/>
    <n v="22"/>
    <n v="48"/>
    <n v="0.8"/>
  </r>
  <r>
    <x v="19"/>
    <s v="Falla de receptor, se realiza cambio"/>
    <x v="0"/>
    <x v="42"/>
    <s v="CARIBBEAN SPIRIT"/>
    <x v="0"/>
    <x v="7"/>
    <n v="25"/>
    <n v="78"/>
    <n v="1.3"/>
  </r>
  <r>
    <x v="24"/>
    <s v="Maniobras para energizar ruta de recibo por corte de energía externo de aire (red 34.5 kV)"/>
    <x v="0"/>
    <x v="31"/>
    <s v="CARIBBEAN SPIRIT"/>
    <x v="0"/>
    <x v="7"/>
    <n v="26"/>
    <n v="145"/>
    <n v="2.4166666666666665"/>
  </r>
  <r>
    <x v="24"/>
    <s v="Maniobras para energizar ruta de recibo por corte de energía externo de aire (red 34.5 kV)"/>
    <x v="0"/>
    <x v="31"/>
    <s v="CARIBBEAN SPIRIT"/>
    <x v="0"/>
    <x v="7"/>
    <n v="26"/>
    <n v="90"/>
    <n v="1.5"/>
  </r>
  <r>
    <x v="18"/>
    <s v="Sobrecarga debido a que en la transición del bajante hacia el elevador se desprendió lámina de ultrapol y restringía el paso de maíz"/>
    <x v="2"/>
    <x v="21"/>
    <s v="Stockholm eagle"/>
    <x v="0"/>
    <x v="7"/>
    <n v="31"/>
    <n v="155"/>
    <n v="2.5833333333333335"/>
  </r>
  <r>
    <x v="11"/>
    <s v="Fuga por sello delantero del cilindro hidráulico de llenado del vaso de pesaje. Paro para reponer nivel de aceite"/>
    <x v="4"/>
    <x v="12"/>
    <s v="Stockholm eagle"/>
    <x v="0"/>
    <x v="8"/>
    <n v="1"/>
    <n v="30"/>
    <n v="0.5"/>
  </r>
  <r>
    <x v="11"/>
    <s v="Fuga por sello delantero del cilindro hidráulico de llenado del vaso de pesaje. Paro para reponer nivel de aceite"/>
    <x v="4"/>
    <x v="12"/>
    <s v="Stockholm eagle"/>
    <x v="0"/>
    <x v="8"/>
    <n v="2"/>
    <n v="17"/>
    <n v="0.28333333333333333"/>
  </r>
  <r>
    <x v="11"/>
    <s v="Fuga por sello delantero del cilindro hidráulico de llenado del vaso de pesaje. Paro para reponer nivel de aceite"/>
    <x v="4"/>
    <x v="12"/>
    <s v="Stockholm eagle"/>
    <x v="0"/>
    <x v="8"/>
    <n v="2"/>
    <n v="52"/>
    <n v="0.8666666666666667"/>
  </r>
  <r>
    <x v="11"/>
    <s v="Fuga por sello delantero del cilindro hidráulico de llenado del vaso de pesaje. Paro para reponer nivel de aceite"/>
    <x v="4"/>
    <x v="12"/>
    <s v="Stockholm eagle"/>
    <x v="0"/>
    <x v="8"/>
    <n v="2"/>
    <n v="33"/>
    <n v="0.55000000000000004"/>
  </r>
  <r>
    <x v="11"/>
    <s v="Fuga por sello delantero del cilindro hidráulico de llenado del vaso de pesaje. Cambio de sello delantero"/>
    <x v="4"/>
    <x v="12"/>
    <s v="Stockholm eagle"/>
    <x v="0"/>
    <x v="8"/>
    <n v="2"/>
    <n v="240"/>
    <n v="4"/>
  </r>
  <r>
    <x v="14"/>
    <s v="Se dispara transportador, no se evidencian alarmas"/>
    <x v="0"/>
    <x v="5"/>
    <s v="Abtenauer"/>
    <x v="0"/>
    <x v="8"/>
    <n v="6"/>
    <n v="31"/>
    <n v="0.51666666666666672"/>
  </r>
  <r>
    <x v="14"/>
    <s v="Se dispara transportador, no se evidencian alarmas"/>
    <x v="0"/>
    <x v="5"/>
    <s v="Abtenauer"/>
    <x v="0"/>
    <x v="8"/>
    <n v="6"/>
    <n v="12"/>
    <n v="0.2"/>
  </r>
  <r>
    <x v="14"/>
    <s v="Se dispara transportador, no se evidencian alarmas"/>
    <x v="0"/>
    <x v="5"/>
    <s v="Abtenauer"/>
    <x v="0"/>
    <x v="8"/>
    <n v="6"/>
    <n v="8"/>
    <n v="0.13333333333333333"/>
  </r>
  <r>
    <x v="0"/>
    <s v="Sensor de movimiento fuera de su posición, se realiza ajuste"/>
    <x v="0"/>
    <x v="28"/>
    <s v="Abtenauer"/>
    <x v="0"/>
    <x v="8"/>
    <n v="6"/>
    <n v="40"/>
    <n v="0.66666666666666663"/>
  </r>
  <r>
    <x v="0"/>
    <s v="Se dispara variador por alta temperatura, el aire acondicionado del recinto falló"/>
    <x v="0"/>
    <x v="43"/>
    <s v="Abtenauer"/>
    <x v="0"/>
    <x v="8"/>
    <n v="7"/>
    <n v="8"/>
    <n v="0.13333333333333333"/>
  </r>
  <r>
    <x v="36"/>
    <s v="Rasera de paso a transportador de techo de bodega 3 pegada, no abre"/>
    <x v="2"/>
    <x v="29"/>
    <s v="Abtenauer"/>
    <x v="0"/>
    <x v="8"/>
    <n v="9"/>
    <n v="25"/>
    <n v="0.41666666666666669"/>
  </r>
  <r>
    <x v="10"/>
    <s v="Se queda pegada"/>
    <x v="2"/>
    <x v="3"/>
    <s v="YASA ILHAN"/>
    <x v="0"/>
    <x v="8"/>
    <n v="12"/>
    <n v="10"/>
    <n v="0.16666666666666666"/>
  </r>
  <r>
    <x v="11"/>
    <s v="Sensor de vaso de alivio no marca, hace que se vaya a falla TC receptor"/>
    <x v="0"/>
    <x v="5"/>
    <s v="STELIOS T"/>
    <x v="0"/>
    <x v="8"/>
    <n v="23"/>
    <n v="5"/>
    <n v="8.3333333333333329E-2"/>
  </r>
  <r>
    <x v="28"/>
    <s v="Se dispara, se normaliza, no se encuentra causa"/>
    <x v="0"/>
    <x v="19"/>
    <s v="STELIOS T"/>
    <x v="0"/>
    <x v="8"/>
    <n v="23"/>
    <n v="6"/>
    <n v="0.1"/>
  </r>
  <r>
    <x v="36"/>
    <s v="Se va a falla por movimiento, se sospecha que se hayan encontrado los baches"/>
    <x v="1"/>
    <x v="8"/>
    <s v="STELIOS T"/>
    <x v="0"/>
    <x v="8"/>
    <n v="24"/>
    <n v="4"/>
    <n v="6.6666666666666666E-2"/>
  </r>
  <r>
    <x v="25"/>
    <s v="Falla en circuito de alimentación de 220/120 VAC, se encuentra con protección termomagnética activada. Se encuentra falla a tierra en uno de los tomas 220v"/>
    <x v="0"/>
    <x v="44"/>
    <s v="STELIOS T"/>
    <x v="0"/>
    <x v="8"/>
    <n v="26"/>
    <n v="45"/>
    <n v="0.75"/>
  </r>
  <r>
    <x v="0"/>
    <s v="Falla en comunicación de los variadores a la red, se corrige por parte de tecnología lo referente a la comunicación y después por parte de mantenimiento la desconfiguración de los variadores"/>
    <x v="0"/>
    <x v="43"/>
    <s v="IONIC SMYRNI"/>
    <x v="0"/>
    <x v="9"/>
    <n v="14"/>
    <n v="414"/>
    <n v="6.9"/>
  </r>
  <r>
    <x v="11"/>
    <s v="Sensor de nivel bajo no está marcando"/>
    <x v="0"/>
    <x v="5"/>
    <s v="IONIC SMYRNI"/>
    <x v="0"/>
    <x v="9"/>
    <n v="15"/>
    <n v="2"/>
    <n v="3.3333333333333333E-2"/>
  </r>
  <r>
    <x v="25"/>
    <s v="Falla de comunicación en variador"/>
    <x v="0"/>
    <x v="19"/>
    <s v="IONIC SMYRNI"/>
    <x v="0"/>
    <x v="9"/>
    <n v="15"/>
    <n v="1"/>
    <n v="1.6666666666666666E-2"/>
  </r>
  <r>
    <x v="17"/>
    <s v="Falla de comunicación en variador, cable UTP se desconecta"/>
    <x v="0"/>
    <x v="19"/>
    <s v="IONIC SMYRNI"/>
    <x v="0"/>
    <x v="9"/>
    <n v="15"/>
    <n v="6"/>
    <n v="0.1"/>
  </r>
  <r>
    <x v="13"/>
    <s v="Falla en arrancador suave, no arranca equipo"/>
    <x v="0"/>
    <x v="45"/>
    <s v="IONIC SMYRNI"/>
    <x v="0"/>
    <x v="9"/>
    <n v="16"/>
    <n v="88"/>
    <n v="1.4666666666666666"/>
  </r>
  <r>
    <x v="38"/>
    <s v="Pase de producto"/>
    <x v="2"/>
    <x v="20"/>
    <s v="IONIC SMYRNI"/>
    <x v="0"/>
    <x v="9"/>
    <n v="16"/>
    <n v="10"/>
    <n v="0.16666666666666666"/>
  </r>
  <r>
    <x v="11"/>
    <s v="Falla de comunicación en Compuweigh"/>
    <x v="0"/>
    <x v="19"/>
    <s v="IONIC SMYRNI"/>
    <x v="0"/>
    <x v="9"/>
    <n v="17"/>
    <n v="5"/>
    <n v="8.3333333333333329E-2"/>
  </r>
  <r>
    <x v="11"/>
    <s v="Remote link error"/>
    <x v="0"/>
    <x v="19"/>
    <s v="HAMBURG WAY"/>
    <x v="0"/>
    <x v="9"/>
    <n v="18"/>
    <n v="1"/>
    <n v="1.6666666666666666E-2"/>
  </r>
  <r>
    <x v="11"/>
    <s v="Sensor de nivel bajo de tolva de alivio activado, la sensibilidad estaba desajustada"/>
    <x v="0"/>
    <x v="46"/>
    <s v="HAMBURG WAY"/>
    <x v="0"/>
    <x v="9"/>
    <n v="18"/>
    <n v="1"/>
    <n v="1.6666666666666666E-2"/>
  </r>
  <r>
    <x v="19"/>
    <s v="Fuga de producto"/>
    <x v="2"/>
    <x v="6"/>
    <s v="HAMBURG WAY"/>
    <x v="0"/>
    <x v="9"/>
    <n v="18"/>
    <n v="9"/>
    <n v="0.15"/>
  </r>
  <r>
    <x v="21"/>
    <s v="Prefiltros de combustible obstruidos"/>
    <x v="6"/>
    <x v="47"/>
    <s v="HAMBURG WAY"/>
    <x v="0"/>
    <x v="9"/>
    <n v="20"/>
    <n v="30"/>
    <n v="0.5"/>
  </r>
  <r>
    <x v="27"/>
    <s v="Cortocircuito en una de los conductores de la acometida entrada 34.5 kV Riverport, falla en el empalme"/>
    <x v="0"/>
    <x v="31"/>
    <s v="HAMBURG WAY"/>
    <x v="0"/>
    <x v="9"/>
    <n v="21"/>
    <n v="897"/>
    <n v="14.95"/>
  </r>
  <r>
    <x v="1"/>
    <s v="Cadena de transporte golpeando con patín de bola"/>
    <x v="1"/>
    <x v="48"/>
    <s v="HAMBURG WAY"/>
    <x v="0"/>
    <x v="9"/>
    <n v="21"/>
    <n v="20"/>
    <n v="0.33333333333333331"/>
  </r>
  <r>
    <x v="1"/>
    <s v="Se va a falla por movimiento, cadena de transmisión se sale de los piñones, se cambia de almacenamiento"/>
    <x v="1"/>
    <x v="49"/>
    <s v="HAMBURG WAY"/>
    <x v="0"/>
    <x v="9"/>
    <n v="21"/>
    <n v="24"/>
    <n v="0.4"/>
  </r>
  <r>
    <x v="17"/>
    <s v="Falla de comunicación"/>
    <x v="0"/>
    <x v="19"/>
    <s v="HAMBURG WAY"/>
    <x v="0"/>
    <x v="9"/>
    <n v="23"/>
    <n v="3"/>
    <n v="0.05"/>
  </r>
  <r>
    <x v="27"/>
    <s v="Cortocircuito en uno de los conductores de la acometida entrada 34.5 kV Riverport, falla en el empalme, se cambian los 3 empalmes por nuevos"/>
    <x v="0"/>
    <x v="31"/>
    <s v="HAMBURG WAY"/>
    <x v="0"/>
    <x v="9"/>
    <n v="24"/>
    <n v="270"/>
    <n v="4.5"/>
  </r>
  <r>
    <x v="11"/>
    <s v="Al reiniciar ruta se va a falla de sobrecapacidad y pide nueva calibración"/>
    <x v="0"/>
    <x v="50"/>
    <s v="BULK ECUADOR"/>
    <x v="0"/>
    <x v="9"/>
    <n v="27"/>
    <n v="33"/>
    <n v="0.55000000000000004"/>
  </r>
  <r>
    <x v="39"/>
    <s v="Se dispara"/>
    <x v="0"/>
    <x v="0"/>
    <s v="BULK ECUADOR"/>
    <x v="0"/>
    <x v="9"/>
    <n v="27"/>
    <n v="5"/>
    <n v="8.3333333333333329E-2"/>
  </r>
  <r>
    <x v="34"/>
    <s v="Rasera de llenado no marca cierre"/>
    <x v="0"/>
    <x v="5"/>
    <s v="BULK ECUADOR"/>
    <x v="0"/>
    <x v="9"/>
    <n v="29"/>
    <n v="31"/>
    <n v="0.51666666666666672"/>
  </r>
  <r>
    <x v="0"/>
    <s v="Fuga por bajante hacia banda tripper"/>
    <x v="2"/>
    <x v="6"/>
    <s v="BULK BEQUIA"/>
    <x v="0"/>
    <x v="10"/>
    <n v="5"/>
    <n v="32"/>
    <n v="0.53333333333333333"/>
  </r>
  <r>
    <x v="38"/>
    <s v="Pase de mp hacia sobre bodegas 1 y 2, compuerta desajustada"/>
    <x v="2"/>
    <x v="20"/>
    <s v="BULK BEQUIA"/>
    <x v="0"/>
    <x v="10"/>
    <n v="6"/>
    <n v="36"/>
    <n v="0.6"/>
  </r>
  <r>
    <x v="38"/>
    <s v="Pase de mp hacia sobre bodegas 1 y 2, compuerta desajustada"/>
    <x v="2"/>
    <x v="20"/>
    <s v="BULK BEQUIA"/>
    <x v="0"/>
    <x v="10"/>
    <n v="6"/>
    <n v="20"/>
    <n v="0.33333333333333331"/>
  </r>
  <r>
    <x v="5"/>
    <s v="Caperuza desprendida"/>
    <x v="2"/>
    <x v="51"/>
    <s v="NORD SINGAPORE"/>
    <x v="0"/>
    <x v="10"/>
    <n v="9"/>
    <n v="15"/>
    <n v="0.25"/>
  </r>
  <r>
    <x v="19"/>
    <s v="Fuga de producto"/>
    <x v="2"/>
    <x v="6"/>
    <s v="NORD SINGAPORE"/>
    <x v="0"/>
    <x v="10"/>
    <n v="9"/>
    <n v="60"/>
    <n v="1"/>
  </r>
  <r>
    <x v="16"/>
    <s v="Pase de producto en la banda tripper hacia TC sobre bodegas 1 y 2  debido a que la compuerta de llenado del silo 1 no estaba hermética, presencia de roedor que obstruía el cierre"/>
    <x v="2"/>
    <x v="20"/>
    <s v="WORLD ROYAL"/>
    <x v="0"/>
    <x v="10"/>
    <n v="13"/>
    <n v="29"/>
    <n v="0.48333333333333334"/>
  </r>
  <r>
    <x v="5"/>
    <s v="Caperuza desprendida"/>
    <x v="2"/>
    <x v="51"/>
    <s v="WORLD ROYAL"/>
    <x v="0"/>
    <x v="10"/>
    <n v="14"/>
    <n v="35"/>
    <n v="0.58333333333333337"/>
  </r>
  <r>
    <x v="34"/>
    <s v="Pase de producto en la banda tripper hacia TC sobre bodegas 1 y 2  debido a que la compuerta de llenado del silo 2 no estaba hermética, se observa lámina de ultrapol deformada, presuntamente por golpe con objeto extraño metálico"/>
    <x v="2"/>
    <x v="20"/>
    <s v="WORLD ROYAL"/>
    <x v="0"/>
    <x v="10"/>
    <n v="14"/>
    <n v="10"/>
    <n v="0.16666666666666666"/>
  </r>
  <r>
    <x v="34"/>
    <s v="Pase de producto en la banda tripper hacia TC sobre bodegas 1 y 2  debido a que la compuerta de llenado del silo 2 no estaba hermética, se observa lámina de ultrapol deformada, presuntamente por golpe con objeto extraño metálico"/>
    <x v="2"/>
    <x v="20"/>
    <s v="WORLD ROYAL"/>
    <x v="0"/>
    <x v="10"/>
    <n v="14"/>
    <n v="15"/>
    <n v="0.25"/>
  </r>
  <r>
    <x v="34"/>
    <s v="Compuerta de llenado del silo 2 no marca cierre, falla del sensor inductivo"/>
    <x v="0"/>
    <x v="5"/>
    <s v="WORLD ROYAL"/>
    <x v="0"/>
    <x v="10"/>
    <n v="15"/>
    <n v="20"/>
    <n v="0.33333333333333331"/>
  </r>
  <r>
    <x v="34"/>
    <s v="Falla de sensor inductivo de la compuerta, no marca cierre"/>
    <x v="0"/>
    <x v="5"/>
    <s v="WORLD ROYAL"/>
    <x v="0"/>
    <x v="10"/>
    <n v="15"/>
    <n v="20"/>
    <n v="0.33333333333333331"/>
  </r>
  <r>
    <x v="40"/>
    <s v="Se dispara el fusible de protección de salida de la UPS"/>
    <x v="0"/>
    <x v="0"/>
    <s v="WORLD ROYAL"/>
    <x v="0"/>
    <x v="10"/>
    <n v="16"/>
    <n v="25"/>
    <n v="0.41666666666666669"/>
  </r>
  <r>
    <x v="5"/>
    <s v="Caperuza desprendida"/>
    <x v="2"/>
    <x v="51"/>
    <s v="TOXOTIS"/>
    <x v="0"/>
    <x v="10"/>
    <n v="25"/>
    <n v="30"/>
    <n v="0.5"/>
  </r>
  <r>
    <x v="34"/>
    <s v="Sensor de cierre de silo 2 no se activó"/>
    <x v="0"/>
    <x v="5"/>
    <s v="TOXOTIS"/>
    <x v="0"/>
    <x v="10"/>
    <n v="25"/>
    <n v="30"/>
    <n v="0.5"/>
  </r>
  <r>
    <x v="0"/>
    <s v="Variadores se protegen por alta temperatura, falla de aire acondicionado"/>
    <x v="0"/>
    <x v="43"/>
    <s v="TOXOTIS"/>
    <x v="0"/>
    <x v="10"/>
    <n v="25"/>
    <n v="7"/>
    <n v="0.11666666666666667"/>
  </r>
  <r>
    <x v="0"/>
    <s v="Variadores se protegen por alta temperatura, falla de aire acondicionado"/>
    <x v="0"/>
    <x v="43"/>
    <s v="TOXOTIS"/>
    <x v="0"/>
    <x v="10"/>
    <n v="25"/>
    <n v="6"/>
    <n v="0.1"/>
  </r>
  <r>
    <x v="0"/>
    <s v="Variadores se protegen por alta temperatura, falla de aire acondicionado"/>
    <x v="0"/>
    <x v="43"/>
    <s v="TOXOTIS"/>
    <x v="0"/>
    <x v="10"/>
    <n v="25"/>
    <n v="17"/>
    <n v="0.28333333333333333"/>
  </r>
  <r>
    <x v="0"/>
    <s v="Variadores se protegen por alta temperatura, falla de aire acondicionado"/>
    <x v="0"/>
    <x v="43"/>
    <s v="TOXOTIS"/>
    <x v="0"/>
    <x v="10"/>
    <n v="25"/>
    <n v="8"/>
    <n v="0.13333333333333333"/>
  </r>
  <r>
    <x v="0"/>
    <s v="Variadores se protegen por alta temperatura, falla de aire acondicionado"/>
    <x v="0"/>
    <x v="43"/>
    <s v="TOXOTIS"/>
    <x v="0"/>
    <x v="10"/>
    <n v="25"/>
    <n v="7"/>
    <n v="0.11666666666666667"/>
  </r>
  <r>
    <x v="1"/>
    <s v="Se va a falla por movimiento"/>
    <x v="0"/>
    <x v="5"/>
    <s v="TOXOTIS"/>
    <x v="0"/>
    <x v="10"/>
    <n v="26"/>
    <n v="7"/>
    <n v="0.11666666666666667"/>
  </r>
  <r>
    <x v="14"/>
    <s v="Se va a falla por sensor de sobrecarga, se da bypass"/>
    <x v="0"/>
    <x v="5"/>
    <s v="TOXOTIS"/>
    <x v="0"/>
    <x v="10"/>
    <n v="27"/>
    <n v="8"/>
    <n v="0.13333333333333333"/>
  </r>
  <r>
    <x v="0"/>
    <s v="Variadores se protegen por alta temperatura, falla de aire acondicionado"/>
    <x v="0"/>
    <x v="43"/>
    <s v="TOXOTIS"/>
    <x v="0"/>
    <x v="10"/>
    <n v="27"/>
    <n v="26"/>
    <n v="0.43333333333333335"/>
  </r>
  <r>
    <x v="8"/>
    <s v="Fuga de producto"/>
    <x v="2"/>
    <x v="6"/>
    <s v="CHICAGO HARMONY"/>
    <x v="0"/>
    <x v="10"/>
    <n v="30"/>
    <n v="56"/>
    <n v="0.93333333333333335"/>
  </r>
  <r>
    <x v="36"/>
    <s v="Falla en apertura de rasera de bodega 4, transportador atascado"/>
    <x v="1"/>
    <x v="8"/>
    <s v="CHICAGO HARMONY"/>
    <x v="0"/>
    <x v="10"/>
    <n v="30"/>
    <n v="60"/>
    <n v="1"/>
  </r>
  <r>
    <x v="2"/>
    <s v="Falla de red en el variador"/>
    <x v="0"/>
    <x v="19"/>
    <s v="CHICAGO HARMONY"/>
    <x v="0"/>
    <x v="10"/>
    <n v="30"/>
    <n v="1"/>
    <n v="1.6666666666666666E-2"/>
  </r>
  <r>
    <x v="41"/>
    <s v="Se disparan tableros en general."/>
    <x v="0"/>
    <x v="0"/>
    <s v="CHICAGO HARMONY"/>
    <x v="0"/>
    <x v="10"/>
    <n v="31"/>
    <n v="6"/>
    <n v="0.1"/>
  </r>
  <r>
    <x v="2"/>
    <s v="Falla de red en el variador"/>
    <x v="0"/>
    <x v="19"/>
    <s v="CHICAGO HARMONY"/>
    <x v="0"/>
    <x v="10"/>
    <n v="31"/>
    <n v="1"/>
    <n v="1.6666666666666666E-2"/>
  </r>
  <r>
    <x v="2"/>
    <s v="Falla de red en el variador"/>
    <x v="0"/>
    <x v="19"/>
    <s v="CHICAGO HARMONY"/>
    <x v="0"/>
    <x v="10"/>
    <n v="31"/>
    <n v="1"/>
    <n v="1.6666666666666666E-2"/>
  </r>
  <r>
    <x v="34"/>
    <s v="Se abre compuerta"/>
    <x v="2"/>
    <x v="20"/>
    <s v="UBC HALIFAX"/>
    <x v="1"/>
    <x v="0"/>
    <n v="3"/>
    <n v="7"/>
    <n v="0.11666666666666667"/>
  </r>
  <r>
    <x v="36"/>
    <s v="Obstrucción de bajante por presencia de plátina metálica de origen en la mn"/>
    <x v="2"/>
    <x v="33"/>
    <s v="UBC HALIFAX"/>
    <x v="1"/>
    <x v="0"/>
    <n v="3"/>
    <n v="32"/>
    <n v="0.53333333333333333"/>
  </r>
  <r>
    <x v="36"/>
    <s v="Obstrucción de bajante por presencia de plátina metálica de origen en la mn"/>
    <x v="2"/>
    <x v="33"/>
    <s v="UBC HALIFAX"/>
    <x v="1"/>
    <x v="0"/>
    <n v="3"/>
    <n v="16"/>
    <n v="0.26666666666666666"/>
  </r>
  <r>
    <x v="34"/>
    <s v="Pase de materia prima hacia bajante de sobre bodegas 1 y 2"/>
    <x v="2"/>
    <x v="20"/>
    <s v="KULTUS COVE"/>
    <x v="1"/>
    <x v="0"/>
    <n v="11"/>
    <n v="25"/>
    <n v="0.41666666666666669"/>
  </r>
  <r>
    <x v="0"/>
    <s v="Sale a falla por intermitencia en el sensor de sobrecarga de silo 2"/>
    <x v="0"/>
    <x v="52"/>
    <s v="KULTUS COVE"/>
    <x v="1"/>
    <x v="0"/>
    <n v="11"/>
    <n v="7"/>
    <n v="0.11666666666666667"/>
  </r>
  <r>
    <x v="0"/>
    <s v="Sale a falla por intermitencia en el sensor de sobrecarga de silo 2"/>
    <x v="0"/>
    <x v="52"/>
    <s v="KULTUS COVE"/>
    <x v="1"/>
    <x v="0"/>
    <n v="11"/>
    <n v="26"/>
    <n v="0.43333333333333335"/>
  </r>
  <r>
    <x v="16"/>
    <s v="Pase materia prima hacia TC sobre bodegas 1 y 2"/>
    <x v="2"/>
    <x v="20"/>
    <s v="BULK COLOMBIA"/>
    <x v="1"/>
    <x v="0"/>
    <n v="17"/>
    <n v="21"/>
    <n v="0.35"/>
  </r>
  <r>
    <x v="16"/>
    <s v="Cierre no estaba hermético"/>
    <x v="2"/>
    <x v="20"/>
    <s v="BULK COLOMBIA"/>
    <x v="1"/>
    <x v="0"/>
    <n v="17"/>
    <n v="12"/>
    <n v="0.2"/>
  </r>
  <r>
    <x v="5"/>
    <s v="Fuga en bajante hacia báscula de recibo"/>
    <x v="2"/>
    <x v="6"/>
    <s v="BULK COLOMBIA"/>
    <x v="1"/>
    <x v="0"/>
    <n v="18"/>
    <n v="33"/>
    <n v="0.55000000000000004"/>
  </r>
  <r>
    <x v="34"/>
    <s v="Sensor de cierre no se activó"/>
    <x v="0"/>
    <x v="5"/>
    <s v="BULK COLOMBIA"/>
    <x v="1"/>
    <x v="0"/>
    <n v="18"/>
    <n v="16"/>
    <n v="0.26666666666666666"/>
  </r>
  <r>
    <x v="42"/>
    <s v="Se desconecta, pérdida de comunicación"/>
    <x v="0"/>
    <x v="19"/>
    <s v="BULK COLOMBIA"/>
    <x v="1"/>
    <x v="0"/>
    <n v="18"/>
    <n v="5"/>
    <n v="8.3333333333333329E-2"/>
  </r>
  <r>
    <x v="43"/>
    <s v="Falla de comunicación"/>
    <x v="0"/>
    <x v="19"/>
    <s v="BULK COLOMBIA"/>
    <x v="1"/>
    <x v="0"/>
    <n v="18"/>
    <n v="3"/>
    <n v="0.05"/>
  </r>
  <r>
    <x v="33"/>
    <s v="Se sale pasador del freno de la tolva"/>
    <x v="2"/>
    <x v="40"/>
    <s v="BULK COLOMBIA"/>
    <x v="1"/>
    <x v="0"/>
    <n v="19"/>
    <n v="8"/>
    <n v="0.13333333333333333"/>
  </r>
  <r>
    <x v="18"/>
    <s v="Paro para subir frecuencia al variador"/>
    <x v="0"/>
    <x v="53"/>
    <s v="ALORA"/>
    <x v="1"/>
    <x v="0"/>
    <n v="26"/>
    <n v="7"/>
    <n v="0.11666666666666667"/>
  </r>
  <r>
    <x v="44"/>
    <s v="Fluctuación de energía"/>
    <x v="0"/>
    <x v="0"/>
    <s v="ALORA"/>
    <x v="1"/>
    <x v="0"/>
    <n v="27"/>
    <n v="2"/>
    <n v="3.3333333333333333E-2"/>
  </r>
  <r>
    <x v="44"/>
    <s v="Fluctuación de energía"/>
    <x v="0"/>
    <x v="0"/>
    <s v="ALORA"/>
    <x v="1"/>
    <x v="0"/>
    <n v="28"/>
    <n v="6"/>
    <n v="0.1"/>
  </r>
  <r>
    <x v="5"/>
    <s v="Fuga de torta de soya por bajante hacia la báscula de recibo"/>
    <x v="2"/>
    <x v="6"/>
    <s v="UBC HALIFAX"/>
    <x v="1"/>
    <x v="0"/>
    <n v="30"/>
    <n v="41"/>
    <n v="0.68333333333333335"/>
  </r>
  <r>
    <x v="9"/>
    <s v="Activación de sensor de movimiento, no se encuentra nada anormal"/>
    <x v="0"/>
    <x v="54"/>
    <s v="UBC HALIFAX"/>
    <x v="1"/>
    <x v="0"/>
    <n v="31"/>
    <n v="7"/>
    <n v="0.11666666666666667"/>
  </r>
  <r>
    <x v="9"/>
    <s v="Activación de sensor de movimiento, no se encuentra nada anormal"/>
    <x v="0"/>
    <x v="54"/>
    <s v="UBC HALIFAX"/>
    <x v="1"/>
    <x v="0"/>
    <n v="31"/>
    <n v="8"/>
    <n v="0.13333333333333333"/>
  </r>
  <r>
    <x v="9"/>
    <s v="Activación de sensor de movimiento, no se encuentra nada anormal"/>
    <x v="0"/>
    <x v="54"/>
    <s v="UBC HALIFAX"/>
    <x v="1"/>
    <x v="0"/>
    <n v="31"/>
    <n v="12"/>
    <n v="0.2"/>
  </r>
  <r>
    <x v="14"/>
    <s v="Activación de sensor de sobrecarga, no se encuentra nada anormal"/>
    <x v="0"/>
    <x v="54"/>
    <s v="UBC HALIFAX"/>
    <x v="1"/>
    <x v="0"/>
    <n v="31"/>
    <n v="13"/>
    <n v="0.21666666666666667"/>
  </r>
  <r>
    <x v="14"/>
    <s v="Activación de sensor de sobrecarga, no se encuentra nada anormal"/>
    <x v="0"/>
    <x v="54"/>
    <s v="UBC HALIFAX"/>
    <x v="1"/>
    <x v="0"/>
    <n v="31"/>
    <n v="21"/>
    <n v="0.35"/>
  </r>
  <r>
    <x v="16"/>
    <s v="Se detiene ruta por activación de sensor de sobrecarga de la compuerta del silo 1"/>
    <x v="0"/>
    <x v="9"/>
    <s v="SSI PROVIDENCE"/>
    <x v="1"/>
    <x v="1"/>
    <n v="22"/>
    <n v="17"/>
    <n v="0.28333333333333333"/>
  </r>
  <r>
    <x v="16"/>
    <s v="Se detiene ruta por activación de sensor de sobrecarga de la compuerta del silo 1"/>
    <x v="0"/>
    <x v="9"/>
    <s v="SSI PROVIDENCE"/>
    <x v="1"/>
    <x v="1"/>
    <n v="22"/>
    <n v="8"/>
    <n v="0.13333333333333333"/>
  </r>
  <r>
    <x v="45"/>
    <s v="Caja de cambio pegada"/>
    <x v="2"/>
    <x v="55"/>
    <s v="OCEAN BRIGHT"/>
    <x v="1"/>
    <x v="1"/>
    <n v="26"/>
    <n v="7"/>
    <n v="0.11666666666666667"/>
  </r>
  <r>
    <x v="43"/>
    <s v="Falla por comunicación"/>
    <x v="0"/>
    <x v="19"/>
    <s v="OCEAN BRIGHT"/>
    <x v="1"/>
    <x v="1"/>
    <n v="27"/>
    <n v="1.5"/>
    <n v="2.5000000000000001E-2"/>
  </r>
  <r>
    <x v="9"/>
    <s v="Paro para instalar caperuzas desmontadas"/>
    <x v="2"/>
    <x v="51"/>
    <s v="CENTURION SIGNIFER"/>
    <x v="1"/>
    <x v="2"/>
    <n v="1"/>
    <n v="58"/>
    <n v="0.96666666666666667"/>
  </r>
  <r>
    <x v="32"/>
    <s v="Problema en apertura de cuchara"/>
    <x v="0"/>
    <x v="42"/>
    <s v="CENTURION SIGNIFER"/>
    <x v="1"/>
    <x v="2"/>
    <n v="1"/>
    <n v="1.6666666666666667"/>
    <n v="2.777777777777778E-2"/>
  </r>
  <r>
    <x v="34"/>
    <s v="Sensor de cierre no marca, desajuste de compuerta"/>
    <x v="2"/>
    <x v="20"/>
    <s v="CENTURION SIGNIFER"/>
    <x v="1"/>
    <x v="2"/>
    <n v="2"/>
    <n v="11"/>
    <n v="0.18333333333333332"/>
  </r>
  <r>
    <x v="5"/>
    <s v="Fuga en bajante hacia báscula de recibo"/>
    <x v="2"/>
    <x v="6"/>
    <s v="CENTURION SIGNIFER"/>
    <x v="1"/>
    <x v="2"/>
    <n v="4"/>
    <n v="17"/>
    <n v="0.28333333333333333"/>
  </r>
  <r>
    <x v="14"/>
    <s v="Desprendimiento de recubrimiento de tambor de quiebre, ubicado en silo 1"/>
    <x v="1"/>
    <x v="56"/>
    <s v="CENTURION SIGNIFER"/>
    <x v="1"/>
    <x v="2"/>
    <n v="4"/>
    <n v="38"/>
    <n v="0.6333333333333333"/>
  </r>
  <r>
    <x v="42"/>
    <s v="Falla de comunicación"/>
    <x v="0"/>
    <x v="19"/>
    <s v="CENTURION SIGNIFER"/>
    <x v="1"/>
    <x v="2"/>
    <n v="4"/>
    <n v="30"/>
    <n v="0.5"/>
  </r>
  <r>
    <x v="43"/>
    <s v="Se queda sin movimiento, falla de cableado de comunicación"/>
    <x v="0"/>
    <x v="19"/>
    <s v="CENTURION SIGNIFER"/>
    <x v="1"/>
    <x v="2"/>
    <n v="4"/>
    <n v="15"/>
    <n v="0.25"/>
  </r>
  <r>
    <x v="5"/>
    <s v="Falla en rodillo de retorno, se cambia durante cambio de almacenamiento"/>
    <x v="1"/>
    <x v="16"/>
    <s v="THOR BREEZE"/>
    <x v="1"/>
    <x v="2"/>
    <n v="8"/>
    <n v="21"/>
    <n v="0.35"/>
  </r>
  <r>
    <x v="19"/>
    <s v="Presenta problemas para abrir"/>
    <x v="0"/>
    <x v="24"/>
    <s v="THOR BREEZE"/>
    <x v="1"/>
    <x v="2"/>
    <n v="8"/>
    <n v="5"/>
    <n v="8.3333333333333329E-2"/>
  </r>
  <r>
    <x v="19"/>
    <s v="Presenta problemas para abrir, válvula solenoide"/>
    <x v="0"/>
    <x v="24"/>
    <s v="THOR BREEZE"/>
    <x v="1"/>
    <x v="2"/>
    <n v="8"/>
    <n v="5"/>
    <n v="8.3333333333333329E-2"/>
  </r>
  <r>
    <x v="19"/>
    <s v="Presenta problemas para abrir, válvula solenoide"/>
    <x v="0"/>
    <x v="24"/>
    <s v="THOR BREEZE"/>
    <x v="1"/>
    <x v="2"/>
    <n v="8"/>
    <n v="5"/>
    <n v="8.3333333333333329E-2"/>
  </r>
  <r>
    <x v="26"/>
    <s v="Falla de comunicación"/>
    <x v="0"/>
    <x v="19"/>
    <s v="THOR BREEZE"/>
    <x v="1"/>
    <x v="2"/>
    <n v="8"/>
    <n v="1"/>
    <n v="1.6666666666666666E-2"/>
  </r>
  <r>
    <x v="5"/>
    <s v="Sale por movimiento, se encuentra humedad en la banda y se desliza en tambor motriz"/>
    <x v="1"/>
    <x v="57"/>
    <s v="THOR BREEZE"/>
    <x v="1"/>
    <x v="2"/>
    <n v="9"/>
    <n v="91"/>
    <n v="1.5166666666666666"/>
  </r>
  <r>
    <x v="14"/>
    <s v="Se rebosa producto en el bajante del tripper hacia el TC sobre bodegas"/>
    <x v="1"/>
    <x v="8"/>
    <s v="THOR BREEZE"/>
    <x v="1"/>
    <x v="2"/>
    <n v="10"/>
    <n v="7"/>
    <n v="0.11666666666666667"/>
  </r>
  <r>
    <x v="8"/>
    <s v="Fuga de producto"/>
    <x v="2"/>
    <x v="6"/>
    <s v="THOR BREEZE"/>
    <x v="1"/>
    <x v="2"/>
    <n v="11"/>
    <n v="77"/>
    <n v="1.2833333333333334"/>
  </r>
  <r>
    <x v="9"/>
    <s v="Motor aterrizado, se cambia por uno nuevo"/>
    <x v="0"/>
    <x v="58"/>
    <s v="THOR BREEZE"/>
    <x v="1"/>
    <x v="2"/>
    <n v="12"/>
    <n v="259"/>
    <n v="4.3166666666666664"/>
  </r>
  <r>
    <x v="26"/>
    <s v="Pérdida de comunicación"/>
    <x v="0"/>
    <x v="19"/>
    <s v="GLOBAL FANFARE"/>
    <x v="1"/>
    <x v="2"/>
    <n v="14"/>
    <n v="3"/>
    <n v="0.05"/>
  </r>
  <r>
    <x v="26"/>
    <s v="Pérdida de comunicación"/>
    <x v="0"/>
    <x v="19"/>
    <s v="GLOBAL FANFARE"/>
    <x v="1"/>
    <x v="2"/>
    <n v="14"/>
    <n v="2"/>
    <n v="3.3333333333333333E-2"/>
  </r>
  <r>
    <x v="30"/>
    <s v="Fuga de producto"/>
    <x v="2"/>
    <x v="6"/>
    <s v="PARO"/>
    <x v="1"/>
    <x v="2"/>
    <n v="20"/>
    <n v="15"/>
    <n v="0.25"/>
  </r>
  <r>
    <x v="5"/>
    <s v="Ruido anormal generado por tubo doblado de la estructura del transportador, este estaba rozando con la banda"/>
    <x v="2"/>
    <x v="59"/>
    <s v="PARO"/>
    <x v="1"/>
    <x v="2"/>
    <n v="21"/>
    <n v="5"/>
    <n v="8.3333333333333329E-2"/>
  </r>
  <r>
    <x v="34"/>
    <s v="Rasera de llenado no marca cierre"/>
    <x v="0"/>
    <x v="5"/>
    <s v="PARO"/>
    <x v="1"/>
    <x v="2"/>
    <n v="21"/>
    <n v="3"/>
    <n v="0.05"/>
  </r>
  <r>
    <x v="34"/>
    <s v="Rasera de llenado no marca cierre"/>
    <x v="0"/>
    <x v="5"/>
    <s v="PARO"/>
    <x v="1"/>
    <x v="2"/>
    <n v="21"/>
    <n v="7"/>
    <n v="0.11666666666666667"/>
  </r>
  <r>
    <x v="30"/>
    <s v="Fuga de producto"/>
    <x v="2"/>
    <x v="6"/>
    <s v="PARO"/>
    <x v="1"/>
    <x v="2"/>
    <n v="21"/>
    <n v="6"/>
    <n v="0.1"/>
  </r>
  <r>
    <x v="30"/>
    <s v="Fuga de producto"/>
    <x v="2"/>
    <x v="6"/>
    <s v="PARO"/>
    <x v="1"/>
    <x v="2"/>
    <n v="21"/>
    <n v="20"/>
    <n v="0.33333333333333331"/>
  </r>
  <r>
    <x v="6"/>
    <s v="Se va a falla"/>
    <x v="2"/>
    <x v="59"/>
    <s v="PARO"/>
    <x v="1"/>
    <x v="2"/>
    <n v="22"/>
    <n v="11"/>
    <n v="0.18333333333333332"/>
  </r>
  <r>
    <x v="21"/>
    <s v="Alta temperatura de refrigerante"/>
    <x v="6"/>
    <x v="60"/>
    <s v="PARO"/>
    <x v="1"/>
    <x v="2"/>
    <n v="24"/>
    <n v="90"/>
    <n v="1.5"/>
  </r>
  <r>
    <x v="21"/>
    <s v="Falla de alternador"/>
    <x v="0"/>
    <x v="61"/>
    <s v="PARO"/>
    <x v="1"/>
    <x v="2"/>
    <n v="24"/>
    <n v="30"/>
    <n v="0.5"/>
  </r>
  <r>
    <x v="1"/>
    <s v="Fractura de cadena de transporte"/>
    <x v="1"/>
    <x v="1"/>
    <s v="PARO"/>
    <x v="1"/>
    <x v="2"/>
    <n v="24"/>
    <n v="53"/>
    <n v="0.8833333333333333"/>
  </r>
  <r>
    <x v="34"/>
    <s v="Falla en cierre"/>
    <x v="0"/>
    <x v="9"/>
    <s v="PARO"/>
    <x v="1"/>
    <x v="2"/>
    <n v="25"/>
    <n v="20"/>
    <n v="0.33333333333333331"/>
  </r>
  <r>
    <x v="43"/>
    <s v="Fuga de producto"/>
    <x v="2"/>
    <x v="6"/>
    <s v="PARO"/>
    <x v="1"/>
    <x v="2"/>
    <n v="25"/>
    <n v="30"/>
    <n v="0.5"/>
  </r>
  <r>
    <x v="1"/>
    <s v="Fractura de cadena de transporte"/>
    <x v="1"/>
    <x v="1"/>
    <s v="PARO"/>
    <x v="1"/>
    <x v="2"/>
    <n v="26"/>
    <n v="18"/>
    <n v="0.3"/>
  </r>
  <r>
    <x v="26"/>
    <s v="Se desprende pasador que asegura la tolva"/>
    <x v="2"/>
    <x v="40"/>
    <s v="FEDERAL TWEED"/>
    <x v="1"/>
    <x v="3"/>
    <n v="9"/>
    <n v="11"/>
    <n v="0.18333333333333332"/>
  </r>
  <r>
    <x v="26"/>
    <s v="Se desprende pasador que asegura la tolva"/>
    <x v="2"/>
    <x v="40"/>
    <s v="FEDERAL TWEED"/>
    <x v="1"/>
    <x v="3"/>
    <n v="10"/>
    <n v="30"/>
    <n v="0.5"/>
  </r>
  <r>
    <x v="46"/>
    <s v="No cierra correctamente, se realiza cambio de cuchara"/>
    <x v="0"/>
    <x v="24"/>
    <s v="FEDERAL TWEED"/>
    <x v="1"/>
    <x v="3"/>
    <n v="11"/>
    <n v="15"/>
    <n v="0.25"/>
  </r>
  <r>
    <x v="46"/>
    <s v="Falla en cableado de baterías"/>
    <x v="0"/>
    <x v="42"/>
    <s v="GREAT RAINBOW"/>
    <x v="1"/>
    <x v="3"/>
    <n v="15"/>
    <n v="30"/>
    <n v="0.5"/>
  </r>
  <r>
    <x v="30"/>
    <s v="Fuga de producto"/>
    <x v="2"/>
    <x v="6"/>
    <s v="GREAT RAINBOW"/>
    <x v="1"/>
    <x v="3"/>
    <n v="16"/>
    <n v="6.5"/>
    <n v="0.10833333333333334"/>
  </r>
  <r>
    <x v="8"/>
    <s v="Rotura de correas por roedor"/>
    <x v="1"/>
    <x v="17"/>
    <s v="GREAT RAINBOW"/>
    <x v="1"/>
    <x v="3"/>
    <n v="16"/>
    <n v="71"/>
    <n v="1.1833333333333333"/>
  </r>
  <r>
    <x v="19"/>
    <s v="Falla de control remoto"/>
    <x v="0"/>
    <x v="62"/>
    <s v="GREAT RAINBOW"/>
    <x v="1"/>
    <x v="3"/>
    <n v="18"/>
    <n v="6.5"/>
    <n v="0.10833333333333334"/>
  </r>
  <r>
    <x v="18"/>
    <s v="Falla de rodamiento tensor trasero"/>
    <x v="1"/>
    <x v="38"/>
    <s v="GREAT RAINBOW"/>
    <x v="1"/>
    <x v="3"/>
    <n v="18"/>
    <n v="103"/>
    <n v="1.7166666666666666"/>
  </r>
  <r>
    <x v="5"/>
    <s v="Poleas de transmisión izquierda desalineadas"/>
    <x v="1"/>
    <x v="63"/>
    <s v="ASTRA CENTAURUS"/>
    <x v="1"/>
    <x v="3"/>
    <n v="23"/>
    <n v="7"/>
    <n v="0.11666666666666667"/>
  </r>
  <r>
    <x v="42"/>
    <s v="Falla por comunicación, se realiza reset"/>
    <x v="0"/>
    <x v="19"/>
    <s v="ASTRA CENTAURUS"/>
    <x v="1"/>
    <x v="3"/>
    <n v="23"/>
    <n v="12"/>
    <n v="0.2"/>
  </r>
  <r>
    <x v="42"/>
    <s v="Falla por comunicación, se realiza reset"/>
    <x v="0"/>
    <x v="19"/>
    <s v="ASTRA CENTAURUS"/>
    <x v="1"/>
    <x v="3"/>
    <n v="24"/>
    <n v="1"/>
    <n v="1.6666666666666666E-2"/>
  </r>
  <r>
    <x v="18"/>
    <s v="Fractura de eje del cabezote tensor, se realiza reparación"/>
    <x v="1"/>
    <x v="64"/>
    <s v="ASTRA CENTAURUS"/>
    <x v="1"/>
    <x v="3"/>
    <n v="25"/>
    <n v="554"/>
    <n v="9.2333333333333325"/>
  </r>
  <r>
    <x v="42"/>
    <s v="Falla de comunicación en sistema compuweigh, se realiza reset general"/>
    <x v="0"/>
    <x v="19"/>
    <s v="ASTRA CENTAURUS"/>
    <x v="1"/>
    <x v="3"/>
    <n v="26"/>
    <n v="8"/>
    <n v="0.13333333333333333"/>
  </r>
  <r>
    <x v="43"/>
    <s v="Falla de comunicación, se cambia cable"/>
    <x v="0"/>
    <x v="19"/>
    <s v="ASTRA CENTAURUS"/>
    <x v="1"/>
    <x v="3"/>
    <n v="26"/>
    <n v="18"/>
    <n v="0.3"/>
  </r>
  <r>
    <x v="42"/>
    <s v="Falla de comunicación en sistema compuweigh, se realiza reset general"/>
    <x v="0"/>
    <x v="19"/>
    <s v="ASTRA CENTAURUS"/>
    <x v="1"/>
    <x v="3"/>
    <n v="27"/>
    <n v="8"/>
    <n v="0.13333333333333333"/>
  </r>
  <r>
    <x v="42"/>
    <s v="Falla de comunicación en sistema compuweigh, se realiza reset general"/>
    <x v="0"/>
    <x v="19"/>
    <s v="ASTRA CENTAURUS"/>
    <x v="1"/>
    <x v="3"/>
    <n v="28"/>
    <n v="5"/>
    <n v="8.3333333333333329E-2"/>
  </r>
  <r>
    <x v="11"/>
    <s v="Sensor de nivel del vaso alivio marcando falsa activación"/>
    <x v="0"/>
    <x v="27"/>
    <s v="ULTRA VISION"/>
    <x v="1"/>
    <x v="4"/>
    <n v="8"/>
    <n v="9"/>
    <n v="0.15"/>
  </r>
  <r>
    <x v="11"/>
    <s v="Sensor de nivel del vaso alivio marcando falsa activación"/>
    <x v="0"/>
    <x v="27"/>
    <s v="ULTRA VISION"/>
    <x v="1"/>
    <x v="4"/>
    <n v="8"/>
    <n v="23"/>
    <n v="0.38333333333333336"/>
  </r>
  <r>
    <x v="11"/>
    <s v="Sensor de nivel del vaso alivio marcando falsa activación"/>
    <x v="0"/>
    <x v="27"/>
    <s v="ULTRA VISION"/>
    <x v="1"/>
    <x v="4"/>
    <n v="8"/>
    <n v="4"/>
    <n v="6.6666666666666666E-2"/>
  </r>
  <r>
    <x v="11"/>
    <s v="Sensor de nivel del vaso alivio marcando falsa activación"/>
    <x v="0"/>
    <x v="27"/>
    <s v="ULTRA VISION"/>
    <x v="1"/>
    <x v="4"/>
    <n v="8"/>
    <n v="4"/>
    <n v="6.6666666666666666E-2"/>
  </r>
  <r>
    <x v="42"/>
    <s v="Falla por comunicación"/>
    <x v="0"/>
    <x v="19"/>
    <s v="ULTRA VISION"/>
    <x v="1"/>
    <x v="4"/>
    <n v="8"/>
    <n v="35"/>
    <n v="0.58333333333333337"/>
  </r>
  <r>
    <x v="43"/>
    <s v="Falla por comunicación"/>
    <x v="0"/>
    <x v="19"/>
    <s v="ULTRA VISION"/>
    <x v="1"/>
    <x v="4"/>
    <n v="8"/>
    <n v="11.5"/>
    <n v="0.19166666666666668"/>
  </r>
  <r>
    <x v="11"/>
    <s v="Sensor de nivel del vaso alivio marcando falsa activación"/>
    <x v="0"/>
    <x v="27"/>
    <s v="ULTRA VISION"/>
    <x v="1"/>
    <x v="4"/>
    <n v="9"/>
    <n v="4"/>
    <n v="6.6666666666666666E-2"/>
  </r>
  <r>
    <x v="11"/>
    <s v="Sensor de nivel del vaso alivio marcando falsa activación"/>
    <x v="0"/>
    <x v="27"/>
    <s v="ULTRA VISION"/>
    <x v="1"/>
    <x v="4"/>
    <n v="9"/>
    <n v="3"/>
    <n v="0.05"/>
  </r>
  <r>
    <x v="11"/>
    <s v="Sensor de nivel del vaso alivio marcando falsa activación"/>
    <x v="0"/>
    <x v="27"/>
    <s v="ULTRA VISION"/>
    <x v="1"/>
    <x v="4"/>
    <n v="9"/>
    <n v="1"/>
    <n v="1.6666666666666666E-2"/>
  </r>
  <r>
    <x v="11"/>
    <s v="Sensor de nivel del vaso alivio marcando falsa activación"/>
    <x v="0"/>
    <x v="27"/>
    <s v="ULTRA VISION"/>
    <x v="1"/>
    <x v="4"/>
    <n v="9"/>
    <n v="6"/>
    <n v="0.1"/>
  </r>
  <r>
    <x v="11"/>
    <s v="Sensor de nivel del vaso alivio marcando falsa activación"/>
    <x v="0"/>
    <x v="27"/>
    <s v="ULTRA VISION"/>
    <x v="1"/>
    <x v="4"/>
    <n v="9"/>
    <n v="4"/>
    <n v="6.6666666666666666E-2"/>
  </r>
  <r>
    <x v="11"/>
    <s v="Sensor de nivel del vaso alivio marcando falsa activación"/>
    <x v="0"/>
    <x v="27"/>
    <s v="ULTRA VISION"/>
    <x v="1"/>
    <x v="4"/>
    <n v="9"/>
    <n v="4"/>
    <n v="6.6666666666666666E-2"/>
  </r>
  <r>
    <x v="11"/>
    <s v="Sensor de nivel del vaso alivio marcando falsa activación"/>
    <x v="0"/>
    <x v="27"/>
    <s v="ULTRA VISION"/>
    <x v="1"/>
    <x v="4"/>
    <n v="9"/>
    <n v="6"/>
    <n v="0.1"/>
  </r>
  <r>
    <x v="11"/>
    <s v="Sensor de nivel del vaso alivio marcando falsa activación"/>
    <x v="0"/>
    <x v="27"/>
    <s v="ULTRA VISION"/>
    <x v="1"/>
    <x v="4"/>
    <n v="9"/>
    <n v="5"/>
    <n v="8.3333333333333329E-2"/>
  </r>
  <r>
    <x v="11"/>
    <s v="Sensor de nivel del vaso alivio marcando falsa activación"/>
    <x v="0"/>
    <x v="27"/>
    <s v="ULTRA VISION"/>
    <x v="1"/>
    <x v="4"/>
    <n v="9"/>
    <n v="7"/>
    <n v="0.11666666666666667"/>
  </r>
  <r>
    <x v="11"/>
    <s v="Sensor de nivel del vaso alivio marcando falsa activación"/>
    <x v="0"/>
    <x v="27"/>
    <s v="ULTRA VISION"/>
    <x v="1"/>
    <x v="4"/>
    <n v="9"/>
    <n v="78"/>
    <n v="1.3"/>
  </r>
  <r>
    <x v="43"/>
    <s v="Falla por comunicación"/>
    <x v="0"/>
    <x v="19"/>
    <s v="ULTRA VISION"/>
    <x v="1"/>
    <x v="4"/>
    <n v="9"/>
    <n v="5"/>
    <n v="8.3333333333333329E-2"/>
  </r>
  <r>
    <x v="5"/>
    <s v="Limpiador primario desgastado"/>
    <x v="2"/>
    <x v="65"/>
    <s v="ULTRA VISION"/>
    <x v="1"/>
    <x v="4"/>
    <n v="10"/>
    <n v="42"/>
    <n v="0.7"/>
  </r>
  <r>
    <x v="43"/>
    <s v="Falla por comunicación"/>
    <x v="0"/>
    <x v="19"/>
    <s v="ULTRA VISION"/>
    <x v="1"/>
    <x v="4"/>
    <n v="10"/>
    <n v="22.5"/>
    <n v="0.375"/>
  </r>
  <r>
    <x v="47"/>
    <s v="Desajustada"/>
    <x v="2"/>
    <x v="3"/>
    <s v="BREEZE"/>
    <x v="1"/>
    <x v="4"/>
    <n v="17"/>
    <n v="7"/>
    <n v="0.11666666666666667"/>
  </r>
  <r>
    <x v="43"/>
    <s v="Sin comunicación"/>
    <x v="0"/>
    <x v="19"/>
    <s v="BREEZE"/>
    <x v="1"/>
    <x v="4"/>
    <n v="17"/>
    <n v="1"/>
    <n v="1.6666666666666666E-2"/>
  </r>
  <r>
    <x v="14"/>
    <s v="Banda desalineada"/>
    <x v="1"/>
    <x v="18"/>
    <s v="BREEZE"/>
    <x v="1"/>
    <x v="4"/>
    <n v="18"/>
    <n v="105"/>
    <n v="1.75"/>
  </r>
  <r>
    <x v="48"/>
    <s v="Desconexión por cortocircuito en sensor de movimiento"/>
    <x v="0"/>
    <x v="25"/>
    <s v="AMIS POWER"/>
    <x v="1"/>
    <x v="5"/>
    <n v="7"/>
    <n v="38"/>
    <n v="0.6333333333333333"/>
  </r>
  <r>
    <x v="32"/>
    <s v="Fuga de materia prima"/>
    <x v="2"/>
    <x v="6"/>
    <s v="PORT FUKUOKA"/>
    <x v="1"/>
    <x v="5"/>
    <n v="12"/>
    <n v="15"/>
    <n v="0.25"/>
  </r>
  <r>
    <x v="0"/>
    <s v="Falla de lectura de corriente en el variador"/>
    <x v="0"/>
    <x v="2"/>
    <s v="PORT FUKUOKA"/>
    <x v="1"/>
    <x v="5"/>
    <n v="13"/>
    <n v="5"/>
    <n v="8.3333333333333329E-2"/>
  </r>
  <r>
    <x v="36"/>
    <s v="Falla en sensor de sobrecarga por conector con humedad"/>
    <x v="0"/>
    <x v="27"/>
    <s v="PORT FUKUOKA"/>
    <x v="1"/>
    <x v="5"/>
    <n v="15"/>
    <n v="39"/>
    <n v="0.65"/>
  </r>
  <r>
    <x v="21"/>
    <s v="Fuga de refrigerante por rotura de manguera"/>
    <x v="6"/>
    <x v="66"/>
    <s v="PORT FUKUOKA"/>
    <x v="1"/>
    <x v="5"/>
    <n v="16"/>
    <n v="100"/>
    <n v="1.6666666666666667"/>
  </r>
  <r>
    <x v="36"/>
    <s v="Falla en rodamiento de sensor de movimiento"/>
    <x v="1"/>
    <x v="38"/>
    <s v="PORT FUKUOKA"/>
    <x v="1"/>
    <x v="5"/>
    <n v="16"/>
    <n v="45"/>
    <n v="0.75"/>
  </r>
  <r>
    <x v="42"/>
    <s v="Alarma Remote link error"/>
    <x v="0"/>
    <x v="19"/>
    <s v="PORT FUKUOKA"/>
    <x v="1"/>
    <x v="5"/>
    <n v="17"/>
    <n v="9"/>
    <n v="0.15"/>
  </r>
  <r>
    <x v="42"/>
    <s v="Alarma Remote link error"/>
    <x v="0"/>
    <x v="19"/>
    <s v="PORT FUKUOKA"/>
    <x v="1"/>
    <x v="5"/>
    <n v="17"/>
    <n v="1"/>
    <n v="1.6666666666666666E-2"/>
  </r>
  <r>
    <x v="16"/>
    <s v="Pase de producto"/>
    <x v="2"/>
    <x v="20"/>
    <s v="AFRICAN JACANA"/>
    <x v="1"/>
    <x v="5"/>
    <n v="18"/>
    <n v="100"/>
    <n v="1.6666666666666667"/>
  </r>
  <r>
    <x v="38"/>
    <s v="No cierra por falta de aire comprimido, fuga en tubería"/>
    <x v="5"/>
    <x v="14"/>
    <s v="AFRICAN JACANA"/>
    <x v="1"/>
    <x v="5"/>
    <n v="19"/>
    <n v="32"/>
    <n v="0.53333333333333333"/>
  </r>
  <r>
    <x v="16"/>
    <s v="Pase de producto"/>
    <x v="2"/>
    <x v="20"/>
    <s v="AFRICAN JACANA"/>
    <x v="1"/>
    <x v="5"/>
    <n v="20"/>
    <n v="13"/>
    <n v="0.21666666666666667"/>
  </r>
  <r>
    <x v="16"/>
    <s v="Pase de producto"/>
    <x v="2"/>
    <x v="20"/>
    <s v="AFRICAN JACANA"/>
    <x v="1"/>
    <x v="5"/>
    <n v="20"/>
    <n v="35"/>
    <n v="0.58333333333333337"/>
  </r>
  <r>
    <x v="11"/>
    <s v="Fuga de aceite hidráulico"/>
    <x v="4"/>
    <x v="12"/>
    <s v="TBC PRESTIGE"/>
    <x v="1"/>
    <x v="5"/>
    <n v="25"/>
    <n v="22"/>
    <n v="0.36666666666666664"/>
  </r>
  <r>
    <x v="6"/>
    <s v="Rasera de llenado en falla"/>
    <x v="2"/>
    <x v="29"/>
    <s v="TBC PRESTIGE"/>
    <x v="1"/>
    <x v="5"/>
    <n v="25"/>
    <n v="31"/>
    <n v="0.51666666666666672"/>
  </r>
  <r>
    <x v="43"/>
    <s v="Pérdida de comunicación"/>
    <x v="0"/>
    <x v="19"/>
    <s v="SAN ANTONIO"/>
    <x v="1"/>
    <x v="6"/>
    <n v="13"/>
    <n v="1"/>
    <n v="1.6666666666666666E-2"/>
  </r>
  <r>
    <x v="43"/>
    <s v="Pérdida de comunicación"/>
    <x v="0"/>
    <x v="19"/>
    <s v="SAN ANTONIO"/>
    <x v="1"/>
    <x v="6"/>
    <n v="13"/>
    <n v="1"/>
    <n v="1.6666666666666666E-2"/>
  </r>
  <r>
    <x v="43"/>
    <s v="Pérdida de comunicación"/>
    <x v="0"/>
    <x v="19"/>
    <s v="SAN ANTONIO"/>
    <x v="1"/>
    <x v="6"/>
    <n v="13"/>
    <n v="2.5"/>
    <n v="4.1666666666666664E-2"/>
  </r>
  <r>
    <x v="26"/>
    <s v="Pérdida de comunicación"/>
    <x v="0"/>
    <x v="19"/>
    <s v="SAN ANTONIO"/>
    <x v="1"/>
    <x v="6"/>
    <n v="13"/>
    <n v="14.5"/>
    <n v="0.24166666666666667"/>
  </r>
  <r>
    <x v="1"/>
    <s v="Cadena de transmisión desalineada"/>
    <x v="1"/>
    <x v="48"/>
    <s v="SAN ANTONIO"/>
    <x v="1"/>
    <x v="6"/>
    <n v="13"/>
    <n v="79"/>
    <n v="1.3166666666666667"/>
  </r>
  <r>
    <x v="6"/>
    <s v="Rasera de llenado no abre"/>
    <x v="2"/>
    <x v="29"/>
    <s v="SAN ANTONIO"/>
    <x v="1"/>
    <x v="6"/>
    <n v="15"/>
    <n v="32"/>
    <n v="0.53333333333333333"/>
  </r>
  <r>
    <x v="9"/>
    <s v="Activación de sensor de movimiento sin novedad"/>
    <x v="0"/>
    <x v="9"/>
    <s v="POMORZE"/>
    <x v="1"/>
    <x v="6"/>
    <n v="17"/>
    <n v="7"/>
    <n v="0.11666666666666667"/>
  </r>
  <r>
    <x v="30"/>
    <s v="Fuga de producto"/>
    <x v="2"/>
    <x v="6"/>
    <s v="POMORZE"/>
    <x v="1"/>
    <x v="6"/>
    <n v="17"/>
    <n v="53"/>
    <n v="0.8833333333333333"/>
  </r>
  <r>
    <x v="8"/>
    <s v="Fuga de producto"/>
    <x v="2"/>
    <x v="6"/>
    <s v="POMORZE"/>
    <x v="1"/>
    <x v="6"/>
    <n v="19"/>
    <n v="11"/>
    <n v="0.18333333333333332"/>
  </r>
  <r>
    <x v="33"/>
    <s v="Pérdida de comunicación"/>
    <x v="0"/>
    <x v="19"/>
    <s v="POMORZE"/>
    <x v="1"/>
    <x v="6"/>
    <n v="20"/>
    <n v="3.5"/>
    <n v="5.8333333333333334E-2"/>
  </r>
  <r>
    <x v="34"/>
    <s v="Falla de rasera"/>
    <x v="2"/>
    <x v="29"/>
    <s v="KELLET ISLAND"/>
    <x v="1"/>
    <x v="6"/>
    <n v="22"/>
    <n v="6"/>
    <n v="0.1"/>
  </r>
  <r>
    <x v="38"/>
    <s v="Fuga de producto"/>
    <x v="2"/>
    <x v="6"/>
    <s v="KELLET ISLAND"/>
    <x v="1"/>
    <x v="6"/>
    <n v="22"/>
    <n v="28"/>
    <n v="0.46666666666666667"/>
  </r>
  <r>
    <x v="30"/>
    <s v="Fuga de producto"/>
    <x v="2"/>
    <x v="6"/>
    <s v="KELLET ISLAND"/>
    <x v="1"/>
    <x v="6"/>
    <n v="22"/>
    <n v="22.5"/>
    <n v="0.375"/>
  </r>
  <r>
    <x v="43"/>
    <s v="Pérdida de comunicación"/>
    <x v="0"/>
    <x v="19"/>
    <s v="KELLET ISLAND"/>
    <x v="1"/>
    <x v="6"/>
    <n v="22"/>
    <n v="1"/>
    <n v="1.6666666666666666E-2"/>
  </r>
  <r>
    <x v="26"/>
    <s v="Tolva no traslada sobre el riel"/>
    <x v="2"/>
    <x v="67"/>
    <s v="KELLET ISLAND"/>
    <x v="1"/>
    <x v="6"/>
    <n v="22"/>
    <n v="21"/>
    <n v="0.35"/>
  </r>
  <r>
    <x v="5"/>
    <s v="Fuga de producto por bajante"/>
    <x v="2"/>
    <x v="6"/>
    <s v="KELLET ISLAND"/>
    <x v="1"/>
    <x v="6"/>
    <n v="23"/>
    <n v="35"/>
    <n v="0.58333333333333337"/>
  </r>
  <r>
    <x v="0"/>
    <s v="Banda desalineada"/>
    <x v="1"/>
    <x v="18"/>
    <s v="ARUNA NAZIK"/>
    <x v="1"/>
    <x v="6"/>
    <n v="28"/>
    <n v="48"/>
    <n v="0.8"/>
  </r>
  <r>
    <x v="43"/>
    <s v="Pérdida de comunicación"/>
    <x v="0"/>
    <x v="19"/>
    <s v="ARUNA NAZIK"/>
    <x v="1"/>
    <x v="6"/>
    <n v="28"/>
    <n v="4"/>
    <n v="6.6666666666666666E-2"/>
  </r>
  <r>
    <x v="43"/>
    <s v="Pérdida de comunicación"/>
    <x v="0"/>
    <x v="19"/>
    <s v="ARUNA NAZIK"/>
    <x v="1"/>
    <x v="6"/>
    <n v="28"/>
    <n v="1"/>
    <n v="1.6666666666666666E-2"/>
  </r>
  <r>
    <x v="43"/>
    <s v="Pérdida de comunicación"/>
    <x v="0"/>
    <x v="19"/>
    <s v="ARUNA NAZIK"/>
    <x v="1"/>
    <x v="6"/>
    <n v="28"/>
    <n v="3"/>
    <n v="0.05"/>
  </r>
  <r>
    <x v="43"/>
    <s v="Pérdida de comunicación"/>
    <x v="0"/>
    <x v="19"/>
    <s v="ARUNA NAZIK"/>
    <x v="1"/>
    <x v="6"/>
    <n v="28"/>
    <n v="3"/>
    <n v="0.05"/>
  </r>
  <r>
    <x v="43"/>
    <s v="Pérdida de comunicación"/>
    <x v="0"/>
    <x v="19"/>
    <s v="ARUNA NAZIK"/>
    <x v="1"/>
    <x v="6"/>
    <n v="28"/>
    <n v="4"/>
    <n v="6.6666666666666666E-2"/>
  </r>
  <r>
    <x v="45"/>
    <s v="No marca apertura"/>
    <x v="0"/>
    <x v="5"/>
    <s v="ARUNA NAZIK"/>
    <x v="1"/>
    <x v="6"/>
    <n v="29"/>
    <n v="6"/>
    <n v="0.1"/>
  </r>
  <r>
    <x v="30"/>
    <s v="Pasador fuera de posición"/>
    <x v="2"/>
    <x v="40"/>
    <s v="PARO"/>
    <x v="1"/>
    <x v="7"/>
    <n v="10"/>
    <n v="13.5"/>
    <n v="0.22500000000000001"/>
  </r>
  <r>
    <x v="36"/>
    <s v="Fuga de producto"/>
    <x v="2"/>
    <x v="6"/>
    <s v="PARO"/>
    <x v="1"/>
    <x v="7"/>
    <n v="10"/>
    <n v="40"/>
    <n v="0.66666666666666663"/>
  </r>
  <r>
    <x v="8"/>
    <s v="Equipo sobrecargado, falla en rasera de descarga a sobre bodegas 3 y 4"/>
    <x v="0"/>
    <x v="13"/>
    <s v="PARO"/>
    <x v="1"/>
    <x v="7"/>
    <n v="11"/>
    <n v="93"/>
    <n v="1.55"/>
  </r>
  <r>
    <x v="49"/>
    <s v="TC Techo BG3 se cierran raseras por falla en compresor fuga de aire en Tc sobre despachos"/>
    <x v="5"/>
    <x v="14"/>
    <s v="PARO"/>
    <x v="1"/>
    <x v="7"/>
    <n v="11"/>
    <n v="73"/>
    <n v="1.2166666666666666"/>
  </r>
  <r>
    <x v="43"/>
    <s v="Pérdida de comunicación, se cambia de puerto"/>
    <x v="0"/>
    <x v="19"/>
    <s v="PARO"/>
    <x v="1"/>
    <x v="7"/>
    <n v="12"/>
    <n v="6.5"/>
    <n v="0.10833333333333334"/>
  </r>
  <r>
    <x v="8"/>
    <s v="Equipo sobrecargado, falla por movimiento, daño en cantidad considerable de paletas"/>
    <x v="0"/>
    <x v="13"/>
    <s v="PARO"/>
    <x v="1"/>
    <x v="7"/>
    <n v="12"/>
    <n v="252"/>
    <n v="4.2"/>
  </r>
  <r>
    <x v="50"/>
    <s v="Cortocircuito en acometida eléctrica"/>
    <x v="0"/>
    <x v="25"/>
    <s v="PARO"/>
    <x v="1"/>
    <x v="7"/>
    <n v="12"/>
    <n v="78"/>
    <n v="1.3"/>
  </r>
  <r>
    <x v="8"/>
    <s v="Equipo sobrecargado"/>
    <x v="0"/>
    <x v="13"/>
    <s v="PARO"/>
    <x v="1"/>
    <x v="7"/>
    <n v="13"/>
    <n v="10"/>
    <n v="0.16666666666666666"/>
  </r>
  <r>
    <x v="8"/>
    <s v="Equipo sobrecargado"/>
    <x v="0"/>
    <x v="13"/>
    <s v="PARO"/>
    <x v="1"/>
    <x v="7"/>
    <n v="13"/>
    <n v="8"/>
    <n v="0.13333333333333333"/>
  </r>
  <r>
    <x v="8"/>
    <s v="Equipo sobrecargado"/>
    <x v="0"/>
    <x v="13"/>
    <s v="PARO"/>
    <x v="1"/>
    <x v="7"/>
    <n v="13"/>
    <n v="155"/>
    <n v="2.5833333333333335"/>
  </r>
  <r>
    <x v="51"/>
    <s v="Falla de fuente de voltaje de transferencia automática"/>
    <x v="0"/>
    <x v="68"/>
    <s v="PARO"/>
    <x v="1"/>
    <x v="7"/>
    <n v="14"/>
    <n v="30"/>
    <n v="0.5"/>
  </r>
  <r>
    <x v="14"/>
    <s v="Se pausa ruta de recibo, se presenta retorno banda TRIPPER, mantenimiento se dirige a sitio."/>
    <x v="0"/>
    <x v="5"/>
    <s v="AFRICAN JACANA"/>
    <x v="1"/>
    <x v="7"/>
    <n v="23"/>
    <n v="14"/>
    <n v="0.23333333333333334"/>
  </r>
  <r>
    <x v="14"/>
    <s v="Reanuda ruta de recibo, mantenimiento (Ericson) informa que se acumula producto en el bajante ocasionando el retorno de Mp, a solicitud de mantenimiento (Heriberto) se le baja la frecuencia a Tola 1 (52Hz)"/>
    <x v="0"/>
    <x v="5"/>
    <s v="AFRICAN JACANA"/>
    <x v="1"/>
    <x v="7"/>
    <n v="23"/>
    <n v="6"/>
    <n v="0.1"/>
  </r>
  <r>
    <x v="8"/>
    <s v="Se pausa ruta de recibo sensor sobrecarga sobre bodega 1 y 2, bajante hacia bodega 2"/>
    <x v="0"/>
    <x v="28"/>
    <s v="AFRICAN JACANA"/>
    <x v="1"/>
    <x v="7"/>
    <n v="23"/>
    <n v="40"/>
    <n v="0.66666666666666663"/>
  </r>
  <r>
    <x v="8"/>
    <s v="Se pausa ruta de recibo sensor sobrecarga sobre bodega 1 y 2, bajante hacia bodega 2"/>
    <x v="0"/>
    <x v="28"/>
    <s v="AFRICAN JACANA"/>
    <x v="1"/>
    <x v="7"/>
    <n v="23"/>
    <n v="20"/>
    <n v="0.33333333333333331"/>
  </r>
  <r>
    <x v="8"/>
    <s v="se pausa ruta de recibo para inspección TC sobre bodega 1 y 2- guarda desajustada y se cambian correas"/>
    <x v="2"/>
    <x v="69"/>
    <s v="AFRICAN JACANA"/>
    <x v="1"/>
    <x v="7"/>
    <n v="24"/>
    <n v="44"/>
    <n v="0.73333333333333328"/>
  </r>
  <r>
    <x v="43"/>
    <s v="tolva 1 en falla"/>
    <x v="0"/>
    <x v="19"/>
    <s v="AFRICAN JACANA"/>
    <x v="1"/>
    <x v="7"/>
    <n v="25"/>
    <n v="2"/>
    <n v="3.3333333333333333E-2"/>
  </r>
  <r>
    <x v="8"/>
    <s v="se activa sensor de sobrecarga bajante bodega 2, (posible paso de material)"/>
    <x v="1"/>
    <x v="8"/>
    <s v="AFRICAN JACANA"/>
    <x v="1"/>
    <x v="7"/>
    <n v="25"/>
    <n v="10"/>
    <n v="0.16666666666666666"/>
  </r>
  <r>
    <x v="5"/>
    <s v="se pausa ruta de recibo para inspección de motor del viaducto se encuentra ventilador suelto "/>
    <x v="0"/>
    <x v="70"/>
    <s v="AFRICAN JACANA"/>
    <x v="1"/>
    <x v="7"/>
    <n v="26"/>
    <n v="80"/>
    <n v="1.3333333333333333"/>
  </r>
  <r>
    <x v="11"/>
    <s v="ruta sin iniciar POR CORTO EN EL SENSOR DE NIVEL ALTO EN EL VASO DE PESAJE BASCULA DE RECIBO _x000a_se coloca en Big Pass Sensor Nivel Alto y se cambia fusible de tarjeta Compuweigh   se solicita alimentación en muelle y no se obtiene respuesta"/>
    <x v="0"/>
    <x v="25"/>
    <s v="AFRICAN JACANA"/>
    <x v="1"/>
    <x v="7"/>
    <n v="27"/>
    <n v="140"/>
    <n v="2.3333333333333335"/>
  </r>
  <r>
    <x v="38"/>
    <s v="se pausa ruta de recibo( se activa sensor de sobrecarga banda tripper)"/>
    <x v="1"/>
    <x v="8"/>
    <s v="AFRICAN JACANA"/>
    <x v="1"/>
    <x v="7"/>
    <n v="27"/>
    <n v="9"/>
    <n v="0.15"/>
  </r>
  <r>
    <x v="19"/>
    <s v="se suspende bodega 5 por pasador de cuchara 2 se encuentra salido "/>
    <x v="2"/>
    <x v="40"/>
    <s v="AFRICAN JACANA"/>
    <x v="1"/>
    <x v="7"/>
    <n v="27"/>
    <n v="8"/>
    <n v="0.13333333333333333"/>
  </r>
  <r>
    <x v="8"/>
    <s v="sensor sobrecarga bajante sobre bodegas 1 y 2. "/>
    <x v="1"/>
    <x v="8"/>
    <s v="WARMIA"/>
    <x v="1"/>
    <x v="7"/>
    <n v="29"/>
    <n v="1"/>
    <n v="1.6666666666666666E-2"/>
  </r>
  <r>
    <x v="36"/>
    <s v="Falla del relevo de interface del sensor de movimiento"/>
    <x v="0"/>
    <x v="71"/>
    <s v="WARMIA"/>
    <x v="1"/>
    <x v="7"/>
    <n v="29"/>
    <n v="38"/>
    <n v="0.6333333333333333"/>
  </r>
  <r>
    <x v="30"/>
    <s v="Se suspende descargue bodega #2 por fuga de hidráulico de la cuchara #1"/>
    <x v="4"/>
    <x v="12"/>
    <s v="WARMIA"/>
    <x v="1"/>
    <x v="7"/>
    <n v="30"/>
    <n v="15.5"/>
    <n v="0.25833333333333336"/>
  </r>
  <r>
    <x v="8"/>
    <s v="se pausa ruta de recibo ( se activa sensor de sobrecarga bajante de bodega 2)"/>
    <x v="1"/>
    <x v="8"/>
    <s v="WARMIA"/>
    <x v="1"/>
    <x v="7"/>
    <n v="30"/>
    <n v="2"/>
    <n v="3.3333333333333333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17C68-E074-46FC-BA1B-21D520757869}" name="TablaDinámica2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istema / Modo de falla">
  <location ref="H5:L86" firstHeaderRow="0" firstDataRow="1" firstDataCol="1" rowPageCount="2" colPageCount="1"/>
  <pivotFields count="10">
    <pivotField axis="axisPage" multipleItemSelectionAllowed="1" showAll="0">
      <items count="53">
        <item x="27"/>
        <item x="9"/>
        <item x="5"/>
        <item x="13"/>
        <item x="14"/>
        <item x="11"/>
        <item x="10"/>
        <item x="47"/>
        <item x="3"/>
        <item x="45"/>
        <item x="35"/>
        <item x="37"/>
        <item x="23"/>
        <item x="16"/>
        <item x="34"/>
        <item x="38"/>
        <item x="42"/>
        <item x="0"/>
        <item x="44"/>
        <item x="21"/>
        <item x="41"/>
        <item x="39"/>
        <item x="15"/>
        <item x="31"/>
        <item x="12"/>
        <item x="4"/>
        <item x="22"/>
        <item x="24"/>
        <item x="20"/>
        <item x="28"/>
        <item x="29"/>
        <item x="48"/>
        <item x="7"/>
        <item x="43"/>
        <item x="33"/>
        <item x="26"/>
        <item x="51"/>
        <item x="18"/>
        <item x="8"/>
        <item x="36"/>
        <item x="49"/>
        <item x="40"/>
        <item x="1"/>
        <item x="6"/>
        <item x="25"/>
        <item x="17"/>
        <item x="2"/>
        <item x="50"/>
        <item x="19"/>
        <item x="30"/>
        <item x="32"/>
        <item x="46"/>
        <item t="default"/>
      </items>
    </pivotField>
    <pivotField showAll="0"/>
    <pivotField axis="axisRow" showAll="0" sortType="descending">
      <items count="8">
        <item x="3"/>
        <item x="0"/>
        <item x="1"/>
        <item x="5"/>
        <item x="4"/>
        <item x="2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73">
        <item x="52"/>
        <item x="19"/>
        <item x="5"/>
        <item x="0"/>
        <item x="9"/>
        <item x="33"/>
        <item x="42"/>
        <item x="56"/>
        <item x="24"/>
        <item x="16"/>
        <item x="1"/>
        <item x="61"/>
        <item x="60"/>
        <item x="17"/>
        <item x="62"/>
        <item x="64"/>
        <item x="27"/>
        <item x="66"/>
        <item x="14"/>
        <item x="12"/>
        <item x="13"/>
        <item x="25"/>
        <item x="68"/>
        <item x="28"/>
        <item x="71"/>
        <item x="2"/>
        <item x="38"/>
        <item x="65"/>
        <item x="18"/>
        <item x="48"/>
        <item x="67"/>
        <item x="40"/>
        <item x="69"/>
        <item x="70"/>
        <item x="54"/>
        <item x="8"/>
        <item x="7"/>
        <item x="26"/>
        <item x="30"/>
        <item x="41"/>
        <item x="43"/>
        <item x="47"/>
        <item x="21"/>
        <item x="22"/>
        <item x="23"/>
        <item x="34"/>
        <item x="35"/>
        <item x="39"/>
        <item x="10"/>
        <item x="58"/>
        <item x="11"/>
        <item x="6"/>
        <item x="51"/>
        <item x="31"/>
        <item x="37"/>
        <item x="46"/>
        <item x="15"/>
        <item x="45"/>
        <item x="3"/>
        <item x="50"/>
        <item x="55"/>
        <item x="20"/>
        <item x="4"/>
        <item x="59"/>
        <item x="29"/>
        <item x="53"/>
        <item x="49"/>
        <item x="44"/>
        <item x="57"/>
        <item x="36"/>
        <item x="32"/>
        <item x="6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multipleItemSelectionAllowed="1" showAll="0">
      <items count="3">
        <item x="0"/>
        <item x="1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numFmtId="1" showAll="0"/>
    <pivotField dataField="1" numFmtId="166" showAll="0"/>
  </pivotFields>
  <rowFields count="2">
    <field x="2"/>
    <field x="3"/>
  </rowFields>
  <rowItems count="81">
    <i>
      <x v="1"/>
    </i>
    <i r="1">
      <x v="53"/>
    </i>
    <i r="1">
      <x v="1"/>
    </i>
    <i r="1">
      <x v="20"/>
    </i>
    <i r="1">
      <x v="40"/>
    </i>
    <i r="1">
      <x v="21"/>
    </i>
    <i r="1">
      <x v="2"/>
    </i>
    <i r="1">
      <x v="49"/>
    </i>
    <i r="1">
      <x v="50"/>
    </i>
    <i r="1">
      <x v="16"/>
    </i>
    <i r="1">
      <x v="8"/>
    </i>
    <i r="1">
      <x v="23"/>
    </i>
    <i r="1">
      <x v="6"/>
    </i>
    <i r="1">
      <x v="57"/>
    </i>
    <i r="1">
      <x v="33"/>
    </i>
    <i r="1">
      <x v="3"/>
    </i>
    <i r="1">
      <x v="4"/>
    </i>
    <i r="1">
      <x v="25"/>
    </i>
    <i r="1">
      <x v="34"/>
    </i>
    <i r="1">
      <x v="44"/>
    </i>
    <i r="1">
      <x v="67"/>
    </i>
    <i r="1">
      <x v="24"/>
    </i>
    <i r="1">
      <x v="59"/>
    </i>
    <i r="1">
      <x/>
    </i>
    <i r="1">
      <x v="22"/>
    </i>
    <i r="1">
      <x v="11"/>
    </i>
    <i r="1">
      <x v="69"/>
    </i>
    <i r="1">
      <x v="54"/>
    </i>
    <i r="1">
      <x v="65"/>
    </i>
    <i r="1">
      <x v="14"/>
    </i>
    <i r="1">
      <x v="55"/>
    </i>
    <i>
      <x v="2"/>
    </i>
    <i r="1">
      <x v="47"/>
    </i>
    <i r="1">
      <x v="70"/>
    </i>
    <i r="1">
      <x v="15"/>
    </i>
    <i r="1">
      <x v="28"/>
    </i>
    <i r="1">
      <x v="10"/>
    </i>
    <i r="1">
      <x v="13"/>
    </i>
    <i r="1">
      <x v="26"/>
    </i>
    <i r="1">
      <x v="43"/>
    </i>
    <i r="1">
      <x v="35"/>
    </i>
    <i r="1">
      <x v="9"/>
    </i>
    <i r="1">
      <x v="29"/>
    </i>
    <i r="1">
      <x v="68"/>
    </i>
    <i r="1">
      <x v="45"/>
    </i>
    <i r="1">
      <x v="39"/>
    </i>
    <i r="1">
      <x v="7"/>
    </i>
    <i r="1">
      <x v="66"/>
    </i>
    <i r="1">
      <x v="56"/>
    </i>
    <i r="1">
      <x v="71"/>
    </i>
    <i>
      <x v="5"/>
    </i>
    <i r="1">
      <x v="51"/>
    </i>
    <i r="1">
      <x v="61"/>
    </i>
    <i r="1">
      <x v="42"/>
    </i>
    <i r="1">
      <x v="31"/>
    </i>
    <i r="1">
      <x v="52"/>
    </i>
    <i r="1">
      <x v="64"/>
    </i>
    <i r="1">
      <x v="5"/>
    </i>
    <i r="1">
      <x v="32"/>
    </i>
    <i r="1">
      <x v="27"/>
    </i>
    <i r="1">
      <x v="36"/>
    </i>
    <i r="1">
      <x v="58"/>
    </i>
    <i r="1">
      <x v="62"/>
    </i>
    <i r="1">
      <x v="30"/>
    </i>
    <i r="1">
      <x v="63"/>
    </i>
    <i r="1">
      <x v="60"/>
    </i>
    <i>
      <x v="6"/>
    </i>
    <i r="1">
      <x v="37"/>
    </i>
    <i r="1">
      <x v="17"/>
    </i>
    <i r="1">
      <x v="12"/>
    </i>
    <i r="1">
      <x v="41"/>
    </i>
    <i>
      <x v="4"/>
    </i>
    <i r="1">
      <x v="19"/>
    </i>
    <i r="1">
      <x v="46"/>
    </i>
    <i r="1">
      <x v="5"/>
    </i>
    <i>
      <x/>
    </i>
    <i r="1">
      <x v="48"/>
    </i>
    <i>
      <x v="3"/>
    </i>
    <i r="1">
      <x v="18"/>
    </i>
    <i r="1">
      <x v="3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5" hier="-1"/>
    <pageField fld="0" hier="-1"/>
  </pageFields>
  <dataFields count="4">
    <dataField name="Horas down" fld="9" baseField="2" baseItem="0" numFmtId="166"/>
    <dataField name="Participación horas" fld="9" showDataAs="percentOfTotal" baseField="0" baseItem="0" numFmtId="10"/>
    <dataField name="Cantidad de paros" fld="9" subtotal="count" baseField="2" baseItem="0"/>
    <dataField name="Participación paros" fld="9" subtotal="count" showDataAs="percentOfTotal" baseField="2" baseItem="0" numFmtId="10"/>
  </dataFields>
  <formats count="24">
    <format dxfId="7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75">
      <pivotArea outline="0" fieldPosition="0">
        <references count="1">
          <reference field="4294967294" count="1">
            <x v="3"/>
          </reference>
        </references>
      </pivotArea>
    </format>
    <format dxfId="74">
      <pivotArea field="2" type="button" dataOnly="0" labelOnly="1" outline="0" axis="axisRow" fieldPosition="0"/>
    </format>
    <format dxfId="73">
      <pivotArea field="2" type="button" dataOnly="0" labelOnly="1" outline="0" axis="axisRow" fieldPosition="0"/>
    </format>
    <format dxfId="72">
      <pivotArea field="2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71">
      <pivotArea field="2" grandRow="1" outline="0" collapsedLevelsAreSubtotals="1" axis="axisRow" fieldPosition="0">
        <references count="1">
          <reference field="4294967294" count="1" selected="0">
            <x v="3"/>
          </reference>
        </references>
      </pivotArea>
    </format>
    <format dxfId="70">
      <pivotArea outline="0" collapsedLevelsAreSubtotals="1" fieldPosition="0"/>
    </format>
    <format dxfId="69">
      <pivotArea grandRow="1" outline="0" collapsedLevelsAreSubtotals="1" fieldPosition="0"/>
    </format>
    <format dxfId="68">
      <pivotArea dataOnly="0" labelOnly="1" grandRow="1" outline="0" fieldPosition="0"/>
    </format>
    <format dxfId="67">
      <pivotArea field="2" type="button" dataOnly="0" labelOnly="1" outline="0" axis="axisRow" fieldPosition="0"/>
    </format>
    <format dxfId="6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2" type="button" dataOnly="0" labelOnly="1" outline="0" axis="axisRow" fieldPosition="0"/>
    </format>
    <format dxfId="62">
      <pivotArea dataOnly="0" labelOnly="1" grandRow="1" outline="0" fieldPosition="0"/>
    </format>
    <format dxfId="6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2" type="button" dataOnly="0" labelOnly="1" outline="0" axis="axisRow" fieldPosition="0"/>
    </format>
    <format dxfId="57">
      <pivotArea dataOnly="0" labelOnly="1" grandRow="1" outline="0" fieldPosition="0"/>
    </format>
    <format dxfId="5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EFFE41-928F-1642-8EFD-E82A2A5B6FF2}" name="TablaDinámica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Modo de falla">
  <location ref="P5:T78" firstHeaderRow="0" firstDataRow="1" firstDataCol="1"/>
  <pivotFields count="10">
    <pivotField showAll="0"/>
    <pivotField showAll="0"/>
    <pivotField showAll="0"/>
    <pivotField name="Modo de falla" axis="axisRow" showAll="0" sortType="descending">
      <items count="73">
        <item x="10"/>
        <item x="43"/>
        <item x="60"/>
        <item x="61"/>
        <item x="45"/>
        <item x="37"/>
        <item x="18"/>
        <item x="57"/>
        <item x="50"/>
        <item x="69"/>
        <item x="42"/>
        <item x="36"/>
        <item x="48"/>
        <item x="49"/>
        <item x="30"/>
        <item x="3"/>
        <item x="55"/>
        <item x="39"/>
        <item x="7"/>
        <item x="4"/>
        <item x="51"/>
        <item x="41"/>
        <item x="20"/>
        <item x="25"/>
        <item x="22"/>
        <item x="59"/>
        <item x="62"/>
        <item x="68"/>
        <item x="71"/>
        <item x="38"/>
        <item x="2"/>
        <item x="27"/>
        <item x="47"/>
        <item x="0"/>
        <item x="1"/>
        <item x="64"/>
        <item x="53"/>
        <item x="12"/>
        <item x="14"/>
        <item x="6"/>
        <item x="66"/>
        <item x="35"/>
        <item x="52"/>
        <item x="21"/>
        <item x="65"/>
        <item x="58"/>
        <item x="33"/>
        <item x="34"/>
        <item x="40"/>
        <item x="19"/>
        <item x="63"/>
        <item x="26"/>
        <item x="11"/>
        <item x="29"/>
        <item x="56"/>
        <item x="15"/>
        <item x="16"/>
        <item x="32"/>
        <item x="17"/>
        <item x="67"/>
        <item x="46"/>
        <item x="28"/>
        <item x="5"/>
        <item x="13"/>
        <item x="9"/>
        <item x="54"/>
        <item x="31"/>
        <item x="23"/>
        <item x="8"/>
        <item x="44"/>
        <item x="24"/>
        <item x="7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165" showAll="0"/>
    <pivotField numFmtId="1" showAll="0"/>
    <pivotField dataField="1" numFmtId="166" showAll="0"/>
  </pivotFields>
  <rowFields count="1">
    <field x="3"/>
  </rowFields>
  <rowItems count="73">
    <i>
      <x v="49"/>
    </i>
    <i>
      <x v="39"/>
    </i>
    <i>
      <x v="62"/>
    </i>
    <i>
      <x v="31"/>
    </i>
    <i>
      <x v="22"/>
    </i>
    <i>
      <x v="68"/>
    </i>
    <i>
      <x v="70"/>
    </i>
    <i>
      <x v="66"/>
    </i>
    <i>
      <x v="6"/>
    </i>
    <i>
      <x v="23"/>
    </i>
    <i>
      <x v="1"/>
    </i>
    <i>
      <x v="37"/>
    </i>
    <i>
      <x v="64"/>
    </i>
    <i>
      <x v="33"/>
    </i>
    <i>
      <x v="34"/>
    </i>
    <i>
      <x v="63"/>
    </i>
    <i>
      <x v="48"/>
    </i>
    <i>
      <x v="61"/>
    </i>
    <i>
      <x v="65"/>
    </i>
    <i>
      <x v="53"/>
    </i>
    <i>
      <x v="58"/>
    </i>
    <i>
      <x v="20"/>
    </i>
    <i>
      <x v="10"/>
    </i>
    <i>
      <x v="15"/>
    </i>
    <i>
      <x v="30"/>
    </i>
    <i>
      <x v="57"/>
    </i>
    <i>
      <x v="29"/>
    </i>
    <i>
      <x v="46"/>
    </i>
    <i>
      <x v="38"/>
    </i>
    <i>
      <x v="24"/>
    </i>
    <i>
      <x v="67"/>
    </i>
    <i>
      <x v="25"/>
    </i>
    <i>
      <x v="42"/>
    </i>
    <i>
      <x v="12"/>
    </i>
    <i>
      <x v="56"/>
    </i>
    <i>
      <x v="43"/>
    </i>
    <i>
      <x/>
    </i>
    <i>
      <x v="71"/>
    </i>
    <i>
      <x v="60"/>
    </i>
    <i>
      <x v="3"/>
    </i>
    <i>
      <x v="17"/>
    </i>
    <i>
      <x v="13"/>
    </i>
    <i>
      <x v="18"/>
    </i>
    <i>
      <x v="54"/>
    </i>
    <i>
      <x v="40"/>
    </i>
    <i>
      <x v="27"/>
    </i>
    <i>
      <x v="41"/>
    </i>
    <i>
      <x v="11"/>
    </i>
    <i>
      <x v="19"/>
    </i>
    <i>
      <x v="14"/>
    </i>
    <i>
      <x v="2"/>
    </i>
    <i>
      <x v="36"/>
    </i>
    <i>
      <x v="44"/>
    </i>
    <i>
      <x v="55"/>
    </i>
    <i>
      <x v="45"/>
    </i>
    <i>
      <x v="26"/>
    </i>
    <i>
      <x v="21"/>
    </i>
    <i>
      <x v="59"/>
    </i>
    <i>
      <x v="47"/>
    </i>
    <i>
      <x v="28"/>
    </i>
    <i>
      <x v="7"/>
    </i>
    <i>
      <x v="4"/>
    </i>
    <i>
      <x v="8"/>
    </i>
    <i>
      <x v="32"/>
    </i>
    <i>
      <x v="50"/>
    </i>
    <i>
      <x v="5"/>
    </i>
    <i>
      <x v="51"/>
    </i>
    <i>
      <x v="69"/>
    </i>
    <i>
      <x v="52"/>
    </i>
    <i>
      <x v="16"/>
    </i>
    <i>
      <x v="9"/>
    </i>
    <i>
      <x v="3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antidad de paros" fld="9" subtotal="count" baseField="0" baseItem="0" numFmtId="1"/>
    <dataField name="Participación de paros" fld="9" subtotal="count" showDataAs="percentOfTotal" baseField="0" baseItem="0" numFmtId="10"/>
    <dataField name="Horas down" fld="9" baseField="0" baseItem="0" numFmtId="2"/>
    <dataField name="Participación de horas" fld="9" showDataAs="percentOfTotal" baseField="0" baseItem="0" numFmtId="10"/>
  </dataFields>
  <formats count="16">
    <format dxfId="95">
      <pivotArea type="all" dataOnly="0" outline="0" fieldPosition="0"/>
    </format>
    <format dxfId="94">
      <pivotArea outline="0" collapsedLevelsAreSubtotals="1" fieldPosition="0"/>
    </format>
    <format dxfId="93">
      <pivotArea field="3" type="button" dataOnly="0" labelOnly="1" outline="0" axis="axisRow" fieldPosition="0"/>
    </format>
    <format dxfId="92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1">
      <pivotArea dataOnly="0" labelOnly="1" fieldPosition="0">
        <references count="1">
          <reference field="3" count="22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90">
      <pivotArea dataOnly="0" labelOnly="1" grandRow="1" outline="0" fieldPosition="0"/>
    </format>
    <format dxfId="8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8">
      <pivotArea field="3" type="button" dataOnly="0" labelOnly="1" outline="0" axis="axisRow" fieldPosition="0"/>
    </format>
    <format dxfId="8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6">
      <pivotArea field="3" type="button" dataOnly="0" labelOnly="1" outline="0" axis="axisRow" fieldPosition="0"/>
    </format>
    <format dxfId="8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4">
      <pivotArea grandRow="1" outline="0" collapsedLevelsAreSubtotals="1" fieldPosition="0"/>
    </format>
    <format dxfId="83">
      <pivotArea dataOnly="0" labelOnly="1" grandRow="1" outline="0" fieldPosition="0"/>
    </format>
    <format dxfId="82">
      <pivotArea outline="0" collapsedLevelsAreSubtotals="1" fieldPosition="0"/>
    </format>
    <format dxfId="8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63CF1-C058-4D6F-ACF3-2E9567E58BE4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 rowHeaderCaption="Equipo">
  <location ref="A5:E58" firstHeaderRow="0" firstDataRow="1" firstDataCol="1" rowPageCount="3" colPageCount="1"/>
  <pivotFields count="10">
    <pivotField axis="axisRow" dataField="1" showAll="0" sortType="descending">
      <items count="53">
        <item x="27"/>
        <item sd="0" x="9"/>
        <item sd="0" x="5"/>
        <item x="13"/>
        <item x="14"/>
        <item sd="0" x="11"/>
        <item x="10"/>
        <item x="47"/>
        <item x="3"/>
        <item x="45"/>
        <item x="35"/>
        <item x="37"/>
        <item x="23"/>
        <item x="16"/>
        <item x="34"/>
        <item x="38"/>
        <item x="42"/>
        <item sd="0" x="0"/>
        <item x="44"/>
        <item x="21"/>
        <item x="41"/>
        <item x="39"/>
        <item x="15"/>
        <item x="31"/>
        <item x="12"/>
        <item x="4"/>
        <item x="22"/>
        <item x="24"/>
        <item x="20"/>
        <item x="28"/>
        <item x="29"/>
        <item x="48"/>
        <item x="7"/>
        <item x="43"/>
        <item x="33"/>
        <item x="26"/>
        <item x="51"/>
        <item x="18"/>
        <item x="8"/>
        <item x="36"/>
        <item x="49"/>
        <item x="50"/>
        <item x="1"/>
        <item x="6"/>
        <item x="25"/>
        <item x="17"/>
        <item x="2"/>
        <item x="40"/>
        <item x="19"/>
        <item x="30"/>
        <item x="32"/>
        <item x="46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axis="axisPage" multipleItemSelectionAllowed="1" showAll="0">
      <items count="8">
        <item x="3"/>
        <item x="6"/>
        <item x="0"/>
        <item x="2"/>
        <item x="4"/>
        <item x="1"/>
        <item x="5"/>
        <item t="default"/>
      </items>
    </pivotField>
    <pivotField axis="axisPage" showAll="0">
      <items count="73">
        <item x="10"/>
        <item x="43"/>
        <item x="60"/>
        <item x="61"/>
        <item x="45"/>
        <item x="37"/>
        <item x="18"/>
        <item x="57"/>
        <item x="50"/>
        <item x="69"/>
        <item x="42"/>
        <item x="36"/>
        <item x="48"/>
        <item x="49"/>
        <item x="30"/>
        <item x="3"/>
        <item x="55"/>
        <item x="39"/>
        <item x="7"/>
        <item x="4"/>
        <item x="51"/>
        <item x="41"/>
        <item x="20"/>
        <item x="25"/>
        <item x="22"/>
        <item x="59"/>
        <item x="62"/>
        <item x="68"/>
        <item x="71"/>
        <item x="38"/>
        <item x="2"/>
        <item x="27"/>
        <item x="47"/>
        <item x="0"/>
        <item x="1"/>
        <item x="64"/>
        <item x="53"/>
        <item x="12"/>
        <item x="14"/>
        <item x="6"/>
        <item x="66"/>
        <item x="35"/>
        <item x="52"/>
        <item x="21"/>
        <item x="65"/>
        <item x="58"/>
        <item x="33"/>
        <item x="34"/>
        <item x="40"/>
        <item x="19"/>
        <item x="26"/>
        <item x="11"/>
        <item x="29"/>
        <item x="56"/>
        <item x="15"/>
        <item x="16"/>
        <item x="32"/>
        <item x="17"/>
        <item x="67"/>
        <item x="46"/>
        <item x="28"/>
        <item x="5"/>
        <item x="13"/>
        <item x="9"/>
        <item x="54"/>
        <item x="31"/>
        <item x="23"/>
        <item x="8"/>
        <item x="44"/>
        <item x="24"/>
        <item x="70"/>
        <item x="63"/>
        <item t="default"/>
      </items>
    </pivotField>
    <pivotField showAll="0"/>
    <pivotField axis="axisPage" multipleItemSelectionAllowed="1" showAll="0">
      <items count="3">
        <item x="0"/>
        <item x="1"/>
        <item t="default"/>
      </items>
    </pivotField>
    <pivotField multipleItemSelectionAllowed="1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numFmtId="1" showAll="0"/>
    <pivotField dataField="1" numFmtId="166" showAll="0"/>
  </pivotFields>
  <rowFields count="1">
    <field x="0"/>
  </rowFields>
  <rowItems count="53">
    <i>
      <x v="5"/>
    </i>
    <i>
      <x v="17"/>
    </i>
    <i>
      <x v="4"/>
    </i>
    <i>
      <x v="38"/>
    </i>
    <i>
      <x v="33"/>
    </i>
    <i>
      <x v="1"/>
    </i>
    <i>
      <x v="2"/>
    </i>
    <i>
      <x v="14"/>
    </i>
    <i>
      <x v="48"/>
    </i>
    <i>
      <x v="42"/>
    </i>
    <i>
      <x v="16"/>
    </i>
    <i>
      <x v="39"/>
    </i>
    <i>
      <x v="35"/>
    </i>
    <i>
      <x v="13"/>
    </i>
    <i>
      <x v="49"/>
    </i>
    <i>
      <x v="37"/>
    </i>
    <i>
      <x v="46"/>
    </i>
    <i>
      <x v="27"/>
    </i>
    <i>
      <x v="15"/>
    </i>
    <i>
      <x v="45"/>
    </i>
    <i>
      <x v="44"/>
    </i>
    <i>
      <x v="19"/>
    </i>
    <i>
      <x v="25"/>
    </i>
    <i>
      <x v="50"/>
    </i>
    <i>
      <x v="43"/>
    </i>
    <i>
      <x/>
    </i>
    <i>
      <x v="26"/>
    </i>
    <i>
      <x v="23"/>
    </i>
    <i>
      <x v="3"/>
    </i>
    <i>
      <x v="29"/>
    </i>
    <i>
      <x v="34"/>
    </i>
    <i>
      <x v="51"/>
    </i>
    <i>
      <x v="18"/>
    </i>
    <i>
      <x v="9"/>
    </i>
    <i>
      <x v="12"/>
    </i>
    <i>
      <x v="6"/>
    </i>
    <i>
      <x v="24"/>
    </i>
    <i>
      <x v="47"/>
    </i>
    <i>
      <x v="10"/>
    </i>
    <i>
      <x v="30"/>
    </i>
    <i>
      <x v="22"/>
    </i>
    <i>
      <x v="7"/>
    </i>
    <i>
      <x v="11"/>
    </i>
    <i>
      <x v="8"/>
    </i>
    <i>
      <x v="20"/>
    </i>
    <i>
      <x v="40"/>
    </i>
    <i>
      <x v="21"/>
    </i>
    <i>
      <x v="41"/>
    </i>
    <i>
      <x v="28"/>
    </i>
    <i>
      <x v="31"/>
    </i>
    <i>
      <x v="36"/>
    </i>
    <i>
      <x v="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5" hier="-1"/>
    <pageField fld="2" hier="-1"/>
    <pageField fld="3" hier="-1"/>
  </pageFields>
  <dataFields count="4">
    <dataField name="Horas down" fld="9" baseField="0" baseItem="0"/>
    <dataField name="Participación horas" fld="9" showDataAs="percentOfTotal" baseField="0" baseItem="0" numFmtId="10"/>
    <dataField name="Cantidad de paros" fld="0" subtotal="count" baseField="0" baseItem="18"/>
    <dataField name="Participación paros" fld="0" subtotal="count" showDataAs="percentOfTotal" baseField="0" baseItem="0" numFmtId="10"/>
  </dataFields>
  <formats count="71">
    <format dxfId="166">
      <pivotArea type="all" dataOnly="0" outline="0" fieldPosition="0"/>
    </format>
    <format dxfId="165">
      <pivotArea outline="0" collapsedLevelsAreSubtotals="1" fieldPosition="0"/>
    </format>
    <format dxfId="164">
      <pivotArea field="0" type="button" dataOnly="0" labelOnly="1" outline="0" axis="axisRow" fieldPosition="0"/>
    </format>
    <format dxfId="163">
      <pivotArea dataOnly="0" labelOnly="1" grandRow="1" outline="0" fieldPosition="0"/>
    </format>
    <format dxfId="162">
      <pivotArea dataOnly="0" labelOnly="1" outline="0" axis="axisValues" fieldPosition="0"/>
    </format>
    <format dxfId="161">
      <pivotArea outline="0" collapsedLevelsAreSubtotals="1" fieldPosition="0"/>
    </format>
    <format dxfId="160">
      <pivotArea dataOnly="0" labelOnly="1" outline="0" axis="axisValues" fieldPosition="0"/>
    </format>
    <format dxfId="159">
      <pivotArea outline="0" fieldPosition="0">
        <references count="1">
          <reference field="4294967294" count="1">
            <x v="1"/>
          </reference>
        </references>
      </pivotArea>
    </format>
    <format dxfId="158">
      <pivotArea field="0" type="button" dataOnly="0" labelOnly="1" outline="0" axis="axisRow" fieldPosition="0"/>
    </format>
    <format dxfId="157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156">
      <pivotArea field="0" type="button" dataOnly="0" labelOnly="1" outline="0" axis="axisRow" fieldPosition="0"/>
    </format>
    <format dxfId="15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4">
      <pivotArea grandRow="1" outline="0" collapsedLevelsAreSubtotals="1" fieldPosition="0"/>
    </format>
    <format dxfId="153">
      <pivotArea dataOnly="0" labelOnly="1" grandRow="1" outline="0" fieldPosition="0"/>
    </format>
    <format dxfId="152">
      <pivotArea outline="0" fieldPosition="0">
        <references count="1">
          <reference field="4294967294" count="1">
            <x v="3"/>
          </reference>
        </references>
      </pivotArea>
    </format>
    <format dxfId="151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15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6">
      <pivotArea field="0" grandRow="1" outline="0" collapsedLevelsAreSubtotals="1" axis="axisRow" fieldPosition="0">
        <references count="1">
          <reference field="4294967294" count="1" selected="0">
            <x v="3"/>
          </reference>
        </references>
      </pivotArea>
    </format>
    <format dxfId="145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44">
      <pivotArea collapsedLevelsAreSubtotals="1" fieldPosition="0">
        <references count="2">
          <reference field="4294967294" count="1" selected="0">
            <x v="0"/>
          </reference>
          <reference field="0" count="0"/>
        </references>
      </pivotArea>
    </format>
    <format dxfId="143">
      <pivotArea collapsedLevelsAreSubtotals="1" fieldPosition="0">
        <references count="2">
          <reference field="4294967294" count="1" selected="0">
            <x v="3"/>
          </reference>
          <reference field="0" count="0"/>
        </references>
      </pivotArea>
    </format>
    <format dxfId="142">
      <pivotArea collapsedLevelsAreSubtotals="1" fieldPosition="0">
        <references count="2">
          <reference field="4294967294" count="1" selected="0">
            <x v="1"/>
          </reference>
          <reference field="0" count="0"/>
        </references>
      </pivotArea>
    </format>
    <format dxfId="141">
      <pivotArea dataOnly="0" labelOnly="1" grandRow="1" outline="0" fieldPosition="0"/>
    </format>
    <format dxfId="140">
      <pivotArea type="all" dataOnly="0" outline="0" fieldPosition="0"/>
    </format>
    <format dxfId="139">
      <pivotArea outline="0" collapsedLevelsAreSubtotals="1" fieldPosition="0"/>
    </format>
    <format dxfId="138">
      <pivotArea field="0" type="button" dataOnly="0" labelOnly="1" outline="0" axis="axisRow" fieldPosition="0"/>
    </format>
    <format dxfId="137">
      <pivotArea dataOnly="0" labelOnly="1" fieldPosition="0">
        <references count="1">
          <reference field="0" count="12">
            <x v="1"/>
            <x v="2"/>
            <x v="4"/>
            <x v="9"/>
            <x v="13"/>
            <x v="14"/>
            <x v="16"/>
            <x v="18"/>
            <x v="33"/>
            <x v="34"/>
            <x v="37"/>
            <x v="39"/>
          </reference>
        </references>
      </pivotArea>
    </format>
    <format dxfId="136">
      <pivotArea dataOnly="0" labelOnly="1" grandRow="1" outline="0" fieldPosition="0"/>
    </format>
    <format dxfId="13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34">
      <pivotArea dataOnly="0" labelOnly="1" fieldPosition="0">
        <references count="1">
          <reference field="0" count="5">
            <x v="2"/>
            <x v="4"/>
            <x v="13"/>
            <x v="14"/>
            <x v="39"/>
          </reference>
        </references>
      </pivotArea>
    </format>
    <format dxfId="133">
      <pivotArea dataOnly="0" labelOnly="1" fieldPosition="0">
        <references count="1">
          <reference field="0" count="1">
            <x v="37"/>
          </reference>
        </references>
      </pivotArea>
    </format>
    <format dxfId="132">
      <pivotArea dataOnly="0" labelOnly="1" fieldPosition="0">
        <references count="1">
          <reference field="0" count="1">
            <x v="39"/>
          </reference>
        </references>
      </pivotArea>
    </format>
    <format dxfId="131">
      <pivotArea dataOnly="0" labelOnly="1" fieldPosition="0">
        <references count="1">
          <reference field="0" count="1">
            <x v="9"/>
          </reference>
        </references>
      </pivotArea>
    </format>
    <format dxfId="130">
      <pivotArea dataOnly="0" labelOnly="1" fieldPosition="0">
        <references count="1">
          <reference field="0" count="4">
            <x v="4"/>
            <x v="9"/>
            <x v="14"/>
            <x v="39"/>
          </reference>
        </references>
      </pivotArea>
    </format>
    <format dxfId="129">
      <pivotArea dataOnly="0" labelOnly="1" fieldPosition="0">
        <references count="1">
          <reference field="0" count="8">
            <x v="2"/>
            <x v="4"/>
            <x v="13"/>
            <x v="14"/>
            <x v="19"/>
            <x v="33"/>
            <x v="38"/>
            <x v="39"/>
          </reference>
        </references>
      </pivotArea>
    </format>
    <format dxfId="128">
      <pivotArea dataOnly="0" labelOnly="1" fieldPosition="0">
        <references count="1">
          <reference field="0" count="7">
            <x v="1"/>
            <x v="2"/>
            <x v="4"/>
            <x v="13"/>
            <x v="14"/>
            <x v="19"/>
            <x v="38"/>
          </reference>
        </references>
      </pivotArea>
    </format>
    <format dxfId="127">
      <pivotArea collapsedLevelsAreSubtotals="1" fieldPosition="0">
        <references count="1">
          <reference field="0" count="8">
            <x v="1"/>
            <x v="2"/>
            <x v="4"/>
            <x v="14"/>
            <x v="16"/>
            <x v="19"/>
            <x v="33"/>
            <x v="38"/>
          </reference>
        </references>
      </pivotArea>
    </format>
    <format dxfId="126">
      <pivotArea dataOnly="0" labelOnly="1" fieldPosition="0">
        <references count="1">
          <reference field="0" count="8">
            <x v="1"/>
            <x v="2"/>
            <x v="4"/>
            <x v="14"/>
            <x v="16"/>
            <x v="19"/>
            <x v="33"/>
            <x v="38"/>
          </reference>
        </references>
      </pivotArea>
    </format>
    <format dxfId="125">
      <pivotArea dataOnly="0" labelOnly="1" fieldPosition="0">
        <references count="1">
          <reference field="0" count="5">
            <x v="1"/>
            <x v="2"/>
            <x v="19"/>
            <x v="33"/>
            <x v="38"/>
          </reference>
        </references>
      </pivotArea>
    </format>
    <format dxfId="124">
      <pivotArea dataOnly="0" labelOnly="1" fieldPosition="0">
        <references count="1">
          <reference field="0" count="1">
            <x v="38"/>
          </reference>
        </references>
      </pivotArea>
    </format>
    <format dxfId="123">
      <pivotArea collapsedLevelsAreSubtotals="1" fieldPosition="0">
        <references count="1">
          <reference field="0" count="9">
            <x v="1"/>
            <x v="2"/>
            <x v="4"/>
            <x v="13"/>
            <x v="14"/>
            <x v="19"/>
            <x v="33"/>
            <x v="38"/>
            <x v="39"/>
          </reference>
        </references>
      </pivotArea>
    </format>
    <format dxfId="122">
      <pivotArea dataOnly="0" labelOnly="1" fieldPosition="0">
        <references count="1">
          <reference field="0" count="9">
            <x v="1"/>
            <x v="2"/>
            <x v="4"/>
            <x v="13"/>
            <x v="14"/>
            <x v="19"/>
            <x v="33"/>
            <x v="38"/>
            <x v="39"/>
          </reference>
        </references>
      </pivotArea>
    </format>
    <format dxfId="121">
      <pivotArea collapsedLevelsAreSubtotals="1" fieldPosition="0">
        <references count="1">
          <reference field="0" count="2">
            <x v="37"/>
            <x v="38"/>
          </reference>
        </references>
      </pivotArea>
    </format>
    <format dxfId="120">
      <pivotArea dataOnly="0" labelOnly="1" fieldPosition="0">
        <references count="1">
          <reference field="0" count="2">
            <x v="37"/>
            <x v="38"/>
          </reference>
        </references>
      </pivotArea>
    </format>
    <format dxfId="119">
      <pivotArea dataOnly="0" labelOnly="1" fieldPosition="0">
        <references count="1">
          <reference field="0" count="8">
            <x v="1"/>
            <x v="2"/>
            <x v="4"/>
            <x v="14"/>
            <x v="19"/>
            <x v="33"/>
            <x v="37"/>
            <x v="38"/>
          </reference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0" type="button" dataOnly="0" labelOnly="1" outline="0" axis="axisRow" fieldPosition="0"/>
    </format>
    <format dxfId="115">
      <pivotArea dataOnly="0" labelOnly="1" fieldPosition="0">
        <references count="1">
          <reference field="0" count="17">
            <x v="1"/>
            <x v="2"/>
            <x v="4"/>
            <x v="5"/>
            <x v="9"/>
            <x v="13"/>
            <x v="14"/>
            <x v="16"/>
            <x v="17"/>
            <x v="18"/>
            <x v="19"/>
            <x v="33"/>
            <x v="34"/>
            <x v="35"/>
            <x v="37"/>
            <x v="38"/>
            <x v="39"/>
          </reference>
        </references>
      </pivotArea>
    </format>
    <format dxfId="114">
      <pivotArea dataOnly="0" labelOnly="1" grandRow="1" outline="0" fieldPosition="0"/>
    </format>
    <format dxfId="1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field="0" type="button" dataOnly="0" labelOnly="1" outline="0" axis="axisRow" fieldPosition="0"/>
    </format>
    <format dxfId="109">
      <pivotArea dataOnly="0" labelOnly="1" fieldPosition="0">
        <references count="1">
          <reference field="0" count="17">
            <x v="1"/>
            <x v="2"/>
            <x v="4"/>
            <x v="5"/>
            <x v="9"/>
            <x v="13"/>
            <x v="14"/>
            <x v="16"/>
            <x v="17"/>
            <x v="18"/>
            <x v="19"/>
            <x v="33"/>
            <x v="34"/>
            <x v="35"/>
            <x v="37"/>
            <x v="38"/>
            <x v="39"/>
          </reference>
        </references>
      </pivotArea>
    </format>
    <format dxfId="108">
      <pivotArea dataOnly="0" labelOnly="1" grandRow="1" outline="0" fieldPosition="0"/>
    </format>
    <format dxfId="10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06">
      <pivotArea collapsedLevelsAreSubtotals="1" fieldPosition="0">
        <references count="1">
          <reference field="0" count="0"/>
        </references>
      </pivotArea>
    </format>
    <format dxfId="105">
      <pivotArea dataOnly="0" labelOnly="1" fieldPosition="0">
        <references count="1">
          <reference field="0" count="36">
            <x v="0"/>
            <x v="1"/>
            <x v="2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7"/>
            <x v="38"/>
            <x v="39"/>
            <x v="47"/>
          </reference>
        </references>
      </pivotArea>
    </format>
    <format dxfId="104">
      <pivotArea dataOnly="0" labelOnly="1" fieldPosition="0">
        <references count="1">
          <reference field="0" count="2">
            <x v="20"/>
            <x v="21"/>
          </reference>
        </references>
      </pivotArea>
    </format>
    <format dxfId="103">
      <pivotArea dataOnly="0" labelOnly="1" fieldPosition="0">
        <references count="1">
          <reference field="0" count="1">
            <x v="17"/>
          </reference>
        </references>
      </pivotArea>
    </format>
    <format dxfId="102">
      <pivotArea dataOnly="0" labelOnly="1" fieldPosition="0">
        <references count="1">
          <reference field="0" count="1">
            <x v="31"/>
          </reference>
        </references>
      </pivotArea>
    </format>
    <format dxfId="101">
      <pivotArea collapsedLevelsAreSubtotals="1" fieldPosition="0">
        <references count="1">
          <reference field="0" count="4">
            <x v="13"/>
            <x v="19"/>
            <x v="31"/>
            <x v="39"/>
          </reference>
        </references>
      </pivotArea>
    </format>
    <format dxfId="100">
      <pivotArea dataOnly="0" labelOnly="1" fieldPosition="0">
        <references count="1">
          <reference field="0" count="4">
            <x v="13"/>
            <x v="19"/>
            <x v="31"/>
            <x v="39"/>
          </reference>
        </references>
      </pivotArea>
    </format>
    <format dxfId="99">
      <pivotArea collapsedLevelsAreSubtotals="1" fieldPosition="0">
        <references count="1">
          <reference field="0" count="14">
            <x v="1"/>
            <x v="2"/>
            <x v="4"/>
            <x v="5"/>
            <x v="13"/>
            <x v="14"/>
            <x v="16"/>
            <x v="17"/>
            <x v="19"/>
            <x v="33"/>
            <x v="35"/>
            <x v="37"/>
            <x v="38"/>
            <x v="39"/>
          </reference>
        </references>
      </pivotArea>
    </format>
    <format dxfId="98">
      <pivotArea dataOnly="0" labelOnly="1" fieldPosition="0">
        <references count="1">
          <reference field="0" count="14">
            <x v="1"/>
            <x v="2"/>
            <x v="4"/>
            <x v="5"/>
            <x v="13"/>
            <x v="14"/>
            <x v="16"/>
            <x v="17"/>
            <x v="19"/>
            <x v="33"/>
            <x v="35"/>
            <x v="37"/>
            <x v="38"/>
            <x v="39"/>
          </reference>
        </references>
      </pivotArea>
    </format>
    <format dxfId="97">
      <pivotArea collapsedLevelsAreSubtotals="1" fieldPosition="0">
        <references count="1">
          <reference field="0" count="1">
            <x v="31"/>
          </reference>
        </references>
      </pivotArea>
    </format>
    <format dxfId="96">
      <pivotArea dataOnly="0" labelOnly="1" fieldPosition="0">
        <references count="1">
          <reference field="0" count="1">
            <x v="31"/>
          </reference>
        </references>
      </pivotArea>
    </format>
  </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3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B0B349-B4FE-4049-89AA-472B928D84B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 rowHeaderCaption="Equipo">
  <location ref="A5:E21" firstHeaderRow="0" firstDataRow="1" firstDataCol="1" rowPageCount="1" colPageCount="1"/>
  <pivotFields count="14">
    <pivotField axis="axisRow" multipleItemSelectionAllowed="1" showAll="0" sortType="ascending">
      <items count="13">
        <item x="5"/>
        <item x="7"/>
        <item x="2"/>
        <item x="6"/>
        <item x="3"/>
        <item x="4"/>
        <item x="1"/>
        <item x="10"/>
        <item x="8"/>
        <item x="11"/>
        <item x="9"/>
        <item x="0"/>
        <item t="default"/>
      </items>
    </pivotField>
    <pivotField axis="axisRow" showAll="0" sortType="descending">
      <items count="76">
        <item x="19"/>
        <item x="21"/>
        <item x="0"/>
        <item x="15"/>
        <item x="25"/>
        <item x="18"/>
        <item x="13"/>
        <item x="23"/>
        <item x="16"/>
        <item x="20"/>
        <item x="26"/>
        <item x="3"/>
        <item x="17"/>
        <item x="7"/>
        <item x="9"/>
        <item x="11"/>
        <item x="5"/>
        <item x="14"/>
        <item x="1"/>
        <item x="22"/>
        <item x="28"/>
        <item x="29"/>
        <item x="32"/>
        <item x="2"/>
        <item x="8"/>
        <item x="4"/>
        <item x="10"/>
        <item x="24"/>
        <item x="34"/>
        <item x="12"/>
        <item n="TC transversal a bodega 4" x="30"/>
        <item x="31"/>
        <item x="27"/>
        <item x="33"/>
        <item x="6"/>
        <item x="37"/>
        <item x="36"/>
        <item x="35"/>
        <item x="40"/>
        <item x="38"/>
        <item x="39"/>
        <item x="41"/>
        <item x="42"/>
        <item x="43"/>
        <item x="44"/>
        <item x="45"/>
        <item x="46"/>
        <item x="47"/>
        <item x="48"/>
        <item x="49"/>
        <item x="58"/>
        <item x="59"/>
        <item x="67"/>
        <item x="51"/>
        <item x="63"/>
        <item x="64"/>
        <item x="65"/>
        <item x="66"/>
        <item x="68"/>
        <item x="69"/>
        <item x="70"/>
        <item x="71"/>
        <item x="50"/>
        <item x="52"/>
        <item x="53"/>
        <item x="54"/>
        <item x="55"/>
        <item x="56"/>
        <item x="57"/>
        <item x="60"/>
        <item x="61"/>
        <item x="62"/>
        <item x="72"/>
        <item x="73"/>
        <item x="7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multipleItemSelectionAllowed="1" showAll="0">
      <items count="13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t="default"/>
      </items>
    </pivotField>
    <pivotField showAll="0"/>
    <pivotField numFmtId="1" showAll="0"/>
    <pivotField dataField="1" numFmtId="166" showAll="0"/>
  </pivotFields>
  <rowFields count="2">
    <field x="0"/>
    <field x="1"/>
  </rowFields>
  <rowItems count="16">
    <i>
      <x v="7"/>
    </i>
    <i r="1">
      <x v="70"/>
    </i>
    <i r="1">
      <x v="54"/>
    </i>
    <i r="1">
      <x v="72"/>
    </i>
    <i r="1">
      <x v="66"/>
    </i>
    <i>
      <x v="8"/>
    </i>
    <i r="1">
      <x v="62"/>
    </i>
    <i r="1">
      <x v="22"/>
    </i>
    <i r="1">
      <x v="66"/>
    </i>
    <i r="1">
      <x v="68"/>
    </i>
    <i>
      <x v="9"/>
    </i>
    <i r="1">
      <x v="64"/>
    </i>
    <i r="1">
      <x v="74"/>
    </i>
    <i>
      <x v="10"/>
    </i>
    <i r="1">
      <x v="7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9" hier="-1"/>
  </pageFields>
  <dataFields count="4">
    <dataField name="Horas down" fld="13" baseField="0" baseItem="0"/>
    <dataField name="Participación horas" fld="13" showDataAs="percentOfTotal" baseField="0" baseItem="0" numFmtId="10"/>
    <dataField name="Cantidad de paros" fld="13" subtotal="count" baseField="0" baseItem="19"/>
    <dataField name="Participación paros" fld="13" subtotal="count" showDataAs="percentOfTotal" baseField="0" baseItem="19" numFmtId="9"/>
  </dataFields>
  <formats count="54">
    <format dxfId="5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3">
      <pivotArea collapsedLevelsAreSubtotals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52">
      <pivotArea outline="0" fieldPosition="0">
        <references count="1">
          <reference field="4294967294" count="1">
            <x v="1"/>
          </reference>
        </references>
      </pivotArea>
    </format>
    <format dxfId="5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0">
      <pivotArea collapsedLevelsAreSubtotals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49">
      <pivotArea field="1" grandRow="1" outline="0" collapsedLevelsAreSubtotals="1" axis="axisRow" fieldPosition="1">
        <references count="1">
          <reference field="4294967294" count="1" selected="0">
            <x v="0"/>
          </reference>
        </references>
      </pivotArea>
    </format>
    <format dxfId="48">
      <pivotArea outline="0" fieldPosition="0">
        <references count="1">
          <reference field="4294967294" count="1">
            <x v="3"/>
          </reference>
        </references>
      </pivotArea>
    </format>
    <format dxfId="47">
      <pivotArea outline="0" collapsedLevelsAreSubtotals="1" fieldPosition="0"/>
    </format>
    <format dxfId="4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" type="button" dataOnly="0" labelOnly="1" outline="0" axis="axisRow" fieldPosition="1"/>
    </format>
    <format dxfId="42">
      <pivotArea dataOnly="0" labelOnly="1" fieldPosition="0">
        <references count="1">
          <reference field="1" count="0"/>
        </references>
      </pivotArea>
    </format>
    <format dxfId="41">
      <pivotArea dataOnly="0" labelOnly="1" grandRow="1" outline="0" fieldPosition="0"/>
    </format>
    <format dxfId="4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9">
      <pivotArea field="1" type="button" dataOnly="0" labelOnly="1" outline="0" axis="axisRow" fieldPosition="1"/>
    </format>
    <format dxfId="3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6">
      <pivotArea field="1" type="button" dataOnly="0" labelOnly="1" outline="0" axis="axisRow" fieldPosition="1"/>
    </format>
    <format dxfId="35">
      <pivotArea grandRow="1" outline="0" collapsedLevelsAreSubtotals="1" fieldPosition="0"/>
    </format>
    <format dxfId="34">
      <pivotArea dataOnly="0" labelOnly="1" grandRow="1" outline="0" fieldPosition="0"/>
    </format>
    <format dxfId="33">
      <pivotArea field="1" grandRow="1" outline="0" collapsedLevelsAreSubtotals="1" axis="axisRow" fieldPosition="1">
        <references count="1">
          <reference field="4294967294" count="1" selected="0">
            <x v="1"/>
          </reference>
        </references>
      </pivotArea>
    </format>
    <format dxfId="32">
      <pivotArea field="1" grandRow="1" outline="0" collapsedLevelsAreSubtotals="1" axis="axisRow" fieldPosition="1">
        <references count="1">
          <reference field="4294967294" count="1" selected="0">
            <x v="3"/>
          </reference>
        </references>
      </pivotArea>
    </format>
    <format dxfId="31">
      <pivotArea dataOnly="0" labelOnly="1" fieldPosition="0">
        <references count="1">
          <reference field="1" count="1">
            <x v="17"/>
          </reference>
        </references>
      </pivotArea>
    </format>
    <format dxfId="30">
      <pivotArea collapsedLevelsAreSubtotals="1" fieldPosition="0">
        <references count="1">
          <reference field="1" count="21">
            <x v="2"/>
            <x v="4"/>
            <x v="6"/>
            <x v="7"/>
            <x v="11"/>
            <x v="13"/>
            <x v="14"/>
            <x v="15"/>
            <x v="16"/>
            <x v="17"/>
            <x v="18"/>
            <x v="19"/>
            <x v="20"/>
            <x v="21"/>
            <x v="23"/>
            <x v="25"/>
            <x v="26"/>
            <x v="27"/>
            <x v="29"/>
            <x v="32"/>
            <x v="33"/>
          </reference>
        </references>
      </pivotArea>
    </format>
    <format dxfId="29">
      <pivotArea dataOnly="0" labelOnly="1" fieldPosition="0">
        <references count="1">
          <reference field="1" count="21">
            <x v="2"/>
            <x v="4"/>
            <x v="6"/>
            <x v="7"/>
            <x v="11"/>
            <x v="13"/>
            <x v="14"/>
            <x v="15"/>
            <x v="16"/>
            <x v="17"/>
            <x v="18"/>
            <x v="19"/>
            <x v="20"/>
            <x v="21"/>
            <x v="23"/>
            <x v="25"/>
            <x v="26"/>
            <x v="27"/>
            <x v="29"/>
            <x v="32"/>
            <x v="33"/>
          </reference>
        </references>
      </pivotArea>
    </format>
    <format dxfId="28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27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26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2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0" type="button" dataOnly="0" labelOnly="1" outline="0" axis="axisRow" fieldPosition="0"/>
    </format>
    <format dxfId="21">
      <pivotArea dataOnly="0" labelOnly="1" fieldPosition="0">
        <references count="1">
          <reference field="0" count="4">
            <x v="0"/>
            <x v="1"/>
            <x v="2"/>
            <x v="3"/>
          </reference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2">
          <reference field="0" count="1" selected="0">
            <x v="2"/>
          </reference>
          <reference field="1" count="2">
            <x v="38"/>
            <x v="49"/>
          </reference>
        </references>
      </pivotArea>
    </format>
    <format dxfId="18">
      <pivotArea dataOnly="0" labelOnly="1" fieldPosition="0">
        <references count="2">
          <reference field="0" count="1" selected="0">
            <x v="0"/>
          </reference>
          <reference field="1" count="1">
            <x v="37"/>
          </reference>
        </references>
      </pivotArea>
    </format>
    <format dxfId="17">
      <pivotArea dataOnly="0" labelOnly="1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16">
      <pivotArea dataOnly="0" labelOnly="1" fieldPosition="0">
        <references count="2">
          <reference field="0" count="1" selected="0">
            <x v="1"/>
          </reference>
          <reference field="1" count="2">
            <x v="37"/>
            <x v="49"/>
          </reference>
        </references>
      </pivotArea>
    </format>
    <format dxfId="1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">
      <pivotArea collapsedLevelsAreSubtotals="1" fieldPosition="0">
        <references count="2">
          <reference field="4294967294" count="1" selected="0">
            <x v="0"/>
          </reference>
          <reference field="0" count="1">
            <x v="8"/>
          </reference>
        </references>
      </pivotArea>
    </format>
    <format dxfId="13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8"/>
          </reference>
          <reference field="1" count="2">
            <x v="37"/>
            <x v="49"/>
          </reference>
        </references>
      </pivotArea>
    </format>
    <format dxfId="12">
      <pivotArea collapsedLevelsAreSubtotals="1" fieldPosition="0">
        <references count="2">
          <reference field="4294967294" count="1" selected="0">
            <x v="0"/>
          </reference>
          <reference field="0" count="1">
            <x v="10"/>
          </reference>
        </references>
      </pivotArea>
    </format>
    <format dxfId="11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10"/>
          </reference>
          <reference field="1" count="1">
            <x v="37"/>
          </reference>
        </references>
      </pivotArea>
    </format>
    <format dxfId="10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9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1" count="1">
            <x v="37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9"/>
          </reference>
        </references>
      </pivotArea>
    </format>
    <format dxfId="7">
      <pivotArea collapsedLevelsAreSubtotals="1" fieldPosition="0">
        <references count="3">
          <reference field="4294967294" count="1" selected="0">
            <x v="0"/>
          </reference>
          <reference field="0" count="1" selected="0">
            <x v="9"/>
          </reference>
          <reference field="1" count="2">
            <x v="38"/>
            <x v="49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1"/>
          </reference>
          <reference field="0" count="1">
            <x v="8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2">
      <pivotArea dataOnly="0" labelOnly="1" fieldPosition="0">
        <references count="2">
          <reference field="0" count="1" selected="0">
            <x v="10"/>
          </reference>
          <reference field="1" count="1"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spacho" xr10:uid="{3CC74B59-1F6F-4248-8E40-5B287118A5DB}" sourceName="Despacho">
  <pivotTables>
    <pivotTable tabId="6" name="TablaDinámica2"/>
  </pivotTables>
  <data>
    <tabular pivotCacheId="1606621290">
      <items count="12">
        <i x="10" s="1"/>
        <i x="8" s="1"/>
        <i x="11" s="1"/>
        <i x="9" s="1"/>
        <i x="5" s="1" nd="1"/>
        <i x="7" s="1" nd="1"/>
        <i x="2" s="1" nd="1"/>
        <i x="6" s="1" nd="1"/>
        <i x="3" s="1" nd="1"/>
        <i x="4" s="1" nd="1"/>
        <i x="1" s="1" nd="1"/>
        <i x="0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A2D18CF4-9A2E-4C3D-BA31-861427374B0F}" sourceName="Mes">
  <pivotTables>
    <pivotTable tabId="6" name="TablaDinámica2"/>
  </pivotTables>
  <data>
    <tabular pivotCacheId="1606621290">
      <items count="12">
        <i x="0"/>
        <i x="1"/>
        <i x="2"/>
        <i x="3"/>
        <i x="4"/>
        <i x="5"/>
        <i x="6" s="1"/>
        <i x="7" nd="1"/>
        <i x="8" nd="1"/>
        <i x="9" nd="1"/>
        <i x="10" nd="1"/>
        <i x="1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lase_2" xr10:uid="{1D4C5F39-F6C3-5048-AE0C-C73629573E0A}" sourceName="Clase 2">
  <pivotTables>
    <pivotTable tabId="3" name="TablaDinámica2"/>
    <pivotTable tabId="3" name="TablaDinámica1"/>
  </pivotTables>
  <data>
    <tabular pivotCacheId="585108555">
      <items count="72">
        <i x="10" s="1"/>
        <i x="43" s="1"/>
        <i x="60" s="1"/>
        <i x="61" s="1"/>
        <i x="45" s="1"/>
        <i x="37" s="1"/>
        <i x="18" s="1"/>
        <i x="57" s="1"/>
        <i x="50" s="1"/>
        <i x="69" s="1"/>
        <i x="42" s="1"/>
        <i x="36" s="1"/>
        <i x="48" s="1"/>
        <i x="49" s="1"/>
        <i x="30" s="1"/>
        <i x="3" s="1"/>
        <i x="55" s="1"/>
        <i x="39" s="1"/>
        <i x="7" s="1"/>
        <i x="4" s="1"/>
        <i x="51" s="1"/>
        <i x="41" s="1"/>
        <i x="20" s="1"/>
        <i x="25" s="1"/>
        <i x="22" s="1"/>
        <i x="59" s="1"/>
        <i x="62" s="1"/>
        <i x="68" s="1"/>
        <i x="71" s="1"/>
        <i x="38" s="1"/>
        <i x="2" s="1"/>
        <i x="27" s="1"/>
        <i x="47" s="1"/>
        <i x="0" s="1"/>
        <i x="1" s="1"/>
        <i x="64" s="1"/>
        <i x="53" s="1"/>
        <i x="12" s="1"/>
        <i x="14" s="1"/>
        <i x="6" s="1"/>
        <i x="66" s="1"/>
        <i x="35" s="1"/>
        <i x="52" s="1"/>
        <i x="21" s="1"/>
        <i x="65" s="1"/>
        <i x="58" s="1"/>
        <i x="33" s="1"/>
        <i x="34" s="1"/>
        <i x="40" s="1"/>
        <i x="19" s="1"/>
        <i x="63" s="1"/>
        <i x="26" s="1"/>
        <i x="11" s="1"/>
        <i x="29" s="1"/>
        <i x="56" s="1"/>
        <i x="15" s="1"/>
        <i x="16" s="1"/>
        <i x="32" s="1"/>
        <i x="17" s="1"/>
        <i x="67" s="1"/>
        <i x="46" s="1"/>
        <i x="28" s="1"/>
        <i x="5" s="1"/>
        <i x="13" s="1"/>
        <i x="9" s="1"/>
        <i x="54" s="1"/>
        <i x="31" s="1"/>
        <i x="23" s="1"/>
        <i x="8" s="1"/>
        <i x="44" s="1"/>
        <i x="24" s="1"/>
        <i x="7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quipo" xr10:uid="{85889C77-F960-1C46-A287-5BAA26523956}" sourceName="Equipo">
  <pivotTables>
    <pivotTable tabId="3" name="TablaDinámica2"/>
    <pivotTable tabId="3" name="TablaDinámica1"/>
  </pivotTables>
  <data>
    <tabular pivotCacheId="585108555">
      <items count="52">
        <i x="27" s="1"/>
        <i x="9" s="1"/>
        <i x="5" s="1"/>
        <i x="13" s="1"/>
        <i x="14" s="1"/>
        <i x="11" s="1"/>
        <i x="10" s="1"/>
        <i x="47" s="1"/>
        <i x="3" s="1"/>
        <i x="45" s="1"/>
        <i x="35" s="1"/>
        <i x="37" s="1"/>
        <i x="23" s="1"/>
        <i x="16" s="1"/>
        <i x="34" s="1"/>
        <i x="38" s="1"/>
        <i x="42" s="1"/>
        <i x="0" s="1"/>
        <i x="44" s="1"/>
        <i x="21" s="1"/>
        <i x="41" s="1"/>
        <i x="39" s="1"/>
        <i x="30" s="1"/>
        <i x="19" s="1"/>
        <i x="32" s="1"/>
        <i x="46" s="1"/>
        <i x="15" s="1"/>
        <i x="31" s="1"/>
        <i x="12" s="1"/>
        <i x="4" s="1"/>
        <i x="22" s="1"/>
        <i x="24" s="1"/>
        <i x="20" s="1"/>
        <i x="28" s="1"/>
        <i x="29" s="1"/>
        <i x="48" s="1"/>
        <i x="7" s="1"/>
        <i x="43" s="1"/>
        <i x="33" s="1"/>
        <i x="26" s="1"/>
        <i x="51" s="1"/>
        <i x="18" s="1"/>
        <i x="8" s="1"/>
        <i x="36" s="1"/>
        <i x="49" s="1"/>
        <i x="50" s="1"/>
        <i x="1" s="1"/>
        <i x="6" s="1"/>
        <i x="25" s="1"/>
        <i x="17" s="1"/>
        <i x="2" s="1"/>
        <i x="4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" xr10:uid="{14976C7E-052E-584A-88D4-94841C8535C1}" sourceName="Año">
  <pivotTables>
    <pivotTable tabId="3" name="TablaDinámica2"/>
    <pivotTable tabId="3" name="TablaDinámica1"/>
  </pivotTables>
  <data>
    <tabular pivotCacheId="585108555">
      <items count="2">
        <i x="0" s="1"/>
        <i x="1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8102D3E0-7261-4543-B16A-916E88F49145}" sourceName="Mes">
  <pivotTables>
    <pivotTable tabId="3" name="TablaDinámica2"/>
    <pivotTable tabId="3" name="TablaDinámica1"/>
  </pivotTables>
  <data>
    <tabular pivotCacheId="585108555">
      <items count="1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e 2" xr10:uid="{AED1E02E-B26A-C746-9D27-B3846AA7732E}" cache="SegmentaciónDeDatos_Clase_2" caption="Clase 2" rowHeight="230716"/>
  <slicer name="Equipo" xr10:uid="{97C27C8C-1293-024C-B953-B7538CA4C353}" cache="SegmentaciónDeDatos_Equipo" caption="Equipo" startItem="10" rowHeight="230716"/>
  <slicer name="Año" xr10:uid="{D8A7A083-7751-144A-90AE-6B6B50BA94D0}" cache="SegmentaciónDeDatos_Año" caption="Año" rowHeight="230716"/>
  <slicer name="Mes" xr10:uid="{8982376A-C510-5641-A558-36C9031B9CA0}" cache="SegmentaciónDeDatos_Mes" caption="Mes" rowHeight="230716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pacho" xr10:uid="{7F75C7A3-3E6E-4AF1-82B5-A9A62F003EB2}" cache="SegmentaciónDeDatos_Despacho" caption="Despacho" rowHeight="241300"/>
  <slicer name="Mes 1" xr10:uid="{73AA591C-09A7-46C2-B860-6125B8E812C3}" cache="SegmentaciónDeDatos_Mes1" caption="Mes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4B7D8-5499-824C-A587-AF1C8CB0A602}" name="Tabla1" displayName="Tabla1" ref="A1:J409" totalsRowShown="0" headerRowDxfId="180" headerRowBorderDxfId="179" tableBorderDxfId="178" totalsRowBorderDxfId="177">
  <autoFilter ref="A1:J409" xr:uid="{5784B7D8-5499-824C-A587-AF1C8CB0A602}"/>
  <sortState xmlns:xlrd2="http://schemas.microsoft.com/office/spreadsheetml/2017/richdata2" ref="A2:J409">
    <sortCondition ref="F1:F409"/>
  </sortState>
  <tableColumns count="10">
    <tableColumn id="1" xr3:uid="{68210E1D-6184-AF4B-BBCB-F3D11511E64D}" name="Equipo" dataDxfId="176"/>
    <tableColumn id="2" xr3:uid="{B7928C6D-AA40-C644-ADB7-5FC54CF581B9}" name="Especificación" dataDxfId="175"/>
    <tableColumn id="3" xr3:uid="{FA12E1AE-5B73-304E-BEE8-960AA882BA7E}" name="Sistema" dataDxfId="174"/>
    <tableColumn id="4" xr3:uid="{F5556925-BF3F-9B4C-A9D6-6F2B4110FD68}" name="Modo de falla" dataDxfId="173"/>
    <tableColumn id="5" xr3:uid="{14D26828-7F3F-1646-B559-EF1EA3E81FF5}" name="Motonave" dataDxfId="172"/>
    <tableColumn id="6" xr3:uid="{00C3CD80-EF04-A649-BD3B-67B3B6C67268}" name="Año" dataDxfId="171"/>
    <tableColumn id="7" xr3:uid="{724F8690-338B-1348-AF14-6D6EC3A9BE22}" name="Mes" dataDxfId="170"/>
    <tableColumn id="8" xr3:uid="{B373A93C-7AA8-6242-86C6-7BC64D10F370}" name="Día" dataDxfId="169"/>
    <tableColumn id="9" xr3:uid="{0AA0594A-7982-5E45-B265-25533AD87B30}" name="Minutos" dataDxfId="168"/>
    <tableColumn id="10" xr3:uid="{52F11AEC-3925-5743-B9A6-23F78EED6B32}" name="Horas" dataDxfId="167">
      <calculatedColumnFormula>+I2/60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420"/>
  <sheetViews>
    <sheetView showGridLines="0" tabSelected="1" zoomScale="110" zoomScaleNormal="110" workbookViewId="0">
      <pane ySplit="1" topLeftCell="A2" activePane="bottomLeft" state="frozen"/>
      <selection pane="bottomLeft" activeCell="G2" sqref="G2"/>
    </sheetView>
  </sheetViews>
  <sheetFormatPr baseColWidth="10" defaultColWidth="9.1640625" defaultRowHeight="16" x14ac:dyDescent="0.2"/>
  <cols>
    <col min="1" max="1" width="22.5" style="189" customWidth="1"/>
    <col min="2" max="2" width="27.6640625" style="189" customWidth="1"/>
    <col min="3" max="3" width="21.6640625" style="190" bestFit="1" customWidth="1"/>
    <col min="4" max="4" width="19.83203125" style="191" customWidth="1"/>
    <col min="5" max="5" width="19.6640625" style="190" bestFit="1" customWidth="1"/>
    <col min="6" max="6" width="9.5" style="192" bestFit="1" customWidth="1"/>
    <col min="7" max="7" width="9.6640625" style="192" bestFit="1" customWidth="1"/>
    <col min="8" max="8" width="8.83203125" style="193" bestFit="1" customWidth="1"/>
    <col min="9" max="9" width="12.83203125" style="192" bestFit="1" customWidth="1"/>
    <col min="10" max="10" width="11" style="192" bestFit="1" customWidth="1"/>
    <col min="11" max="11" width="9.1640625" style="190"/>
    <col min="12" max="16384" width="9.1640625" style="192"/>
  </cols>
  <sheetData>
    <row r="1" spans="1:11" s="158" customFormat="1" ht="17" x14ac:dyDescent="0.2">
      <c r="A1" s="153" t="s">
        <v>0</v>
      </c>
      <c r="B1" s="154" t="s">
        <v>1</v>
      </c>
      <c r="C1" s="154" t="s">
        <v>1156</v>
      </c>
      <c r="D1" s="154" t="s">
        <v>1146</v>
      </c>
      <c r="E1" s="154" t="s">
        <v>1077</v>
      </c>
      <c r="F1" s="154" t="s">
        <v>4</v>
      </c>
      <c r="G1" s="154" t="s">
        <v>5</v>
      </c>
      <c r="H1" s="155" t="s">
        <v>6</v>
      </c>
      <c r="I1" s="154" t="s">
        <v>7</v>
      </c>
      <c r="J1" s="156" t="s">
        <v>8</v>
      </c>
      <c r="K1" s="157"/>
    </row>
    <row r="2" spans="1:11" s="11" customFormat="1" ht="34" x14ac:dyDescent="0.2">
      <c r="A2" s="142" t="s">
        <v>9</v>
      </c>
      <c r="B2" s="133" t="s">
        <v>222</v>
      </c>
      <c r="C2" s="133" t="s">
        <v>1094</v>
      </c>
      <c r="D2" s="160" t="s">
        <v>222</v>
      </c>
      <c r="E2" s="135" t="s">
        <v>218</v>
      </c>
      <c r="F2" s="135">
        <v>2023</v>
      </c>
      <c r="G2" s="4">
        <v>1</v>
      </c>
      <c r="H2" s="128">
        <v>1</v>
      </c>
      <c r="I2" s="136">
        <v>18</v>
      </c>
      <c r="J2" s="145">
        <f t="shared" ref="J2:J65" si="0">+I2/60</f>
        <v>0.3</v>
      </c>
      <c r="K2" s="13"/>
    </row>
    <row r="3" spans="1:11" s="11" customFormat="1" ht="51" x14ac:dyDescent="0.2">
      <c r="A3" s="142" t="s">
        <v>1111</v>
      </c>
      <c r="B3" s="137" t="s">
        <v>1139</v>
      </c>
      <c r="C3" s="133" t="s">
        <v>1097</v>
      </c>
      <c r="D3" s="160" t="s">
        <v>284</v>
      </c>
      <c r="E3" s="135" t="s">
        <v>218</v>
      </c>
      <c r="F3" s="135">
        <v>2023</v>
      </c>
      <c r="G3" s="4">
        <v>1</v>
      </c>
      <c r="H3" s="128">
        <v>1</v>
      </c>
      <c r="I3" s="136">
        <v>70</v>
      </c>
      <c r="J3" s="145">
        <f t="shared" si="0"/>
        <v>1.1666666666666667</v>
      </c>
      <c r="K3" s="13"/>
    </row>
    <row r="4" spans="1:11" s="11" customFormat="1" ht="34" x14ac:dyDescent="0.2">
      <c r="A4" s="142" t="s">
        <v>1112</v>
      </c>
      <c r="B4" s="133" t="s">
        <v>54</v>
      </c>
      <c r="C4" s="133" t="s">
        <v>1094</v>
      </c>
      <c r="D4" s="160" t="s">
        <v>320</v>
      </c>
      <c r="E4" s="135" t="s">
        <v>218</v>
      </c>
      <c r="F4" s="135">
        <v>2023</v>
      </c>
      <c r="G4" s="4">
        <v>1</v>
      </c>
      <c r="H4" s="128">
        <v>1</v>
      </c>
      <c r="I4" s="136">
        <v>1</v>
      </c>
      <c r="J4" s="145">
        <f t="shared" si="0"/>
        <v>1.6666666666666666E-2</v>
      </c>
      <c r="K4" s="13"/>
    </row>
    <row r="5" spans="1:11" s="11" customFormat="1" ht="34" x14ac:dyDescent="0.2">
      <c r="A5" s="143" t="s">
        <v>26</v>
      </c>
      <c r="B5" s="4" t="s">
        <v>27</v>
      </c>
      <c r="C5" s="4" t="s">
        <v>1099</v>
      </c>
      <c r="D5" s="137" t="s">
        <v>1108</v>
      </c>
      <c r="E5" s="135" t="s">
        <v>28</v>
      </c>
      <c r="F5" s="135">
        <v>2023</v>
      </c>
      <c r="G5" s="4">
        <v>1</v>
      </c>
      <c r="H5" s="128">
        <v>4</v>
      </c>
      <c r="I5" s="139">
        <v>16</v>
      </c>
      <c r="J5" s="145">
        <f t="shared" si="0"/>
        <v>0.26666666666666666</v>
      </c>
      <c r="K5" s="13"/>
    </row>
    <row r="6" spans="1:11" s="11" customFormat="1" ht="34" x14ac:dyDescent="0.2">
      <c r="A6" s="159" t="s">
        <v>9</v>
      </c>
      <c r="B6" s="4" t="s">
        <v>18</v>
      </c>
      <c r="C6" s="4" t="s">
        <v>1099</v>
      </c>
      <c r="D6" s="137" t="s">
        <v>1110</v>
      </c>
      <c r="E6" s="135" t="s">
        <v>19</v>
      </c>
      <c r="F6" s="135">
        <v>2023</v>
      </c>
      <c r="G6" s="4">
        <v>1</v>
      </c>
      <c r="H6" s="128">
        <v>18</v>
      </c>
      <c r="I6" s="136">
        <v>31</v>
      </c>
      <c r="J6" s="145">
        <f t="shared" si="0"/>
        <v>0.51666666666666672</v>
      </c>
      <c r="K6" s="13"/>
    </row>
    <row r="7" spans="1:11" s="11" customFormat="1" ht="51" x14ac:dyDescent="0.2">
      <c r="A7" s="143" t="s">
        <v>22</v>
      </c>
      <c r="B7" s="4" t="s">
        <v>23</v>
      </c>
      <c r="C7" s="4" t="s">
        <v>1094</v>
      </c>
      <c r="D7" s="160" t="s">
        <v>237</v>
      </c>
      <c r="E7" s="135" t="s">
        <v>24</v>
      </c>
      <c r="F7" s="135">
        <v>2023</v>
      </c>
      <c r="G7" s="4">
        <v>1</v>
      </c>
      <c r="H7" s="128">
        <v>23</v>
      </c>
      <c r="I7" s="136">
        <v>23</v>
      </c>
      <c r="J7" s="145">
        <f t="shared" si="0"/>
        <v>0.38333333333333336</v>
      </c>
      <c r="K7" s="13"/>
    </row>
    <row r="8" spans="1:11" s="11" customFormat="1" ht="34" x14ac:dyDescent="0.2">
      <c r="A8" s="143" t="s">
        <v>20</v>
      </c>
      <c r="B8" s="4" t="s">
        <v>21</v>
      </c>
      <c r="C8" s="4" t="s">
        <v>1099</v>
      </c>
      <c r="D8" s="137" t="s">
        <v>318</v>
      </c>
      <c r="E8" s="135" t="s">
        <v>11</v>
      </c>
      <c r="F8" s="135">
        <v>2023</v>
      </c>
      <c r="G8" s="4">
        <v>1</v>
      </c>
      <c r="H8" s="128">
        <v>25</v>
      </c>
      <c r="I8" s="139">
        <v>25</v>
      </c>
      <c r="J8" s="145">
        <f t="shared" si="0"/>
        <v>0.41666666666666669</v>
      </c>
      <c r="K8" s="13"/>
    </row>
    <row r="9" spans="1:11" s="11" customFormat="1" ht="34" x14ac:dyDescent="0.2">
      <c r="A9" s="143" t="s">
        <v>1113</v>
      </c>
      <c r="B9" s="4" t="s">
        <v>25</v>
      </c>
      <c r="C9" s="4" t="s">
        <v>1094</v>
      </c>
      <c r="D9" s="160" t="s">
        <v>237</v>
      </c>
      <c r="E9" s="135" t="s">
        <v>11</v>
      </c>
      <c r="F9" s="135">
        <v>2023</v>
      </c>
      <c r="G9" s="4">
        <v>1</v>
      </c>
      <c r="H9" s="128">
        <v>26</v>
      </c>
      <c r="I9" s="139">
        <v>22</v>
      </c>
      <c r="J9" s="145">
        <f t="shared" si="0"/>
        <v>0.36666666666666664</v>
      </c>
      <c r="K9" s="13"/>
    </row>
    <row r="10" spans="1:11" s="11" customFormat="1" ht="34" x14ac:dyDescent="0.2">
      <c r="A10" s="142" t="s">
        <v>31</v>
      </c>
      <c r="B10" s="133" t="s">
        <v>32</v>
      </c>
      <c r="C10" s="135" t="s">
        <v>1094</v>
      </c>
      <c r="D10" s="137" t="s">
        <v>222</v>
      </c>
      <c r="E10" s="135" t="s">
        <v>11</v>
      </c>
      <c r="F10" s="135">
        <v>2023</v>
      </c>
      <c r="G10" s="140">
        <v>1</v>
      </c>
      <c r="H10" s="128">
        <v>27</v>
      </c>
      <c r="I10" s="136">
        <v>10</v>
      </c>
      <c r="J10" s="145">
        <f t="shared" si="0"/>
        <v>0.16666666666666666</v>
      </c>
      <c r="K10" s="13"/>
    </row>
    <row r="11" spans="1:11" s="11" customFormat="1" ht="34" x14ac:dyDescent="0.2">
      <c r="A11" s="159" t="s">
        <v>9</v>
      </c>
      <c r="B11" s="133" t="s">
        <v>17</v>
      </c>
      <c r="C11" s="138" t="s">
        <v>1099</v>
      </c>
      <c r="D11" s="160" t="s">
        <v>17</v>
      </c>
      <c r="E11" s="135" t="s">
        <v>11</v>
      </c>
      <c r="F11" s="135">
        <v>2023</v>
      </c>
      <c r="G11" s="140">
        <v>1</v>
      </c>
      <c r="H11" s="128">
        <v>28</v>
      </c>
      <c r="I11" s="136">
        <v>35</v>
      </c>
      <c r="J11" s="145">
        <f t="shared" si="0"/>
        <v>0.58333333333333337</v>
      </c>
      <c r="K11" s="13"/>
    </row>
    <row r="12" spans="1:11" s="11" customFormat="1" ht="34" x14ac:dyDescent="0.2">
      <c r="A12" s="142" t="s">
        <v>15</v>
      </c>
      <c r="B12" s="133" t="s">
        <v>16</v>
      </c>
      <c r="C12" s="135" t="s">
        <v>1097</v>
      </c>
      <c r="D12" s="160" t="s">
        <v>620</v>
      </c>
      <c r="E12" s="135" t="s">
        <v>11</v>
      </c>
      <c r="F12" s="135">
        <v>2023</v>
      </c>
      <c r="G12" s="140">
        <v>1</v>
      </c>
      <c r="H12" s="128">
        <v>28</v>
      </c>
      <c r="I12" s="136">
        <v>90</v>
      </c>
      <c r="J12" s="145">
        <f t="shared" si="0"/>
        <v>1.5</v>
      </c>
      <c r="K12" s="13"/>
    </row>
    <row r="13" spans="1:11" s="11" customFormat="1" ht="34" x14ac:dyDescent="0.2">
      <c r="A13" s="142" t="s">
        <v>34</v>
      </c>
      <c r="B13" s="133" t="s">
        <v>35</v>
      </c>
      <c r="C13" s="135" t="s">
        <v>1094</v>
      </c>
      <c r="D13" s="160" t="s">
        <v>255</v>
      </c>
      <c r="E13" s="135" t="s">
        <v>11</v>
      </c>
      <c r="F13" s="135">
        <v>2023</v>
      </c>
      <c r="G13" s="140">
        <v>1</v>
      </c>
      <c r="H13" s="128">
        <v>29</v>
      </c>
      <c r="I13" s="136">
        <v>2</v>
      </c>
      <c r="J13" s="145">
        <f t="shared" si="0"/>
        <v>3.3333333333333333E-2</v>
      </c>
      <c r="K13" s="13"/>
    </row>
    <row r="14" spans="1:11" s="11" customFormat="1" ht="34" x14ac:dyDescent="0.2">
      <c r="A14" s="142" t="s">
        <v>29</v>
      </c>
      <c r="B14" s="133" t="s">
        <v>30</v>
      </c>
      <c r="C14" s="135" t="s">
        <v>1094</v>
      </c>
      <c r="D14" s="160" t="s">
        <v>237</v>
      </c>
      <c r="E14" s="135" t="s">
        <v>11</v>
      </c>
      <c r="F14" s="135">
        <v>2023</v>
      </c>
      <c r="G14" s="140">
        <v>1</v>
      </c>
      <c r="H14" s="128">
        <v>29</v>
      </c>
      <c r="I14" s="136">
        <v>16</v>
      </c>
      <c r="J14" s="145">
        <f t="shared" si="0"/>
        <v>0.26666666666666666</v>
      </c>
      <c r="K14" s="13"/>
    </row>
    <row r="15" spans="1:11" s="11" customFormat="1" ht="34" x14ac:dyDescent="0.2">
      <c r="A15" s="159" t="s">
        <v>9</v>
      </c>
      <c r="B15" s="7" t="s">
        <v>10</v>
      </c>
      <c r="C15" s="1" t="s">
        <v>476</v>
      </c>
      <c r="D15" s="161" t="s">
        <v>1090</v>
      </c>
      <c r="E15" s="135" t="s">
        <v>11</v>
      </c>
      <c r="F15" s="135">
        <v>2023</v>
      </c>
      <c r="G15" s="140">
        <v>1</v>
      </c>
      <c r="H15" s="128">
        <v>29</v>
      </c>
      <c r="I15" s="136">
        <v>250</v>
      </c>
      <c r="J15" s="145">
        <f t="shared" si="0"/>
        <v>4.166666666666667</v>
      </c>
      <c r="K15" s="13"/>
    </row>
    <row r="16" spans="1:11" s="11" customFormat="1" ht="34" x14ac:dyDescent="0.2">
      <c r="A16" s="159" t="s">
        <v>9</v>
      </c>
      <c r="B16" s="7" t="s">
        <v>10</v>
      </c>
      <c r="C16" s="1" t="s">
        <v>476</v>
      </c>
      <c r="D16" s="161" t="s">
        <v>1090</v>
      </c>
      <c r="E16" s="135" t="s">
        <v>11</v>
      </c>
      <c r="F16" s="135">
        <v>2023</v>
      </c>
      <c r="G16" s="140">
        <v>1</v>
      </c>
      <c r="H16" s="128">
        <v>30</v>
      </c>
      <c r="I16" s="136">
        <v>280</v>
      </c>
      <c r="J16" s="145">
        <f t="shared" si="0"/>
        <v>4.666666666666667</v>
      </c>
      <c r="K16" s="13"/>
    </row>
    <row r="17" spans="1:11" s="11" customFormat="1" ht="34" x14ac:dyDescent="0.2">
      <c r="A17" s="159" t="s">
        <v>9</v>
      </c>
      <c r="B17" s="133" t="s">
        <v>12</v>
      </c>
      <c r="C17" s="141" t="s">
        <v>1094</v>
      </c>
      <c r="D17" s="162" t="s">
        <v>1091</v>
      </c>
      <c r="E17" s="135" t="s">
        <v>11</v>
      </c>
      <c r="F17" s="135">
        <v>2023</v>
      </c>
      <c r="G17" s="140">
        <v>1</v>
      </c>
      <c r="H17" s="128">
        <v>30</v>
      </c>
      <c r="I17" s="136">
        <v>230</v>
      </c>
      <c r="J17" s="172">
        <f t="shared" si="0"/>
        <v>3.8333333333333335</v>
      </c>
      <c r="K17" s="13"/>
    </row>
    <row r="18" spans="1:11" s="11" customFormat="1" ht="34" x14ac:dyDescent="0.2">
      <c r="A18" s="142" t="s">
        <v>15</v>
      </c>
      <c r="B18" s="133" t="s">
        <v>33</v>
      </c>
      <c r="C18" s="135" t="s">
        <v>1097</v>
      </c>
      <c r="D18" s="160" t="s">
        <v>620</v>
      </c>
      <c r="E18" s="135" t="s">
        <v>11</v>
      </c>
      <c r="F18" s="135">
        <v>2023</v>
      </c>
      <c r="G18" s="140">
        <v>1</v>
      </c>
      <c r="H18" s="128">
        <v>30</v>
      </c>
      <c r="I18" s="136">
        <v>7</v>
      </c>
      <c r="J18" s="145">
        <f t="shared" si="0"/>
        <v>0.11666666666666667</v>
      </c>
      <c r="K18" s="13"/>
    </row>
    <row r="19" spans="1:11" s="11" customFormat="1" ht="34" x14ac:dyDescent="0.2">
      <c r="A19" s="142" t="s">
        <v>1111</v>
      </c>
      <c r="B19" s="7" t="s">
        <v>14</v>
      </c>
      <c r="C19" s="1" t="s">
        <v>1097</v>
      </c>
      <c r="D19" s="160" t="s">
        <v>284</v>
      </c>
      <c r="E19" s="135" t="s">
        <v>11</v>
      </c>
      <c r="F19" s="135">
        <v>2023</v>
      </c>
      <c r="G19" s="140">
        <v>1</v>
      </c>
      <c r="H19" s="128">
        <v>31</v>
      </c>
      <c r="I19" s="136">
        <v>123</v>
      </c>
      <c r="J19" s="145">
        <f t="shared" si="0"/>
        <v>2.0499999999999998</v>
      </c>
      <c r="K19" s="13"/>
    </row>
    <row r="20" spans="1:11" s="11" customFormat="1" ht="34" x14ac:dyDescent="0.2">
      <c r="A20" s="142" t="s">
        <v>20</v>
      </c>
      <c r="B20" s="133" t="s">
        <v>36</v>
      </c>
      <c r="C20" s="4" t="s">
        <v>1099</v>
      </c>
      <c r="D20" s="137" t="s">
        <v>318</v>
      </c>
      <c r="E20" s="135" t="s">
        <v>37</v>
      </c>
      <c r="F20" s="135">
        <v>2023</v>
      </c>
      <c r="G20" s="140">
        <v>2</v>
      </c>
      <c r="H20" s="128">
        <v>3</v>
      </c>
      <c r="I20" s="136">
        <v>37</v>
      </c>
      <c r="J20" s="145">
        <f t="shared" si="0"/>
        <v>0.6166666666666667</v>
      </c>
      <c r="K20" s="13"/>
    </row>
    <row r="21" spans="1:11" s="11" customFormat="1" ht="34" x14ac:dyDescent="0.2">
      <c r="A21" s="142" t="s">
        <v>41</v>
      </c>
      <c r="B21" s="133" t="s">
        <v>42</v>
      </c>
      <c r="C21" s="138" t="s">
        <v>1093</v>
      </c>
      <c r="D21" s="160" t="s">
        <v>330</v>
      </c>
      <c r="E21" s="135" t="s">
        <v>37</v>
      </c>
      <c r="F21" s="135">
        <v>2023</v>
      </c>
      <c r="G21" s="140">
        <v>2</v>
      </c>
      <c r="H21" s="128">
        <v>3</v>
      </c>
      <c r="I21" s="136">
        <v>45</v>
      </c>
      <c r="J21" s="145">
        <f t="shared" si="0"/>
        <v>0.75</v>
      </c>
      <c r="K21" s="13"/>
    </row>
    <row r="22" spans="1:11" s="11" customFormat="1" ht="51" x14ac:dyDescent="0.2">
      <c r="A22" s="142" t="s">
        <v>38</v>
      </c>
      <c r="B22" s="133" t="s">
        <v>39</v>
      </c>
      <c r="C22" s="133" t="s">
        <v>1094</v>
      </c>
      <c r="D22" s="160" t="s">
        <v>348</v>
      </c>
      <c r="E22" s="135" t="s">
        <v>37</v>
      </c>
      <c r="F22" s="135">
        <v>2023</v>
      </c>
      <c r="G22" s="140">
        <v>2</v>
      </c>
      <c r="H22" s="128">
        <v>3</v>
      </c>
      <c r="I22" s="136">
        <v>15</v>
      </c>
      <c r="J22" s="145">
        <f t="shared" si="0"/>
        <v>0.25</v>
      </c>
      <c r="K22" s="13"/>
    </row>
    <row r="23" spans="1:11" s="11" customFormat="1" ht="51" x14ac:dyDescent="0.2">
      <c r="A23" s="142" t="s">
        <v>22</v>
      </c>
      <c r="B23" s="133" t="s">
        <v>40</v>
      </c>
      <c r="C23" s="133" t="s">
        <v>1098</v>
      </c>
      <c r="D23" s="160" t="s">
        <v>328</v>
      </c>
      <c r="E23" s="135" t="s">
        <v>37</v>
      </c>
      <c r="F23" s="135">
        <v>2023</v>
      </c>
      <c r="G23" s="140">
        <v>2</v>
      </c>
      <c r="H23" s="128">
        <v>3</v>
      </c>
      <c r="I23" s="136">
        <v>16</v>
      </c>
      <c r="J23" s="145">
        <f t="shared" si="0"/>
        <v>0.26666666666666666</v>
      </c>
      <c r="K23" s="13"/>
    </row>
    <row r="24" spans="1:11" s="11" customFormat="1" ht="17" x14ac:dyDescent="0.2">
      <c r="A24" s="142" t="s">
        <v>34</v>
      </c>
      <c r="B24" s="7" t="s">
        <v>43</v>
      </c>
      <c r="C24" s="1" t="s">
        <v>1097</v>
      </c>
      <c r="D24" s="137" t="s">
        <v>1105</v>
      </c>
      <c r="E24" s="135" t="s">
        <v>37</v>
      </c>
      <c r="F24" s="135">
        <v>2023</v>
      </c>
      <c r="G24" s="140">
        <v>2</v>
      </c>
      <c r="H24" s="128">
        <v>4</v>
      </c>
      <c r="I24" s="136">
        <v>20</v>
      </c>
      <c r="J24" s="145">
        <f t="shared" si="0"/>
        <v>0.33333333333333331</v>
      </c>
      <c r="K24" s="13"/>
    </row>
    <row r="25" spans="1:11" s="11" customFormat="1" ht="17" x14ac:dyDescent="0.2">
      <c r="A25" s="142" t="s">
        <v>20</v>
      </c>
      <c r="B25" s="133" t="s">
        <v>44</v>
      </c>
      <c r="C25" s="133" t="s">
        <v>1097</v>
      </c>
      <c r="D25" s="160" t="s">
        <v>273</v>
      </c>
      <c r="E25" s="135" t="s">
        <v>45</v>
      </c>
      <c r="F25" s="135">
        <v>2023</v>
      </c>
      <c r="G25" s="140">
        <v>2</v>
      </c>
      <c r="H25" s="128">
        <v>18</v>
      </c>
      <c r="I25" s="136">
        <v>135</v>
      </c>
      <c r="J25" s="145">
        <f t="shared" si="0"/>
        <v>2.25</v>
      </c>
      <c r="K25" s="13"/>
    </row>
    <row r="26" spans="1:11" s="11" customFormat="1" ht="34" x14ac:dyDescent="0.2">
      <c r="A26" s="142" t="s">
        <v>46</v>
      </c>
      <c r="B26" s="133" t="s">
        <v>47</v>
      </c>
      <c r="C26" s="133" t="s">
        <v>1097</v>
      </c>
      <c r="D26" s="160" t="s">
        <v>153</v>
      </c>
      <c r="E26" s="135" t="s">
        <v>45</v>
      </c>
      <c r="F26" s="135">
        <v>2023</v>
      </c>
      <c r="G26" s="140">
        <v>2</v>
      </c>
      <c r="H26" s="128">
        <v>19</v>
      </c>
      <c r="I26" s="136">
        <v>161</v>
      </c>
      <c r="J26" s="145">
        <f t="shared" si="0"/>
        <v>2.6833333333333331</v>
      </c>
      <c r="K26" s="13"/>
    </row>
    <row r="27" spans="1:11" s="11" customFormat="1" ht="34" x14ac:dyDescent="0.2">
      <c r="A27" s="142" t="s">
        <v>49</v>
      </c>
      <c r="B27" s="133" t="s">
        <v>50</v>
      </c>
      <c r="C27" s="133" t="s">
        <v>1097</v>
      </c>
      <c r="D27" s="160" t="s">
        <v>74</v>
      </c>
      <c r="E27" s="135" t="s">
        <v>45</v>
      </c>
      <c r="F27" s="135">
        <v>2023</v>
      </c>
      <c r="G27" s="140">
        <v>2</v>
      </c>
      <c r="H27" s="128">
        <v>19</v>
      </c>
      <c r="I27" s="136">
        <v>150</v>
      </c>
      <c r="J27" s="145">
        <f t="shared" si="0"/>
        <v>2.5</v>
      </c>
      <c r="K27" s="13"/>
    </row>
    <row r="28" spans="1:11" s="11" customFormat="1" ht="34" x14ac:dyDescent="0.2">
      <c r="A28" s="142" t="s">
        <v>1112</v>
      </c>
      <c r="B28" s="133" t="s">
        <v>48</v>
      </c>
      <c r="C28" s="133" t="s">
        <v>1094</v>
      </c>
      <c r="D28" s="160" t="s">
        <v>235</v>
      </c>
      <c r="E28" s="135" t="s">
        <v>45</v>
      </c>
      <c r="F28" s="135">
        <v>2023</v>
      </c>
      <c r="G28" s="140">
        <v>2</v>
      </c>
      <c r="H28" s="128">
        <v>19</v>
      </c>
      <c r="I28" s="136">
        <v>23</v>
      </c>
      <c r="J28" s="145">
        <f t="shared" si="0"/>
        <v>0.38333333333333336</v>
      </c>
      <c r="K28" s="13"/>
    </row>
    <row r="29" spans="1:11" s="11" customFormat="1" ht="34" x14ac:dyDescent="0.2">
      <c r="A29" s="142" t="s">
        <v>51</v>
      </c>
      <c r="B29" s="7" t="s">
        <v>52</v>
      </c>
      <c r="C29" s="1" t="s">
        <v>1094</v>
      </c>
      <c r="D29" s="160" t="s">
        <v>235</v>
      </c>
      <c r="E29" s="135" t="s">
        <v>53</v>
      </c>
      <c r="F29" s="135">
        <v>2023</v>
      </c>
      <c r="G29" s="140">
        <v>2</v>
      </c>
      <c r="H29" s="128">
        <v>21</v>
      </c>
      <c r="I29" s="136">
        <v>55</v>
      </c>
      <c r="J29" s="145">
        <f t="shared" si="0"/>
        <v>0.91666666666666663</v>
      </c>
      <c r="K29" s="13"/>
    </row>
    <row r="30" spans="1:11" s="11" customFormat="1" ht="34" x14ac:dyDescent="0.2">
      <c r="A30" s="142" t="s">
        <v>49</v>
      </c>
      <c r="B30" s="133" t="s">
        <v>56</v>
      </c>
      <c r="C30" s="4" t="s">
        <v>1099</v>
      </c>
      <c r="D30" s="137" t="s">
        <v>318</v>
      </c>
      <c r="E30" s="135" t="s">
        <v>53</v>
      </c>
      <c r="F30" s="135">
        <v>2023</v>
      </c>
      <c r="G30" s="140">
        <v>2</v>
      </c>
      <c r="H30" s="128">
        <v>22</v>
      </c>
      <c r="I30" s="136">
        <v>32</v>
      </c>
      <c r="J30" s="145">
        <f t="shared" si="0"/>
        <v>0.53333333333333333</v>
      </c>
      <c r="K30" s="13"/>
    </row>
    <row r="31" spans="1:11" s="11" customFormat="1" ht="34" x14ac:dyDescent="0.2">
      <c r="A31" s="142" t="s">
        <v>205</v>
      </c>
      <c r="B31" s="133" t="s">
        <v>58</v>
      </c>
      <c r="C31" s="1" t="s">
        <v>1099</v>
      </c>
      <c r="D31" s="137" t="s">
        <v>1109</v>
      </c>
      <c r="E31" s="135" t="s">
        <v>53</v>
      </c>
      <c r="F31" s="135">
        <v>2023</v>
      </c>
      <c r="G31" s="140">
        <v>2</v>
      </c>
      <c r="H31" s="128">
        <v>22</v>
      </c>
      <c r="I31" s="136">
        <v>54</v>
      </c>
      <c r="J31" s="145">
        <f t="shared" si="0"/>
        <v>0.9</v>
      </c>
      <c r="K31" s="13"/>
    </row>
    <row r="32" spans="1:11" s="11" customFormat="1" ht="34" x14ac:dyDescent="0.2">
      <c r="A32" s="159" t="s">
        <v>9</v>
      </c>
      <c r="B32" s="7" t="s">
        <v>55</v>
      </c>
      <c r="C32" s="1" t="s">
        <v>1099</v>
      </c>
      <c r="D32" s="137" t="s">
        <v>318</v>
      </c>
      <c r="E32" s="135" t="s">
        <v>53</v>
      </c>
      <c r="F32" s="135">
        <v>2023</v>
      </c>
      <c r="G32" s="140">
        <v>2</v>
      </c>
      <c r="H32" s="128">
        <v>22</v>
      </c>
      <c r="I32" s="136">
        <v>48</v>
      </c>
      <c r="J32" s="145">
        <f t="shared" si="0"/>
        <v>0.8</v>
      </c>
      <c r="K32" s="13"/>
    </row>
    <row r="33" spans="1:11" s="11" customFormat="1" ht="34" x14ac:dyDescent="0.2">
      <c r="A33" s="142" t="s">
        <v>1114</v>
      </c>
      <c r="B33" s="133" t="s">
        <v>54</v>
      </c>
      <c r="C33" s="133" t="s">
        <v>1094</v>
      </c>
      <c r="D33" s="160" t="s">
        <v>320</v>
      </c>
      <c r="E33" s="135" t="s">
        <v>53</v>
      </c>
      <c r="F33" s="135">
        <v>2023</v>
      </c>
      <c r="G33" s="140">
        <v>2</v>
      </c>
      <c r="H33" s="128">
        <v>22</v>
      </c>
      <c r="I33" s="136">
        <v>57</v>
      </c>
      <c r="J33" s="145">
        <f t="shared" si="0"/>
        <v>0.95</v>
      </c>
      <c r="K33" s="13"/>
    </row>
    <row r="34" spans="1:11" s="11" customFormat="1" ht="34" x14ac:dyDescent="0.2">
      <c r="A34" s="142" t="s">
        <v>20</v>
      </c>
      <c r="B34" s="133" t="s">
        <v>61</v>
      </c>
      <c r="C34" s="4" t="s">
        <v>1099</v>
      </c>
      <c r="D34" s="137" t="s">
        <v>318</v>
      </c>
      <c r="E34" s="135" t="s">
        <v>53</v>
      </c>
      <c r="F34" s="135">
        <v>2023</v>
      </c>
      <c r="G34" s="140">
        <v>2</v>
      </c>
      <c r="H34" s="128">
        <v>23</v>
      </c>
      <c r="I34" s="136">
        <v>22</v>
      </c>
      <c r="J34" s="145">
        <f t="shared" si="0"/>
        <v>0.36666666666666664</v>
      </c>
      <c r="K34" s="13"/>
    </row>
    <row r="35" spans="1:11" s="11" customFormat="1" ht="34" x14ac:dyDescent="0.2">
      <c r="A35" s="159" t="s">
        <v>9</v>
      </c>
      <c r="B35" s="7" t="s">
        <v>55</v>
      </c>
      <c r="C35" s="1" t="s">
        <v>1099</v>
      </c>
      <c r="D35" s="137" t="s">
        <v>318</v>
      </c>
      <c r="E35" s="135" t="s">
        <v>53</v>
      </c>
      <c r="F35" s="135">
        <v>2023</v>
      </c>
      <c r="G35" s="140">
        <v>2</v>
      </c>
      <c r="H35" s="128">
        <v>23</v>
      </c>
      <c r="I35" s="136">
        <v>32</v>
      </c>
      <c r="J35" s="145">
        <f t="shared" si="0"/>
        <v>0.53333333333333333</v>
      </c>
      <c r="K35" s="13"/>
    </row>
    <row r="36" spans="1:11" s="11" customFormat="1" ht="51" x14ac:dyDescent="0.2">
      <c r="A36" s="142" t="s">
        <v>241</v>
      </c>
      <c r="B36" s="7" t="s">
        <v>60</v>
      </c>
      <c r="C36" s="137" t="s">
        <v>1099</v>
      </c>
      <c r="D36" s="161" t="s">
        <v>1084</v>
      </c>
      <c r="E36" s="135" t="s">
        <v>53</v>
      </c>
      <c r="F36" s="135">
        <v>2023</v>
      </c>
      <c r="G36" s="140">
        <v>2</v>
      </c>
      <c r="H36" s="128">
        <v>23</v>
      </c>
      <c r="I36" s="136">
        <v>193</v>
      </c>
      <c r="J36" s="145">
        <f t="shared" si="0"/>
        <v>3.2166666666666668</v>
      </c>
      <c r="K36" s="13"/>
    </row>
    <row r="37" spans="1:11" s="11" customFormat="1" ht="34" x14ac:dyDescent="0.2">
      <c r="A37" s="142" t="s">
        <v>15</v>
      </c>
      <c r="B37" s="4" t="s">
        <v>62</v>
      </c>
      <c r="C37" s="4" t="s">
        <v>1094</v>
      </c>
      <c r="D37" s="160" t="s">
        <v>237</v>
      </c>
      <c r="E37" s="135" t="s">
        <v>53</v>
      </c>
      <c r="F37" s="135">
        <v>2023</v>
      </c>
      <c r="G37" s="4">
        <v>2</v>
      </c>
      <c r="H37" s="128">
        <v>23</v>
      </c>
      <c r="I37" s="139">
        <v>6</v>
      </c>
      <c r="J37" s="145">
        <f t="shared" si="0"/>
        <v>0.1</v>
      </c>
      <c r="K37" s="13"/>
    </row>
    <row r="38" spans="1:11" s="11" customFormat="1" ht="17" x14ac:dyDescent="0.2">
      <c r="A38" s="142" t="s">
        <v>34</v>
      </c>
      <c r="B38" s="133" t="s">
        <v>63</v>
      </c>
      <c r="C38" s="133" t="s">
        <v>1094</v>
      </c>
      <c r="D38" s="160" t="s">
        <v>237</v>
      </c>
      <c r="E38" s="135" t="s">
        <v>53</v>
      </c>
      <c r="F38" s="135">
        <v>2023</v>
      </c>
      <c r="G38" s="140">
        <v>2</v>
      </c>
      <c r="H38" s="128">
        <v>24</v>
      </c>
      <c r="I38" s="136">
        <v>7</v>
      </c>
      <c r="J38" s="145">
        <f t="shared" si="0"/>
        <v>0.11666666666666667</v>
      </c>
      <c r="K38" s="13"/>
    </row>
    <row r="39" spans="1:11" s="11" customFormat="1" ht="34" x14ac:dyDescent="0.2">
      <c r="A39" s="142" t="s">
        <v>241</v>
      </c>
      <c r="B39" s="133" t="s">
        <v>64</v>
      </c>
      <c r="C39" s="133" t="s">
        <v>1097</v>
      </c>
      <c r="D39" s="161" t="s">
        <v>1085</v>
      </c>
      <c r="E39" s="135" t="s">
        <v>53</v>
      </c>
      <c r="F39" s="135">
        <v>2023</v>
      </c>
      <c r="G39" s="140">
        <v>2</v>
      </c>
      <c r="H39" s="128">
        <v>24</v>
      </c>
      <c r="I39" s="136">
        <v>170</v>
      </c>
      <c r="J39" s="145">
        <f t="shared" si="0"/>
        <v>2.8333333333333335</v>
      </c>
      <c r="K39" s="13"/>
    </row>
    <row r="40" spans="1:11" s="11" customFormat="1" ht="17" x14ac:dyDescent="0.2">
      <c r="A40" s="142" t="s">
        <v>34</v>
      </c>
      <c r="B40" s="133" t="s">
        <v>63</v>
      </c>
      <c r="C40" s="133" t="s">
        <v>1094</v>
      </c>
      <c r="D40" s="160" t="s">
        <v>237</v>
      </c>
      <c r="E40" s="135" t="s">
        <v>53</v>
      </c>
      <c r="F40" s="135">
        <v>2023</v>
      </c>
      <c r="G40" s="140">
        <v>2</v>
      </c>
      <c r="H40" s="128">
        <v>25</v>
      </c>
      <c r="I40" s="136">
        <v>4</v>
      </c>
      <c r="J40" s="145">
        <f t="shared" si="0"/>
        <v>6.6666666666666666E-2</v>
      </c>
      <c r="K40" s="13"/>
    </row>
    <row r="41" spans="1:11" s="11" customFormat="1" ht="17" x14ac:dyDescent="0.2">
      <c r="A41" s="142" t="s">
        <v>34</v>
      </c>
      <c r="B41" s="133" t="s">
        <v>63</v>
      </c>
      <c r="C41" s="133" t="s">
        <v>1094</v>
      </c>
      <c r="D41" s="160" t="s">
        <v>237</v>
      </c>
      <c r="E41" s="135" t="s">
        <v>53</v>
      </c>
      <c r="F41" s="135">
        <v>2023</v>
      </c>
      <c r="G41" s="140">
        <v>2</v>
      </c>
      <c r="H41" s="128">
        <v>25</v>
      </c>
      <c r="I41" s="136">
        <v>2</v>
      </c>
      <c r="J41" s="145">
        <f t="shared" si="0"/>
        <v>3.3333333333333333E-2</v>
      </c>
      <c r="K41" s="13"/>
    </row>
    <row r="42" spans="1:11" s="11" customFormat="1" ht="34" x14ac:dyDescent="0.2">
      <c r="A42" s="142" t="s">
        <v>41</v>
      </c>
      <c r="B42" s="133" t="s">
        <v>65</v>
      </c>
      <c r="C42" s="133" t="s">
        <v>1094</v>
      </c>
      <c r="D42" s="160" t="s">
        <v>235</v>
      </c>
      <c r="E42" s="135" t="s">
        <v>66</v>
      </c>
      <c r="F42" s="135">
        <v>2023</v>
      </c>
      <c r="G42" s="140">
        <v>3</v>
      </c>
      <c r="H42" s="128">
        <v>10</v>
      </c>
      <c r="I42" s="136">
        <v>25</v>
      </c>
      <c r="J42" s="145">
        <f t="shared" si="0"/>
        <v>0.41666666666666669</v>
      </c>
      <c r="K42" s="13"/>
    </row>
    <row r="43" spans="1:11" s="11" customFormat="1" ht="34" x14ac:dyDescent="0.2">
      <c r="A43" s="142" t="s">
        <v>41</v>
      </c>
      <c r="B43" s="133" t="s">
        <v>65</v>
      </c>
      <c r="C43" s="133" t="s">
        <v>1094</v>
      </c>
      <c r="D43" s="160" t="s">
        <v>235</v>
      </c>
      <c r="E43" s="135" t="s">
        <v>66</v>
      </c>
      <c r="F43" s="135">
        <v>2023</v>
      </c>
      <c r="G43" s="140">
        <v>3</v>
      </c>
      <c r="H43" s="128">
        <v>10</v>
      </c>
      <c r="I43" s="136">
        <v>129</v>
      </c>
      <c r="J43" s="145">
        <f t="shared" si="0"/>
        <v>2.15</v>
      </c>
      <c r="K43" s="13"/>
    </row>
    <row r="44" spans="1:11" s="11" customFormat="1" ht="34" x14ac:dyDescent="0.2">
      <c r="A44" s="142" t="s">
        <v>41</v>
      </c>
      <c r="B44" s="133" t="s">
        <v>65</v>
      </c>
      <c r="C44" s="133" t="s">
        <v>1094</v>
      </c>
      <c r="D44" s="160" t="s">
        <v>235</v>
      </c>
      <c r="E44" s="135" t="s">
        <v>66</v>
      </c>
      <c r="F44" s="135">
        <v>2023</v>
      </c>
      <c r="G44" s="140">
        <v>3</v>
      </c>
      <c r="H44" s="128">
        <v>10</v>
      </c>
      <c r="I44" s="136">
        <v>19</v>
      </c>
      <c r="J44" s="145">
        <f t="shared" si="0"/>
        <v>0.31666666666666665</v>
      </c>
      <c r="K44" s="13"/>
    </row>
    <row r="45" spans="1:11" s="11" customFormat="1" ht="17" x14ac:dyDescent="0.2">
      <c r="A45" s="142" t="s">
        <v>41</v>
      </c>
      <c r="B45" s="133" t="s">
        <v>67</v>
      </c>
      <c r="C45" s="133" t="s">
        <v>1094</v>
      </c>
      <c r="D45" s="161" t="s">
        <v>1086</v>
      </c>
      <c r="E45" s="135" t="s">
        <v>66</v>
      </c>
      <c r="F45" s="135">
        <v>2023</v>
      </c>
      <c r="G45" s="140">
        <v>3</v>
      </c>
      <c r="H45" s="128">
        <v>10</v>
      </c>
      <c r="I45" s="136">
        <v>2</v>
      </c>
      <c r="J45" s="145">
        <f t="shared" si="0"/>
        <v>3.3333333333333333E-2</v>
      </c>
      <c r="K45" s="13"/>
    </row>
    <row r="46" spans="1:11" s="11" customFormat="1" ht="17" x14ac:dyDescent="0.2">
      <c r="A46" s="142" t="s">
        <v>41</v>
      </c>
      <c r="B46" s="133" t="s">
        <v>67</v>
      </c>
      <c r="C46" s="133" t="s">
        <v>1094</v>
      </c>
      <c r="D46" s="161" t="s">
        <v>1086</v>
      </c>
      <c r="E46" s="135" t="s">
        <v>66</v>
      </c>
      <c r="F46" s="135">
        <v>2023</v>
      </c>
      <c r="G46" s="140">
        <v>3</v>
      </c>
      <c r="H46" s="128">
        <v>10</v>
      </c>
      <c r="I46" s="136">
        <v>47</v>
      </c>
      <c r="J46" s="145">
        <f t="shared" si="0"/>
        <v>0.78333333333333333</v>
      </c>
      <c r="K46" s="13"/>
    </row>
    <row r="47" spans="1:11" s="11" customFormat="1" ht="34" x14ac:dyDescent="0.2">
      <c r="A47" s="142" t="s">
        <v>1152</v>
      </c>
      <c r="B47" s="7" t="s">
        <v>69</v>
      </c>
      <c r="C47" s="1" t="s">
        <v>1094</v>
      </c>
      <c r="D47" s="160" t="s">
        <v>269</v>
      </c>
      <c r="E47" s="135" t="s">
        <v>66</v>
      </c>
      <c r="F47" s="135">
        <v>2023</v>
      </c>
      <c r="G47" s="140">
        <v>3</v>
      </c>
      <c r="H47" s="128">
        <v>10</v>
      </c>
      <c r="I47" s="136">
        <v>62</v>
      </c>
      <c r="J47" s="145">
        <f t="shared" si="0"/>
        <v>1.0333333333333334</v>
      </c>
      <c r="K47" s="13"/>
    </row>
    <row r="48" spans="1:11" s="11" customFormat="1" ht="34" x14ac:dyDescent="0.2">
      <c r="A48" s="142" t="s">
        <v>41</v>
      </c>
      <c r="B48" s="133" t="s">
        <v>70</v>
      </c>
      <c r="C48" s="133" t="s">
        <v>1094</v>
      </c>
      <c r="D48" s="160" t="s">
        <v>235</v>
      </c>
      <c r="E48" s="135" t="s">
        <v>66</v>
      </c>
      <c r="F48" s="135">
        <v>2023</v>
      </c>
      <c r="G48" s="140">
        <v>3</v>
      </c>
      <c r="H48" s="128">
        <v>11</v>
      </c>
      <c r="I48" s="136">
        <v>5</v>
      </c>
      <c r="J48" s="145">
        <f t="shared" si="0"/>
        <v>8.3333333333333329E-2</v>
      </c>
      <c r="K48" s="13"/>
    </row>
    <row r="49" spans="1:12" s="11" customFormat="1" ht="34" x14ac:dyDescent="0.2">
      <c r="A49" s="142" t="s">
        <v>41</v>
      </c>
      <c r="B49" s="133" t="s">
        <v>70</v>
      </c>
      <c r="C49" s="133" t="s">
        <v>1094</v>
      </c>
      <c r="D49" s="160" t="s">
        <v>235</v>
      </c>
      <c r="E49" s="135" t="s">
        <v>66</v>
      </c>
      <c r="F49" s="135">
        <v>2023</v>
      </c>
      <c r="G49" s="140">
        <v>3</v>
      </c>
      <c r="H49" s="128">
        <v>11</v>
      </c>
      <c r="I49" s="136">
        <v>5</v>
      </c>
      <c r="J49" s="145">
        <f t="shared" si="0"/>
        <v>8.3333333333333329E-2</v>
      </c>
      <c r="K49" s="13"/>
    </row>
    <row r="50" spans="1:12" s="11" customFormat="1" ht="34" x14ac:dyDescent="0.2">
      <c r="A50" s="142" t="s">
        <v>72</v>
      </c>
      <c r="B50" s="7" t="s">
        <v>73</v>
      </c>
      <c r="C50" s="7" t="s">
        <v>1094</v>
      </c>
      <c r="D50" s="160" t="s">
        <v>351</v>
      </c>
      <c r="E50" s="135" t="s">
        <v>66</v>
      </c>
      <c r="F50" s="135">
        <v>2023</v>
      </c>
      <c r="G50" s="4">
        <v>3</v>
      </c>
      <c r="H50" s="128">
        <v>11</v>
      </c>
      <c r="I50" s="136">
        <v>10</v>
      </c>
      <c r="J50" s="145">
        <f t="shared" si="0"/>
        <v>0.16666666666666666</v>
      </c>
      <c r="K50" s="13"/>
    </row>
    <row r="51" spans="1:12" s="11" customFormat="1" ht="34" x14ac:dyDescent="0.2">
      <c r="A51" s="142" t="s">
        <v>15</v>
      </c>
      <c r="B51" s="133" t="s">
        <v>71</v>
      </c>
      <c r="C51" s="133" t="s">
        <v>1097</v>
      </c>
      <c r="D51" s="160" t="s">
        <v>620</v>
      </c>
      <c r="E51" s="135" t="s">
        <v>66</v>
      </c>
      <c r="F51" s="135">
        <v>2023</v>
      </c>
      <c r="G51" s="140">
        <v>3</v>
      </c>
      <c r="H51" s="128">
        <v>11</v>
      </c>
      <c r="I51" s="136">
        <v>5</v>
      </c>
      <c r="J51" s="145">
        <f t="shared" si="0"/>
        <v>8.3333333333333329E-2</v>
      </c>
      <c r="K51" s="13"/>
    </row>
    <row r="52" spans="1:12" s="11" customFormat="1" ht="34" x14ac:dyDescent="0.2">
      <c r="A52" s="142" t="s">
        <v>15</v>
      </c>
      <c r="B52" s="133" t="s">
        <v>71</v>
      </c>
      <c r="C52" s="133" t="s">
        <v>1097</v>
      </c>
      <c r="D52" s="160" t="s">
        <v>620</v>
      </c>
      <c r="E52" s="135" t="s">
        <v>66</v>
      </c>
      <c r="F52" s="135">
        <v>2023</v>
      </c>
      <c r="G52" s="140">
        <v>3</v>
      </c>
      <c r="H52" s="128">
        <v>11</v>
      </c>
      <c r="I52" s="136">
        <v>3</v>
      </c>
      <c r="J52" s="145">
        <f t="shared" si="0"/>
        <v>0.05</v>
      </c>
      <c r="K52" s="13"/>
      <c r="L52" s="61"/>
    </row>
    <row r="53" spans="1:12" s="11" customFormat="1" ht="34" x14ac:dyDescent="0.2">
      <c r="A53" s="142" t="s">
        <v>15</v>
      </c>
      <c r="B53" s="133" t="s">
        <v>71</v>
      </c>
      <c r="C53" s="133" t="s">
        <v>1097</v>
      </c>
      <c r="D53" s="160" t="s">
        <v>620</v>
      </c>
      <c r="E53" s="135" t="s">
        <v>66</v>
      </c>
      <c r="F53" s="135">
        <v>2023</v>
      </c>
      <c r="G53" s="140">
        <v>3</v>
      </c>
      <c r="H53" s="128">
        <v>11</v>
      </c>
      <c r="I53" s="136">
        <v>51</v>
      </c>
      <c r="J53" s="145">
        <f t="shared" si="0"/>
        <v>0.85</v>
      </c>
      <c r="K53" s="13"/>
    </row>
    <row r="54" spans="1:12" s="11" customFormat="1" ht="34" x14ac:dyDescent="0.2">
      <c r="A54" s="142" t="s">
        <v>41</v>
      </c>
      <c r="B54" s="133" t="s">
        <v>76</v>
      </c>
      <c r="C54" s="133" t="s">
        <v>1094</v>
      </c>
      <c r="D54" s="160" t="s">
        <v>235</v>
      </c>
      <c r="E54" s="135" t="s">
        <v>75</v>
      </c>
      <c r="F54" s="135">
        <v>2023</v>
      </c>
      <c r="G54" s="140">
        <v>3</v>
      </c>
      <c r="H54" s="128">
        <v>22</v>
      </c>
      <c r="I54" s="136">
        <v>5</v>
      </c>
      <c r="J54" s="145">
        <f t="shared" si="0"/>
        <v>8.3333333333333329E-2</v>
      </c>
      <c r="K54" s="13"/>
    </row>
    <row r="55" spans="1:12" s="11" customFormat="1" ht="34" x14ac:dyDescent="0.2">
      <c r="A55" s="142" t="s">
        <v>41</v>
      </c>
      <c r="B55" s="133" t="s">
        <v>77</v>
      </c>
      <c r="C55" s="133" t="s">
        <v>1094</v>
      </c>
      <c r="D55" s="160" t="s">
        <v>235</v>
      </c>
      <c r="E55" s="135" t="s">
        <v>75</v>
      </c>
      <c r="F55" s="135">
        <v>2023</v>
      </c>
      <c r="G55" s="140">
        <v>3</v>
      </c>
      <c r="H55" s="128">
        <v>22</v>
      </c>
      <c r="I55" s="136">
        <v>2.5</v>
      </c>
      <c r="J55" s="145">
        <f t="shared" si="0"/>
        <v>4.1666666666666664E-2</v>
      </c>
      <c r="K55" s="13"/>
    </row>
    <row r="56" spans="1:12" s="11" customFormat="1" ht="34" x14ac:dyDescent="0.2">
      <c r="A56" s="142" t="s">
        <v>41</v>
      </c>
      <c r="B56" s="133" t="s">
        <v>77</v>
      </c>
      <c r="C56" s="133" t="s">
        <v>1094</v>
      </c>
      <c r="D56" s="160" t="s">
        <v>235</v>
      </c>
      <c r="E56" s="135" t="s">
        <v>75</v>
      </c>
      <c r="F56" s="135">
        <v>2023</v>
      </c>
      <c r="G56" s="140">
        <v>3</v>
      </c>
      <c r="H56" s="128">
        <v>22</v>
      </c>
      <c r="I56" s="136">
        <v>2.5</v>
      </c>
      <c r="J56" s="145">
        <f t="shared" si="0"/>
        <v>4.1666666666666664E-2</v>
      </c>
      <c r="K56" s="13"/>
    </row>
    <row r="57" spans="1:12" s="11" customFormat="1" ht="34" x14ac:dyDescent="0.2">
      <c r="A57" s="142" t="s">
        <v>41</v>
      </c>
      <c r="B57" s="133" t="s">
        <v>77</v>
      </c>
      <c r="C57" s="133" t="s">
        <v>1094</v>
      </c>
      <c r="D57" s="160" t="s">
        <v>235</v>
      </c>
      <c r="E57" s="135" t="s">
        <v>75</v>
      </c>
      <c r="F57" s="135">
        <v>2023</v>
      </c>
      <c r="G57" s="140">
        <v>3</v>
      </c>
      <c r="H57" s="128">
        <v>22</v>
      </c>
      <c r="I57" s="136">
        <v>2.5</v>
      </c>
      <c r="J57" s="145">
        <f t="shared" si="0"/>
        <v>4.1666666666666664E-2</v>
      </c>
      <c r="K57" s="13"/>
    </row>
    <row r="58" spans="1:12" s="11" customFormat="1" ht="34" x14ac:dyDescent="0.2">
      <c r="A58" s="142" t="s">
        <v>41</v>
      </c>
      <c r="B58" s="133" t="s">
        <v>77</v>
      </c>
      <c r="C58" s="133" t="s">
        <v>1094</v>
      </c>
      <c r="D58" s="160" t="s">
        <v>235</v>
      </c>
      <c r="E58" s="135" t="s">
        <v>75</v>
      </c>
      <c r="F58" s="135">
        <v>2023</v>
      </c>
      <c r="G58" s="140">
        <v>3</v>
      </c>
      <c r="H58" s="128">
        <v>22</v>
      </c>
      <c r="I58" s="136">
        <v>2.5</v>
      </c>
      <c r="J58" s="145">
        <f t="shared" si="0"/>
        <v>4.1666666666666664E-2</v>
      </c>
      <c r="K58" s="13"/>
    </row>
    <row r="59" spans="1:12" s="11" customFormat="1" ht="34" x14ac:dyDescent="0.2">
      <c r="A59" s="142" t="s">
        <v>41</v>
      </c>
      <c r="B59" s="133" t="s">
        <v>77</v>
      </c>
      <c r="C59" s="133" t="s">
        <v>1094</v>
      </c>
      <c r="D59" s="160" t="s">
        <v>235</v>
      </c>
      <c r="E59" s="135" t="s">
        <v>75</v>
      </c>
      <c r="F59" s="135">
        <v>2023</v>
      </c>
      <c r="G59" s="140">
        <v>3</v>
      </c>
      <c r="H59" s="128">
        <v>22</v>
      </c>
      <c r="I59" s="136">
        <v>2.5</v>
      </c>
      <c r="J59" s="145">
        <f t="shared" si="0"/>
        <v>4.1666666666666664E-2</v>
      </c>
      <c r="K59" s="13"/>
    </row>
    <row r="60" spans="1:12" s="11" customFormat="1" ht="34" x14ac:dyDescent="0.2">
      <c r="A60" s="142" t="s">
        <v>41</v>
      </c>
      <c r="B60" s="133" t="s">
        <v>77</v>
      </c>
      <c r="C60" s="133" t="s">
        <v>1094</v>
      </c>
      <c r="D60" s="160" t="s">
        <v>235</v>
      </c>
      <c r="E60" s="135" t="s">
        <v>75</v>
      </c>
      <c r="F60" s="135">
        <v>2023</v>
      </c>
      <c r="G60" s="140">
        <v>3</v>
      </c>
      <c r="H60" s="128">
        <v>22</v>
      </c>
      <c r="I60" s="136">
        <v>2.5</v>
      </c>
      <c r="J60" s="145">
        <f t="shared" si="0"/>
        <v>4.1666666666666664E-2</v>
      </c>
      <c r="K60" s="13"/>
    </row>
    <row r="61" spans="1:12" s="11" customFormat="1" ht="34" x14ac:dyDescent="0.2">
      <c r="A61" s="142" t="s">
        <v>41</v>
      </c>
      <c r="B61" s="133" t="s">
        <v>77</v>
      </c>
      <c r="C61" s="133" t="s">
        <v>1094</v>
      </c>
      <c r="D61" s="160" t="s">
        <v>235</v>
      </c>
      <c r="E61" s="135" t="s">
        <v>75</v>
      </c>
      <c r="F61" s="135">
        <v>2023</v>
      </c>
      <c r="G61" s="140">
        <v>3</v>
      </c>
      <c r="H61" s="128">
        <v>22</v>
      </c>
      <c r="I61" s="136">
        <v>2.5</v>
      </c>
      <c r="J61" s="145">
        <f t="shared" si="0"/>
        <v>4.1666666666666664E-2</v>
      </c>
      <c r="K61" s="13"/>
    </row>
    <row r="62" spans="1:12" s="11" customFormat="1" ht="34" x14ac:dyDescent="0.2">
      <c r="A62" s="142" t="s">
        <v>41</v>
      </c>
      <c r="B62" s="133" t="s">
        <v>77</v>
      </c>
      <c r="C62" s="133" t="s">
        <v>1094</v>
      </c>
      <c r="D62" s="160" t="s">
        <v>235</v>
      </c>
      <c r="E62" s="135" t="s">
        <v>75</v>
      </c>
      <c r="F62" s="135">
        <v>2023</v>
      </c>
      <c r="G62" s="140">
        <v>3</v>
      </c>
      <c r="H62" s="128">
        <v>22</v>
      </c>
      <c r="I62" s="136">
        <v>2.5</v>
      </c>
      <c r="J62" s="145">
        <f t="shared" si="0"/>
        <v>4.1666666666666664E-2</v>
      </c>
      <c r="K62" s="13"/>
    </row>
    <row r="63" spans="1:12" s="11" customFormat="1" ht="34" x14ac:dyDescent="0.2">
      <c r="A63" s="142" t="s">
        <v>41</v>
      </c>
      <c r="B63" s="133" t="s">
        <v>77</v>
      </c>
      <c r="C63" s="133" t="s">
        <v>1094</v>
      </c>
      <c r="D63" s="160" t="s">
        <v>235</v>
      </c>
      <c r="E63" s="135" t="s">
        <v>75</v>
      </c>
      <c r="F63" s="135">
        <v>2023</v>
      </c>
      <c r="G63" s="140">
        <v>3</v>
      </c>
      <c r="H63" s="128">
        <v>22</v>
      </c>
      <c r="I63" s="136">
        <v>2.5</v>
      </c>
      <c r="J63" s="145">
        <f t="shared" si="0"/>
        <v>4.1666666666666664E-2</v>
      </c>
      <c r="K63" s="13"/>
    </row>
    <row r="64" spans="1:12" s="11" customFormat="1" ht="34" x14ac:dyDescent="0.2">
      <c r="A64" s="142" t="s">
        <v>41</v>
      </c>
      <c r="B64" s="133" t="s">
        <v>77</v>
      </c>
      <c r="C64" s="133" t="s">
        <v>1094</v>
      </c>
      <c r="D64" s="160" t="s">
        <v>235</v>
      </c>
      <c r="E64" s="135" t="s">
        <v>75</v>
      </c>
      <c r="F64" s="135">
        <v>2023</v>
      </c>
      <c r="G64" s="140">
        <v>3</v>
      </c>
      <c r="H64" s="128">
        <v>22</v>
      </c>
      <c r="I64" s="136">
        <v>2.5</v>
      </c>
      <c r="J64" s="145">
        <f t="shared" si="0"/>
        <v>4.1666666666666664E-2</v>
      </c>
      <c r="K64" s="13"/>
    </row>
    <row r="65" spans="1:11" s="11" customFormat="1" ht="34" x14ac:dyDescent="0.2">
      <c r="A65" s="142" t="s">
        <v>41</v>
      </c>
      <c r="B65" s="133" t="s">
        <v>77</v>
      </c>
      <c r="C65" s="133" t="s">
        <v>1094</v>
      </c>
      <c r="D65" s="160" t="s">
        <v>235</v>
      </c>
      <c r="E65" s="135" t="s">
        <v>75</v>
      </c>
      <c r="F65" s="135">
        <v>2023</v>
      </c>
      <c r="G65" s="140">
        <v>3</v>
      </c>
      <c r="H65" s="128">
        <v>22</v>
      </c>
      <c r="I65" s="136">
        <v>2.5</v>
      </c>
      <c r="J65" s="145">
        <f t="shared" si="0"/>
        <v>4.1666666666666664E-2</v>
      </c>
      <c r="K65" s="13"/>
    </row>
    <row r="66" spans="1:11" s="11" customFormat="1" ht="34" x14ac:dyDescent="0.2">
      <c r="A66" s="142" t="s">
        <v>41</v>
      </c>
      <c r="B66" s="133" t="s">
        <v>77</v>
      </c>
      <c r="C66" s="133" t="s">
        <v>1094</v>
      </c>
      <c r="D66" s="160" t="s">
        <v>235</v>
      </c>
      <c r="E66" s="135" t="s">
        <v>75</v>
      </c>
      <c r="F66" s="135">
        <v>2023</v>
      </c>
      <c r="G66" s="140">
        <v>3</v>
      </c>
      <c r="H66" s="128">
        <v>22</v>
      </c>
      <c r="I66" s="136">
        <v>2.5</v>
      </c>
      <c r="J66" s="145">
        <f t="shared" ref="J66:J129" si="1">+I66/60</f>
        <v>4.1666666666666664E-2</v>
      </c>
      <c r="K66" s="13"/>
    </row>
    <row r="67" spans="1:11" s="11" customFormat="1" ht="34" x14ac:dyDescent="0.2">
      <c r="A67" s="142" t="s">
        <v>41</v>
      </c>
      <c r="B67" s="133" t="s">
        <v>77</v>
      </c>
      <c r="C67" s="133" t="s">
        <v>1094</v>
      </c>
      <c r="D67" s="160" t="s">
        <v>235</v>
      </c>
      <c r="E67" s="135" t="s">
        <v>75</v>
      </c>
      <c r="F67" s="135">
        <v>2023</v>
      </c>
      <c r="G67" s="140">
        <v>3</v>
      </c>
      <c r="H67" s="128">
        <v>22</v>
      </c>
      <c r="I67" s="136">
        <v>2.5</v>
      </c>
      <c r="J67" s="145">
        <f t="shared" si="1"/>
        <v>4.1666666666666664E-2</v>
      </c>
      <c r="K67" s="13"/>
    </row>
    <row r="68" spans="1:11" s="11" customFormat="1" ht="34" x14ac:dyDescent="0.2">
      <c r="A68" s="142" t="s">
        <v>41</v>
      </c>
      <c r="B68" s="133" t="s">
        <v>77</v>
      </c>
      <c r="C68" s="133" t="s">
        <v>1094</v>
      </c>
      <c r="D68" s="160" t="s">
        <v>235</v>
      </c>
      <c r="E68" s="135" t="s">
        <v>75</v>
      </c>
      <c r="F68" s="135">
        <v>2023</v>
      </c>
      <c r="G68" s="140">
        <v>3</v>
      </c>
      <c r="H68" s="128">
        <v>22</v>
      </c>
      <c r="I68" s="136">
        <v>2.5</v>
      </c>
      <c r="J68" s="145">
        <f t="shared" si="1"/>
        <v>4.1666666666666664E-2</v>
      </c>
      <c r="K68" s="13"/>
    </row>
    <row r="69" spans="1:11" s="11" customFormat="1" ht="34" x14ac:dyDescent="0.2">
      <c r="A69" s="142" t="s">
        <v>41</v>
      </c>
      <c r="B69" s="133" t="s">
        <v>77</v>
      </c>
      <c r="C69" s="133" t="s">
        <v>1094</v>
      </c>
      <c r="D69" s="160" t="s">
        <v>235</v>
      </c>
      <c r="E69" s="135" t="s">
        <v>75</v>
      </c>
      <c r="F69" s="135">
        <v>2023</v>
      </c>
      <c r="G69" s="140">
        <v>3</v>
      </c>
      <c r="H69" s="128">
        <v>22</v>
      </c>
      <c r="I69" s="136">
        <v>2.5</v>
      </c>
      <c r="J69" s="145">
        <f t="shared" si="1"/>
        <v>4.1666666666666664E-2</v>
      </c>
      <c r="K69" s="13"/>
    </row>
    <row r="70" spans="1:11" s="11" customFormat="1" ht="34" x14ac:dyDescent="0.2">
      <c r="A70" s="142" t="s">
        <v>41</v>
      </c>
      <c r="B70" s="133" t="s">
        <v>77</v>
      </c>
      <c r="C70" s="133" t="s">
        <v>1094</v>
      </c>
      <c r="D70" s="160" t="s">
        <v>235</v>
      </c>
      <c r="E70" s="135" t="s">
        <v>75</v>
      </c>
      <c r="F70" s="135">
        <v>2023</v>
      </c>
      <c r="G70" s="140">
        <v>3</v>
      </c>
      <c r="H70" s="128">
        <v>22</v>
      </c>
      <c r="I70" s="136">
        <v>2.5</v>
      </c>
      <c r="J70" s="145">
        <f t="shared" si="1"/>
        <v>4.1666666666666664E-2</v>
      </c>
      <c r="K70" s="13"/>
    </row>
    <row r="71" spans="1:11" s="11" customFormat="1" ht="34" x14ac:dyDescent="0.2">
      <c r="A71" s="142" t="s">
        <v>41</v>
      </c>
      <c r="B71" s="133" t="s">
        <v>77</v>
      </c>
      <c r="C71" s="133" t="s">
        <v>1094</v>
      </c>
      <c r="D71" s="160" t="s">
        <v>235</v>
      </c>
      <c r="E71" s="135" t="s">
        <v>75</v>
      </c>
      <c r="F71" s="135">
        <v>2023</v>
      </c>
      <c r="G71" s="140">
        <v>3</v>
      </c>
      <c r="H71" s="128">
        <v>22</v>
      </c>
      <c r="I71" s="136">
        <v>2.5</v>
      </c>
      <c r="J71" s="145">
        <f t="shared" si="1"/>
        <v>4.1666666666666664E-2</v>
      </c>
      <c r="K71" s="13"/>
    </row>
    <row r="72" spans="1:11" s="11" customFormat="1" ht="34" x14ac:dyDescent="0.2">
      <c r="A72" s="142" t="s">
        <v>41</v>
      </c>
      <c r="B72" s="133" t="s">
        <v>77</v>
      </c>
      <c r="C72" s="133" t="s">
        <v>1094</v>
      </c>
      <c r="D72" s="160" t="s">
        <v>235</v>
      </c>
      <c r="E72" s="135" t="s">
        <v>75</v>
      </c>
      <c r="F72" s="135">
        <v>2023</v>
      </c>
      <c r="G72" s="140">
        <v>3</v>
      </c>
      <c r="H72" s="128">
        <v>22</v>
      </c>
      <c r="I72" s="136">
        <v>2.5</v>
      </c>
      <c r="J72" s="145">
        <f t="shared" si="1"/>
        <v>4.1666666666666664E-2</v>
      </c>
      <c r="K72" s="13"/>
    </row>
    <row r="73" spans="1:11" s="11" customFormat="1" ht="34" x14ac:dyDescent="0.2">
      <c r="A73" s="142" t="s">
        <v>41</v>
      </c>
      <c r="B73" s="133" t="s">
        <v>77</v>
      </c>
      <c r="C73" s="133" t="s">
        <v>1094</v>
      </c>
      <c r="D73" s="160" t="s">
        <v>235</v>
      </c>
      <c r="E73" s="135" t="s">
        <v>75</v>
      </c>
      <c r="F73" s="135">
        <v>2023</v>
      </c>
      <c r="G73" s="140">
        <v>3</v>
      </c>
      <c r="H73" s="128">
        <v>22</v>
      </c>
      <c r="I73" s="136">
        <v>2.5</v>
      </c>
      <c r="J73" s="145">
        <f t="shared" si="1"/>
        <v>4.1666666666666664E-2</v>
      </c>
      <c r="K73" s="13"/>
    </row>
    <row r="74" spans="1:11" s="11" customFormat="1" ht="34" x14ac:dyDescent="0.2">
      <c r="A74" s="142" t="s">
        <v>41</v>
      </c>
      <c r="B74" s="133" t="s">
        <v>77</v>
      </c>
      <c r="C74" s="133" t="s">
        <v>1094</v>
      </c>
      <c r="D74" s="160" t="s">
        <v>235</v>
      </c>
      <c r="E74" s="135" t="s">
        <v>75</v>
      </c>
      <c r="F74" s="135">
        <v>2023</v>
      </c>
      <c r="G74" s="140">
        <v>3</v>
      </c>
      <c r="H74" s="128">
        <v>22</v>
      </c>
      <c r="I74" s="136">
        <v>2.5</v>
      </c>
      <c r="J74" s="145">
        <f t="shared" si="1"/>
        <v>4.1666666666666664E-2</v>
      </c>
      <c r="K74" s="13"/>
    </row>
    <row r="75" spans="1:11" s="11" customFormat="1" ht="34" x14ac:dyDescent="0.2">
      <c r="A75" s="142" t="s">
        <v>41</v>
      </c>
      <c r="B75" s="133" t="s">
        <v>77</v>
      </c>
      <c r="C75" s="133" t="s">
        <v>1094</v>
      </c>
      <c r="D75" s="160" t="s">
        <v>235</v>
      </c>
      <c r="E75" s="135" t="s">
        <v>75</v>
      </c>
      <c r="F75" s="135">
        <v>2023</v>
      </c>
      <c r="G75" s="140">
        <v>3</v>
      </c>
      <c r="H75" s="128">
        <v>22</v>
      </c>
      <c r="I75" s="136">
        <v>2.5</v>
      </c>
      <c r="J75" s="145">
        <f t="shared" si="1"/>
        <v>4.1666666666666664E-2</v>
      </c>
      <c r="K75" s="13"/>
    </row>
    <row r="76" spans="1:11" s="11" customFormat="1" ht="34" x14ac:dyDescent="0.2">
      <c r="A76" s="142" t="s">
        <v>41</v>
      </c>
      <c r="B76" s="133" t="s">
        <v>77</v>
      </c>
      <c r="C76" s="133" t="s">
        <v>1094</v>
      </c>
      <c r="D76" s="160" t="s">
        <v>235</v>
      </c>
      <c r="E76" s="135" t="s">
        <v>75</v>
      </c>
      <c r="F76" s="135">
        <v>2023</v>
      </c>
      <c r="G76" s="140">
        <v>3</v>
      </c>
      <c r="H76" s="128">
        <v>22</v>
      </c>
      <c r="I76" s="136">
        <v>2.5</v>
      </c>
      <c r="J76" s="145">
        <f t="shared" si="1"/>
        <v>4.1666666666666664E-2</v>
      </c>
      <c r="K76" s="13"/>
    </row>
    <row r="77" spans="1:11" s="11" customFormat="1" ht="34" x14ac:dyDescent="0.2">
      <c r="A77" s="142" t="s">
        <v>41</v>
      </c>
      <c r="B77" s="133" t="s">
        <v>77</v>
      </c>
      <c r="C77" s="133" t="s">
        <v>1094</v>
      </c>
      <c r="D77" s="160" t="s">
        <v>235</v>
      </c>
      <c r="E77" s="135" t="s">
        <v>75</v>
      </c>
      <c r="F77" s="135">
        <v>2023</v>
      </c>
      <c r="G77" s="140">
        <v>3</v>
      </c>
      <c r="H77" s="128">
        <v>22</v>
      </c>
      <c r="I77" s="136">
        <v>2.5</v>
      </c>
      <c r="J77" s="145">
        <f t="shared" si="1"/>
        <v>4.1666666666666664E-2</v>
      </c>
      <c r="K77" s="13"/>
    </row>
    <row r="78" spans="1:11" s="11" customFormat="1" ht="34" x14ac:dyDescent="0.2">
      <c r="A78" s="142" t="s">
        <v>41</v>
      </c>
      <c r="B78" s="133" t="s">
        <v>77</v>
      </c>
      <c r="C78" s="133" t="s">
        <v>1094</v>
      </c>
      <c r="D78" s="160" t="s">
        <v>235</v>
      </c>
      <c r="E78" s="135" t="s">
        <v>75</v>
      </c>
      <c r="F78" s="135">
        <v>2023</v>
      </c>
      <c r="G78" s="140">
        <v>3</v>
      </c>
      <c r="H78" s="128">
        <v>22</v>
      </c>
      <c r="I78" s="136">
        <v>2.5</v>
      </c>
      <c r="J78" s="145">
        <f t="shared" si="1"/>
        <v>4.1666666666666664E-2</v>
      </c>
      <c r="K78" s="13"/>
    </row>
    <row r="79" spans="1:11" s="11" customFormat="1" ht="34" x14ac:dyDescent="0.2">
      <c r="A79" s="142" t="s">
        <v>41</v>
      </c>
      <c r="B79" s="133" t="s">
        <v>77</v>
      </c>
      <c r="C79" s="133" t="s">
        <v>1094</v>
      </c>
      <c r="D79" s="160" t="s">
        <v>235</v>
      </c>
      <c r="E79" s="135" t="s">
        <v>75</v>
      </c>
      <c r="F79" s="135">
        <v>2023</v>
      </c>
      <c r="G79" s="140">
        <v>3</v>
      </c>
      <c r="H79" s="128">
        <v>22</v>
      </c>
      <c r="I79" s="136">
        <v>2</v>
      </c>
      <c r="J79" s="145">
        <f t="shared" si="1"/>
        <v>3.3333333333333333E-2</v>
      </c>
      <c r="K79" s="13"/>
    </row>
    <row r="80" spans="1:11" s="11" customFormat="1" ht="34" x14ac:dyDescent="0.2">
      <c r="A80" s="142" t="s">
        <v>41</v>
      </c>
      <c r="B80" s="133" t="s">
        <v>77</v>
      </c>
      <c r="C80" s="133" t="s">
        <v>1094</v>
      </c>
      <c r="D80" s="160" t="s">
        <v>235</v>
      </c>
      <c r="E80" s="135" t="s">
        <v>75</v>
      </c>
      <c r="F80" s="135">
        <v>2023</v>
      </c>
      <c r="G80" s="140">
        <v>3</v>
      </c>
      <c r="H80" s="128">
        <v>22</v>
      </c>
      <c r="I80" s="136">
        <v>1</v>
      </c>
      <c r="J80" s="145">
        <f t="shared" si="1"/>
        <v>1.6666666666666666E-2</v>
      </c>
      <c r="K80" s="13"/>
    </row>
    <row r="81" spans="1:11" s="11" customFormat="1" ht="34" x14ac:dyDescent="0.2">
      <c r="A81" s="159" t="s">
        <v>9</v>
      </c>
      <c r="B81" s="133" t="s">
        <v>74</v>
      </c>
      <c r="C81" s="133" t="s">
        <v>1097</v>
      </c>
      <c r="D81" s="160" t="s">
        <v>74</v>
      </c>
      <c r="E81" s="135" t="s">
        <v>75</v>
      </c>
      <c r="F81" s="135">
        <v>2023</v>
      </c>
      <c r="G81" s="140">
        <v>3</v>
      </c>
      <c r="H81" s="128">
        <v>22</v>
      </c>
      <c r="I81" s="136">
        <v>47</v>
      </c>
      <c r="J81" s="145">
        <f t="shared" si="1"/>
        <v>0.78333333333333333</v>
      </c>
      <c r="K81" s="13"/>
    </row>
    <row r="82" spans="1:11" s="11" customFormat="1" ht="34" x14ac:dyDescent="0.2">
      <c r="A82" s="142" t="s">
        <v>41</v>
      </c>
      <c r="B82" s="133" t="s">
        <v>77</v>
      </c>
      <c r="C82" s="133" t="s">
        <v>1094</v>
      </c>
      <c r="D82" s="160" t="s">
        <v>235</v>
      </c>
      <c r="E82" s="135" t="s">
        <v>75</v>
      </c>
      <c r="F82" s="135">
        <v>2023</v>
      </c>
      <c r="G82" s="140">
        <v>3</v>
      </c>
      <c r="H82" s="128">
        <v>23</v>
      </c>
      <c r="I82" s="136">
        <v>2</v>
      </c>
      <c r="J82" s="145">
        <f t="shared" si="1"/>
        <v>3.3333333333333333E-2</v>
      </c>
      <c r="K82" s="13"/>
    </row>
    <row r="83" spans="1:11" s="11" customFormat="1" ht="34" x14ac:dyDescent="0.2">
      <c r="A83" s="142" t="s">
        <v>41</v>
      </c>
      <c r="B83" s="133" t="s">
        <v>78</v>
      </c>
      <c r="C83" s="133" t="s">
        <v>1094</v>
      </c>
      <c r="D83" s="160" t="s">
        <v>235</v>
      </c>
      <c r="E83" s="135" t="s">
        <v>79</v>
      </c>
      <c r="F83" s="135">
        <v>2023</v>
      </c>
      <c r="G83" s="140">
        <v>3</v>
      </c>
      <c r="H83" s="128">
        <v>25</v>
      </c>
      <c r="I83" s="136">
        <v>56</v>
      </c>
      <c r="J83" s="145">
        <f t="shared" si="1"/>
        <v>0.93333333333333335</v>
      </c>
      <c r="K83" s="13"/>
    </row>
    <row r="84" spans="1:11" s="11" customFormat="1" ht="34" x14ac:dyDescent="0.2">
      <c r="A84" s="142" t="s">
        <v>80</v>
      </c>
      <c r="B84" s="133" t="s">
        <v>81</v>
      </c>
      <c r="C84" s="137" t="s">
        <v>1143</v>
      </c>
      <c r="D84" s="160" t="s">
        <v>1082</v>
      </c>
      <c r="E84" s="135" t="s">
        <v>79</v>
      </c>
      <c r="F84" s="135">
        <v>2023</v>
      </c>
      <c r="G84" s="140">
        <v>3</v>
      </c>
      <c r="H84" s="128">
        <v>25</v>
      </c>
      <c r="I84" s="136">
        <v>1038</v>
      </c>
      <c r="J84" s="145">
        <f t="shared" si="1"/>
        <v>17.3</v>
      </c>
      <c r="K84" s="13"/>
    </row>
    <row r="85" spans="1:11" s="11" customFormat="1" ht="34" x14ac:dyDescent="0.2">
      <c r="A85" s="142" t="s">
        <v>49</v>
      </c>
      <c r="B85" s="133" t="s">
        <v>83</v>
      </c>
      <c r="C85" s="4" t="s">
        <v>1099</v>
      </c>
      <c r="D85" s="137" t="s">
        <v>318</v>
      </c>
      <c r="E85" s="135" t="s">
        <v>79</v>
      </c>
      <c r="F85" s="135">
        <v>2023</v>
      </c>
      <c r="G85" s="140">
        <v>3</v>
      </c>
      <c r="H85" s="128">
        <v>27</v>
      </c>
      <c r="I85" s="136">
        <v>41</v>
      </c>
      <c r="J85" s="145">
        <f t="shared" si="1"/>
        <v>0.68333333333333335</v>
      </c>
      <c r="K85" s="13"/>
    </row>
    <row r="86" spans="1:11" s="11" customFormat="1" ht="34" x14ac:dyDescent="0.2">
      <c r="A86" s="159" t="s">
        <v>9</v>
      </c>
      <c r="B86" s="133" t="s">
        <v>82</v>
      </c>
      <c r="C86" s="133" t="s">
        <v>1094</v>
      </c>
      <c r="D86" s="137" t="s">
        <v>307</v>
      </c>
      <c r="E86" s="135" t="s">
        <v>79</v>
      </c>
      <c r="F86" s="135">
        <v>2023</v>
      </c>
      <c r="G86" s="140">
        <v>3</v>
      </c>
      <c r="H86" s="128">
        <v>27</v>
      </c>
      <c r="I86" s="136">
        <v>3</v>
      </c>
      <c r="J86" s="145">
        <f t="shared" si="1"/>
        <v>0.05</v>
      </c>
      <c r="K86" s="13"/>
    </row>
    <row r="87" spans="1:11" s="11" customFormat="1" ht="17" x14ac:dyDescent="0.2">
      <c r="A87" s="142" t="s">
        <v>20</v>
      </c>
      <c r="B87" s="133" t="s">
        <v>74</v>
      </c>
      <c r="C87" s="133" t="s">
        <v>1097</v>
      </c>
      <c r="D87" s="137" t="s">
        <v>74</v>
      </c>
      <c r="E87" s="135" t="s">
        <v>79</v>
      </c>
      <c r="F87" s="135">
        <v>2023</v>
      </c>
      <c r="G87" s="140">
        <v>3</v>
      </c>
      <c r="H87" s="128">
        <v>28</v>
      </c>
      <c r="I87" s="136">
        <v>8</v>
      </c>
      <c r="J87" s="145">
        <f t="shared" si="1"/>
        <v>0.13333333333333333</v>
      </c>
      <c r="K87" s="13"/>
    </row>
    <row r="88" spans="1:11" s="11" customFormat="1" ht="34" x14ac:dyDescent="0.2">
      <c r="A88" s="142" t="s">
        <v>34</v>
      </c>
      <c r="B88" s="133" t="s">
        <v>86</v>
      </c>
      <c r="C88" s="133" t="s">
        <v>1094</v>
      </c>
      <c r="D88" s="160" t="s">
        <v>357</v>
      </c>
      <c r="E88" s="135" t="s">
        <v>79</v>
      </c>
      <c r="F88" s="135">
        <v>2023</v>
      </c>
      <c r="G88" s="140">
        <v>3</v>
      </c>
      <c r="H88" s="128">
        <v>29</v>
      </c>
      <c r="I88" s="136">
        <v>10</v>
      </c>
      <c r="J88" s="145">
        <f t="shared" si="1"/>
        <v>0.16666666666666666</v>
      </c>
      <c r="K88" s="13"/>
    </row>
    <row r="89" spans="1:11" s="11" customFormat="1" ht="34" x14ac:dyDescent="0.2">
      <c r="A89" s="142" t="s">
        <v>34</v>
      </c>
      <c r="B89" s="133" t="s">
        <v>82</v>
      </c>
      <c r="C89" s="133" t="s">
        <v>1094</v>
      </c>
      <c r="D89" s="133" t="s">
        <v>255</v>
      </c>
      <c r="E89" s="135" t="s">
        <v>79</v>
      </c>
      <c r="F89" s="135">
        <v>2023</v>
      </c>
      <c r="G89" s="140">
        <v>3</v>
      </c>
      <c r="H89" s="128">
        <v>29</v>
      </c>
      <c r="I89" s="136">
        <v>11</v>
      </c>
      <c r="J89" s="145">
        <f t="shared" si="1"/>
        <v>0.18333333333333332</v>
      </c>
      <c r="K89" s="13"/>
    </row>
    <row r="90" spans="1:11" s="11" customFormat="1" ht="34" x14ac:dyDescent="0.2">
      <c r="A90" s="142" t="s">
        <v>34</v>
      </c>
      <c r="B90" s="133" t="s">
        <v>82</v>
      </c>
      <c r="C90" s="133" t="s">
        <v>1094</v>
      </c>
      <c r="D90" s="133" t="s">
        <v>255</v>
      </c>
      <c r="E90" s="135" t="s">
        <v>79</v>
      </c>
      <c r="F90" s="135">
        <v>2023</v>
      </c>
      <c r="G90" s="140">
        <v>3</v>
      </c>
      <c r="H90" s="128">
        <v>29</v>
      </c>
      <c r="I90" s="136">
        <v>4</v>
      </c>
      <c r="J90" s="145">
        <f t="shared" si="1"/>
        <v>6.6666666666666666E-2</v>
      </c>
      <c r="K90" s="13"/>
    </row>
    <row r="91" spans="1:11" s="11" customFormat="1" ht="34" x14ac:dyDescent="0.2">
      <c r="A91" s="142" t="s">
        <v>84</v>
      </c>
      <c r="B91" s="133" t="s">
        <v>85</v>
      </c>
      <c r="C91" s="133" t="s">
        <v>1094</v>
      </c>
      <c r="D91" s="160" t="s">
        <v>235</v>
      </c>
      <c r="E91" s="135" t="s">
        <v>79</v>
      </c>
      <c r="F91" s="135">
        <v>2023</v>
      </c>
      <c r="G91" s="140">
        <v>3</v>
      </c>
      <c r="H91" s="128">
        <v>29</v>
      </c>
      <c r="I91" s="136">
        <v>4</v>
      </c>
      <c r="J91" s="145">
        <f t="shared" si="1"/>
        <v>6.6666666666666666E-2</v>
      </c>
      <c r="K91" s="13"/>
    </row>
    <row r="92" spans="1:11" s="11" customFormat="1" ht="34" x14ac:dyDescent="0.2">
      <c r="A92" s="142" t="s">
        <v>84</v>
      </c>
      <c r="B92" s="133" t="s">
        <v>85</v>
      </c>
      <c r="C92" s="133" t="s">
        <v>1094</v>
      </c>
      <c r="D92" s="160" t="s">
        <v>235</v>
      </c>
      <c r="E92" s="135" t="s">
        <v>79</v>
      </c>
      <c r="F92" s="135">
        <v>2023</v>
      </c>
      <c r="G92" s="140">
        <v>3</v>
      </c>
      <c r="H92" s="128">
        <v>29</v>
      </c>
      <c r="I92" s="136">
        <v>3</v>
      </c>
      <c r="J92" s="145">
        <f t="shared" si="1"/>
        <v>0.05</v>
      </c>
      <c r="K92" s="13"/>
    </row>
    <row r="93" spans="1:11" s="11" customFormat="1" ht="34" x14ac:dyDescent="0.2">
      <c r="A93" s="142" t="s">
        <v>84</v>
      </c>
      <c r="B93" s="133" t="s">
        <v>85</v>
      </c>
      <c r="C93" s="133" t="s">
        <v>1094</v>
      </c>
      <c r="D93" s="160" t="s">
        <v>235</v>
      </c>
      <c r="E93" s="135" t="s">
        <v>79</v>
      </c>
      <c r="F93" s="135">
        <v>2023</v>
      </c>
      <c r="G93" s="140">
        <v>3</v>
      </c>
      <c r="H93" s="128">
        <v>29</v>
      </c>
      <c r="I93" s="136">
        <v>1</v>
      </c>
      <c r="J93" s="145">
        <f t="shared" si="1"/>
        <v>1.6666666666666666E-2</v>
      </c>
      <c r="K93" s="13"/>
    </row>
    <row r="94" spans="1:11" s="11" customFormat="1" ht="34" x14ac:dyDescent="0.2">
      <c r="A94" s="142" t="s">
        <v>84</v>
      </c>
      <c r="B94" s="133" t="s">
        <v>85</v>
      </c>
      <c r="C94" s="133" t="s">
        <v>1094</v>
      </c>
      <c r="D94" s="160" t="s">
        <v>235</v>
      </c>
      <c r="E94" s="135" t="s">
        <v>79</v>
      </c>
      <c r="F94" s="135">
        <v>2023</v>
      </c>
      <c r="G94" s="140">
        <v>3</v>
      </c>
      <c r="H94" s="128">
        <v>29</v>
      </c>
      <c r="I94" s="136">
        <v>14</v>
      </c>
      <c r="J94" s="145">
        <f t="shared" si="1"/>
        <v>0.23333333333333334</v>
      </c>
      <c r="K94" s="13"/>
    </row>
    <row r="95" spans="1:11" s="11" customFormat="1" ht="34" x14ac:dyDescent="0.2">
      <c r="A95" s="142" t="s">
        <v>15</v>
      </c>
      <c r="B95" s="133" t="s">
        <v>82</v>
      </c>
      <c r="C95" s="133" t="s">
        <v>1094</v>
      </c>
      <c r="D95" s="160" t="s">
        <v>307</v>
      </c>
      <c r="E95" s="135" t="s">
        <v>79</v>
      </c>
      <c r="F95" s="135">
        <v>2023</v>
      </c>
      <c r="G95" s="140">
        <v>3</v>
      </c>
      <c r="H95" s="128">
        <v>29</v>
      </c>
      <c r="I95" s="136">
        <v>10</v>
      </c>
      <c r="J95" s="145">
        <f t="shared" si="1"/>
        <v>0.16666666666666666</v>
      </c>
      <c r="K95" s="13"/>
    </row>
    <row r="96" spans="1:11" s="11" customFormat="1" ht="34" x14ac:dyDescent="0.2">
      <c r="A96" s="142" t="s">
        <v>15</v>
      </c>
      <c r="B96" s="133" t="s">
        <v>87</v>
      </c>
      <c r="C96" s="137" t="s">
        <v>1099</v>
      </c>
      <c r="D96" s="137" t="s">
        <v>1117</v>
      </c>
      <c r="E96" s="135" t="s">
        <v>79</v>
      </c>
      <c r="F96" s="135">
        <v>2023</v>
      </c>
      <c r="G96" s="140">
        <v>3</v>
      </c>
      <c r="H96" s="128">
        <v>30</v>
      </c>
      <c r="I96" s="136">
        <v>41</v>
      </c>
      <c r="J96" s="145">
        <f t="shared" si="1"/>
        <v>0.68333333333333335</v>
      </c>
      <c r="K96" s="13"/>
    </row>
    <row r="97" spans="1:11" s="11" customFormat="1" ht="34" x14ac:dyDescent="0.2">
      <c r="A97" s="142" t="s">
        <v>88</v>
      </c>
      <c r="B97" s="7" t="s">
        <v>89</v>
      </c>
      <c r="C97" s="7" t="s">
        <v>1098</v>
      </c>
      <c r="D97" s="160" t="s">
        <v>1080</v>
      </c>
      <c r="E97" s="135" t="s">
        <v>90</v>
      </c>
      <c r="F97" s="135">
        <v>2023</v>
      </c>
      <c r="G97" s="140">
        <v>4</v>
      </c>
      <c r="H97" s="128">
        <v>8</v>
      </c>
      <c r="I97" s="136">
        <v>13</v>
      </c>
      <c r="J97" s="145">
        <f t="shared" si="1"/>
        <v>0.21666666666666667</v>
      </c>
      <c r="K97" s="13"/>
    </row>
    <row r="98" spans="1:11" s="11" customFormat="1" ht="34" x14ac:dyDescent="0.2">
      <c r="A98" s="142" t="s">
        <v>1152</v>
      </c>
      <c r="B98" s="133" t="s">
        <v>91</v>
      </c>
      <c r="C98" s="137" t="s">
        <v>1094</v>
      </c>
      <c r="D98" s="160" t="s">
        <v>269</v>
      </c>
      <c r="E98" s="135" t="s">
        <v>90</v>
      </c>
      <c r="F98" s="135">
        <v>2023</v>
      </c>
      <c r="G98" s="140">
        <v>4</v>
      </c>
      <c r="H98" s="128">
        <v>8</v>
      </c>
      <c r="I98" s="136">
        <v>12</v>
      </c>
      <c r="J98" s="145">
        <f t="shared" si="1"/>
        <v>0.2</v>
      </c>
      <c r="K98" s="13"/>
    </row>
    <row r="99" spans="1:11" s="11" customFormat="1" ht="34" x14ac:dyDescent="0.2">
      <c r="A99" s="142" t="s">
        <v>1152</v>
      </c>
      <c r="B99" s="133" t="s">
        <v>94</v>
      </c>
      <c r="C99" s="137" t="s">
        <v>1094</v>
      </c>
      <c r="D99" s="160" t="s">
        <v>269</v>
      </c>
      <c r="E99" s="135" t="s">
        <v>90</v>
      </c>
      <c r="F99" s="135">
        <v>2023</v>
      </c>
      <c r="G99" s="140">
        <v>4</v>
      </c>
      <c r="H99" s="128">
        <v>9</v>
      </c>
      <c r="I99" s="136">
        <v>10</v>
      </c>
      <c r="J99" s="145">
        <f t="shared" si="1"/>
        <v>0.16666666666666666</v>
      </c>
      <c r="K99" s="13"/>
    </row>
    <row r="100" spans="1:11" s="11" customFormat="1" ht="34" x14ac:dyDescent="0.2">
      <c r="A100" s="142" t="s">
        <v>92</v>
      </c>
      <c r="B100" s="133" t="s">
        <v>93</v>
      </c>
      <c r="C100" s="133" t="s">
        <v>1094</v>
      </c>
      <c r="D100" s="137" t="s">
        <v>1104</v>
      </c>
      <c r="E100" s="135" t="s">
        <v>90</v>
      </c>
      <c r="F100" s="135">
        <v>2023</v>
      </c>
      <c r="G100" s="140">
        <v>4</v>
      </c>
      <c r="H100" s="128">
        <v>9</v>
      </c>
      <c r="I100" s="136">
        <v>5</v>
      </c>
      <c r="J100" s="145">
        <f t="shared" si="1"/>
        <v>8.3333333333333329E-2</v>
      </c>
      <c r="K100" s="13"/>
    </row>
    <row r="101" spans="1:11" s="11" customFormat="1" ht="34" x14ac:dyDescent="0.2">
      <c r="A101" s="142" t="s">
        <v>92</v>
      </c>
      <c r="B101" s="133" t="s">
        <v>93</v>
      </c>
      <c r="C101" s="133" t="s">
        <v>1094</v>
      </c>
      <c r="D101" s="160" t="s">
        <v>1104</v>
      </c>
      <c r="E101" s="135" t="s">
        <v>90</v>
      </c>
      <c r="F101" s="135">
        <v>2023</v>
      </c>
      <c r="G101" s="140">
        <v>4</v>
      </c>
      <c r="H101" s="128">
        <v>9</v>
      </c>
      <c r="I101" s="136">
        <v>6</v>
      </c>
      <c r="J101" s="145">
        <f t="shared" si="1"/>
        <v>0.1</v>
      </c>
      <c r="K101" s="13"/>
    </row>
    <row r="102" spans="1:11" s="11" customFormat="1" ht="34" x14ac:dyDescent="0.2">
      <c r="A102" s="142" t="s">
        <v>1114</v>
      </c>
      <c r="B102" s="133" t="s">
        <v>95</v>
      </c>
      <c r="C102" s="133" t="s">
        <v>1094</v>
      </c>
      <c r="D102" s="160" t="s">
        <v>235</v>
      </c>
      <c r="E102" s="135" t="s">
        <v>90</v>
      </c>
      <c r="F102" s="135">
        <v>2023</v>
      </c>
      <c r="G102" s="140">
        <v>4</v>
      </c>
      <c r="H102" s="128">
        <v>9</v>
      </c>
      <c r="I102" s="136">
        <v>10</v>
      </c>
      <c r="J102" s="145">
        <f t="shared" si="1"/>
        <v>0.16666666666666666</v>
      </c>
      <c r="K102" s="13"/>
    </row>
    <row r="103" spans="1:11" s="11" customFormat="1" ht="51" x14ac:dyDescent="0.2">
      <c r="A103" s="142" t="s">
        <v>41</v>
      </c>
      <c r="B103" s="133" t="s">
        <v>97</v>
      </c>
      <c r="C103" s="133" t="s">
        <v>1094</v>
      </c>
      <c r="D103" s="160" t="s">
        <v>235</v>
      </c>
      <c r="E103" s="135" t="s">
        <v>90</v>
      </c>
      <c r="F103" s="135">
        <v>2023</v>
      </c>
      <c r="G103" s="140">
        <v>4</v>
      </c>
      <c r="H103" s="128">
        <v>10</v>
      </c>
      <c r="I103" s="136">
        <v>3</v>
      </c>
      <c r="J103" s="145">
        <f t="shared" si="1"/>
        <v>0.05</v>
      </c>
      <c r="K103" s="13"/>
    </row>
    <row r="104" spans="1:11" s="11" customFormat="1" ht="34" x14ac:dyDescent="0.2">
      <c r="A104" s="142" t="s">
        <v>15</v>
      </c>
      <c r="B104" s="133" t="s">
        <v>82</v>
      </c>
      <c r="C104" s="133" t="s">
        <v>1094</v>
      </c>
      <c r="D104" s="160" t="s">
        <v>307</v>
      </c>
      <c r="E104" s="135" t="s">
        <v>90</v>
      </c>
      <c r="F104" s="135">
        <v>2023</v>
      </c>
      <c r="G104" s="140">
        <v>4</v>
      </c>
      <c r="H104" s="128">
        <v>10</v>
      </c>
      <c r="I104" s="136">
        <v>16</v>
      </c>
      <c r="J104" s="145">
        <f t="shared" si="1"/>
        <v>0.26666666666666666</v>
      </c>
      <c r="K104" s="13"/>
    </row>
    <row r="105" spans="1:11" s="11" customFormat="1" ht="34" x14ac:dyDescent="0.2">
      <c r="A105" s="142" t="s">
        <v>1115</v>
      </c>
      <c r="B105" s="133" t="s">
        <v>95</v>
      </c>
      <c r="C105" s="133" t="s">
        <v>1094</v>
      </c>
      <c r="D105" s="160" t="s">
        <v>235</v>
      </c>
      <c r="E105" s="135" t="s">
        <v>90</v>
      </c>
      <c r="F105" s="135">
        <v>2023</v>
      </c>
      <c r="G105" s="140">
        <v>4</v>
      </c>
      <c r="H105" s="128">
        <v>10</v>
      </c>
      <c r="I105" s="136">
        <v>23</v>
      </c>
      <c r="J105" s="145">
        <f t="shared" si="1"/>
        <v>0.38333333333333336</v>
      </c>
      <c r="K105" s="13"/>
    </row>
    <row r="106" spans="1:11" s="11" customFormat="1" ht="34" x14ac:dyDescent="0.2">
      <c r="A106" s="142" t="s">
        <v>1115</v>
      </c>
      <c r="B106" s="133" t="s">
        <v>96</v>
      </c>
      <c r="C106" s="133" t="s">
        <v>1094</v>
      </c>
      <c r="D106" s="160" t="s">
        <v>235</v>
      </c>
      <c r="E106" s="135" t="s">
        <v>90</v>
      </c>
      <c r="F106" s="135">
        <v>2023</v>
      </c>
      <c r="G106" s="140">
        <v>4</v>
      </c>
      <c r="H106" s="128">
        <v>10</v>
      </c>
      <c r="I106" s="136">
        <v>9</v>
      </c>
      <c r="J106" s="145">
        <f t="shared" si="1"/>
        <v>0.15</v>
      </c>
      <c r="K106" s="13"/>
    </row>
    <row r="107" spans="1:11" s="11" customFormat="1" ht="34" x14ac:dyDescent="0.2">
      <c r="A107" s="142" t="s">
        <v>1111</v>
      </c>
      <c r="B107" s="133" t="s">
        <v>100</v>
      </c>
      <c r="C107" s="133" t="s">
        <v>1097</v>
      </c>
      <c r="D107" s="161" t="s">
        <v>1085</v>
      </c>
      <c r="E107" s="135" t="s">
        <v>99</v>
      </c>
      <c r="F107" s="135">
        <v>2023</v>
      </c>
      <c r="G107" s="140">
        <v>4</v>
      </c>
      <c r="H107" s="128">
        <v>12</v>
      </c>
      <c r="I107" s="136">
        <v>130</v>
      </c>
      <c r="J107" s="145">
        <f t="shared" si="1"/>
        <v>2.1666666666666665</v>
      </c>
      <c r="K107" s="13"/>
    </row>
    <row r="108" spans="1:11" s="11" customFormat="1" ht="34" x14ac:dyDescent="0.2">
      <c r="A108" s="142" t="s">
        <v>1115</v>
      </c>
      <c r="B108" s="133" t="s">
        <v>98</v>
      </c>
      <c r="C108" s="133" t="s">
        <v>1094</v>
      </c>
      <c r="D108" s="160" t="s">
        <v>235</v>
      </c>
      <c r="E108" s="135" t="s">
        <v>99</v>
      </c>
      <c r="F108" s="135">
        <v>2023</v>
      </c>
      <c r="G108" s="140">
        <v>4</v>
      </c>
      <c r="H108" s="128">
        <v>12</v>
      </c>
      <c r="I108" s="136">
        <v>34</v>
      </c>
      <c r="J108" s="145">
        <f t="shared" si="1"/>
        <v>0.56666666666666665</v>
      </c>
      <c r="K108" s="13"/>
    </row>
    <row r="109" spans="1:11" s="11" customFormat="1" ht="34" x14ac:dyDescent="0.2">
      <c r="A109" s="142" t="s">
        <v>101</v>
      </c>
      <c r="B109" s="7" t="s">
        <v>1135</v>
      </c>
      <c r="C109" s="137" t="s">
        <v>1099</v>
      </c>
      <c r="D109" s="137" t="s">
        <v>318</v>
      </c>
      <c r="E109" s="135" t="s">
        <v>102</v>
      </c>
      <c r="F109" s="135">
        <v>2023</v>
      </c>
      <c r="G109" s="140">
        <v>4</v>
      </c>
      <c r="H109" s="128">
        <v>20</v>
      </c>
      <c r="I109" s="136">
        <v>9</v>
      </c>
      <c r="J109" s="145">
        <f t="shared" si="1"/>
        <v>0.15</v>
      </c>
      <c r="K109" s="13"/>
    </row>
    <row r="110" spans="1:11" s="11" customFormat="1" ht="34" x14ac:dyDescent="0.2">
      <c r="A110" s="142" t="s">
        <v>101</v>
      </c>
      <c r="B110" s="7" t="s">
        <v>1135</v>
      </c>
      <c r="C110" s="137" t="s">
        <v>1099</v>
      </c>
      <c r="D110" s="137" t="s">
        <v>318</v>
      </c>
      <c r="E110" s="135" t="s">
        <v>102</v>
      </c>
      <c r="F110" s="135">
        <v>2023</v>
      </c>
      <c r="G110" s="140">
        <v>4</v>
      </c>
      <c r="H110" s="128">
        <v>20</v>
      </c>
      <c r="I110" s="136">
        <v>19</v>
      </c>
      <c r="J110" s="145">
        <f t="shared" si="1"/>
        <v>0.31666666666666665</v>
      </c>
      <c r="K110" s="13"/>
    </row>
    <row r="111" spans="1:11" s="11" customFormat="1" ht="85" x14ac:dyDescent="0.2">
      <c r="A111" s="142" t="s">
        <v>103</v>
      </c>
      <c r="B111" s="137" t="s">
        <v>1121</v>
      </c>
      <c r="C111" s="133" t="s">
        <v>1094</v>
      </c>
      <c r="D111" s="160" t="s">
        <v>1104</v>
      </c>
      <c r="E111" s="135" t="s">
        <v>102</v>
      </c>
      <c r="F111" s="135">
        <v>2023</v>
      </c>
      <c r="G111" s="140">
        <v>4</v>
      </c>
      <c r="H111" s="128">
        <v>21</v>
      </c>
      <c r="I111" s="136">
        <v>345</v>
      </c>
      <c r="J111" s="145">
        <f t="shared" si="1"/>
        <v>5.75</v>
      </c>
      <c r="K111" s="13"/>
    </row>
    <row r="112" spans="1:11" s="11" customFormat="1" ht="68" x14ac:dyDescent="0.2">
      <c r="A112" s="142" t="s">
        <v>104</v>
      </c>
      <c r="B112" s="133" t="s">
        <v>105</v>
      </c>
      <c r="C112" s="133" t="s">
        <v>1094</v>
      </c>
      <c r="D112" s="160" t="s">
        <v>351</v>
      </c>
      <c r="E112" s="135" t="s">
        <v>102</v>
      </c>
      <c r="F112" s="135">
        <v>2023</v>
      </c>
      <c r="G112" s="140">
        <v>4</v>
      </c>
      <c r="H112" s="128">
        <v>21</v>
      </c>
      <c r="I112" s="136">
        <v>85</v>
      </c>
      <c r="J112" s="145">
        <f t="shared" si="1"/>
        <v>1.4166666666666667</v>
      </c>
      <c r="K112" s="13"/>
    </row>
    <row r="113" spans="1:11" s="11" customFormat="1" ht="68" x14ac:dyDescent="0.2">
      <c r="A113" s="142" t="s">
        <v>104</v>
      </c>
      <c r="B113" s="133" t="s">
        <v>106</v>
      </c>
      <c r="C113" s="133" t="s">
        <v>1094</v>
      </c>
      <c r="D113" s="160" t="s">
        <v>351</v>
      </c>
      <c r="E113" s="135" t="s">
        <v>102</v>
      </c>
      <c r="F113" s="135">
        <v>2023</v>
      </c>
      <c r="G113" s="140">
        <v>4</v>
      </c>
      <c r="H113" s="128">
        <v>21</v>
      </c>
      <c r="I113" s="136">
        <v>83</v>
      </c>
      <c r="J113" s="145">
        <f t="shared" si="1"/>
        <v>1.3833333333333333</v>
      </c>
      <c r="K113" s="13"/>
    </row>
    <row r="114" spans="1:11" s="11" customFormat="1" ht="34" x14ac:dyDescent="0.2">
      <c r="A114" s="159" t="s">
        <v>9</v>
      </c>
      <c r="B114" s="133" t="s">
        <v>107</v>
      </c>
      <c r="C114" s="1" t="s">
        <v>1099</v>
      </c>
      <c r="D114" s="137" t="s">
        <v>318</v>
      </c>
      <c r="E114" s="135" t="s">
        <v>102</v>
      </c>
      <c r="F114" s="135">
        <v>2023</v>
      </c>
      <c r="G114" s="140">
        <v>4</v>
      </c>
      <c r="H114" s="128">
        <v>23</v>
      </c>
      <c r="I114" s="136">
        <v>15</v>
      </c>
      <c r="J114" s="145">
        <f t="shared" si="1"/>
        <v>0.25</v>
      </c>
      <c r="K114" s="13"/>
    </row>
    <row r="115" spans="1:11" s="11" customFormat="1" ht="34" x14ac:dyDescent="0.2">
      <c r="A115" s="142" t="s">
        <v>49</v>
      </c>
      <c r="B115" s="133" t="s">
        <v>108</v>
      </c>
      <c r="C115" s="133" t="s">
        <v>1097</v>
      </c>
      <c r="D115" s="137" t="s">
        <v>1053</v>
      </c>
      <c r="E115" s="135" t="s">
        <v>109</v>
      </c>
      <c r="F115" s="135">
        <v>2023</v>
      </c>
      <c r="G115" s="140">
        <v>5</v>
      </c>
      <c r="H115" s="128">
        <v>1</v>
      </c>
      <c r="I115" s="136">
        <v>534</v>
      </c>
      <c r="J115" s="145">
        <f t="shared" si="1"/>
        <v>8.9</v>
      </c>
      <c r="K115" s="13"/>
    </row>
    <row r="116" spans="1:11" s="11" customFormat="1" ht="17" x14ac:dyDescent="0.2">
      <c r="A116" s="142" t="s">
        <v>49</v>
      </c>
      <c r="B116" s="7" t="s">
        <v>110</v>
      </c>
      <c r="C116" s="7" t="s">
        <v>1097</v>
      </c>
      <c r="D116" s="137" t="s">
        <v>1053</v>
      </c>
      <c r="E116" s="135" t="s">
        <v>109</v>
      </c>
      <c r="F116" s="135">
        <v>2023</v>
      </c>
      <c r="G116" s="140">
        <v>5</v>
      </c>
      <c r="H116" s="128">
        <v>1</v>
      </c>
      <c r="I116" s="136">
        <v>18</v>
      </c>
      <c r="J116" s="145">
        <f t="shared" si="1"/>
        <v>0.3</v>
      </c>
      <c r="K116" s="13"/>
    </row>
    <row r="117" spans="1:11" s="11" customFormat="1" ht="17" x14ac:dyDescent="0.2">
      <c r="A117" s="142" t="s">
        <v>49</v>
      </c>
      <c r="B117" s="7" t="s">
        <v>110</v>
      </c>
      <c r="C117" s="7" t="s">
        <v>1097</v>
      </c>
      <c r="D117" s="137" t="s">
        <v>1053</v>
      </c>
      <c r="E117" s="135" t="s">
        <v>109</v>
      </c>
      <c r="F117" s="135">
        <v>2023</v>
      </c>
      <c r="G117" s="140">
        <v>5</v>
      </c>
      <c r="H117" s="128">
        <v>2</v>
      </c>
      <c r="I117" s="136">
        <v>13</v>
      </c>
      <c r="J117" s="145">
        <f t="shared" si="1"/>
        <v>0.21666666666666667</v>
      </c>
      <c r="K117" s="13"/>
    </row>
    <row r="118" spans="1:11" s="11" customFormat="1" ht="51" x14ac:dyDescent="0.2">
      <c r="A118" s="142" t="s">
        <v>1111</v>
      </c>
      <c r="B118" s="133" t="s">
        <v>111</v>
      </c>
      <c r="C118" s="133" t="s">
        <v>1097</v>
      </c>
      <c r="D118" s="160" t="s">
        <v>284</v>
      </c>
      <c r="E118" s="135" t="s">
        <v>109</v>
      </c>
      <c r="F118" s="135">
        <v>2023</v>
      </c>
      <c r="G118" s="140">
        <v>5</v>
      </c>
      <c r="H118" s="128">
        <v>2</v>
      </c>
      <c r="I118" s="136">
        <v>33</v>
      </c>
      <c r="J118" s="145">
        <f t="shared" si="1"/>
        <v>0.55000000000000004</v>
      </c>
      <c r="K118" s="13"/>
    </row>
    <row r="119" spans="1:11" s="11" customFormat="1" ht="34" x14ac:dyDescent="0.2">
      <c r="A119" s="142" t="s">
        <v>103</v>
      </c>
      <c r="B119" s="133" t="s">
        <v>114</v>
      </c>
      <c r="C119" s="133" t="s">
        <v>1094</v>
      </c>
      <c r="D119" s="160" t="s">
        <v>1104</v>
      </c>
      <c r="E119" s="135" t="s">
        <v>112</v>
      </c>
      <c r="F119" s="135">
        <v>2023</v>
      </c>
      <c r="G119" s="140">
        <v>5</v>
      </c>
      <c r="H119" s="128">
        <v>3</v>
      </c>
      <c r="I119" s="136">
        <v>165</v>
      </c>
      <c r="J119" s="145">
        <f t="shared" si="1"/>
        <v>2.75</v>
      </c>
      <c r="K119" s="13"/>
    </row>
    <row r="120" spans="1:11" s="11" customFormat="1" ht="17" x14ac:dyDescent="0.2">
      <c r="A120" s="142" t="s">
        <v>49</v>
      </c>
      <c r="B120" s="137" t="s">
        <v>1123</v>
      </c>
      <c r="C120" s="135" t="s">
        <v>1097</v>
      </c>
      <c r="D120" s="137" t="s">
        <v>620</v>
      </c>
      <c r="E120" s="135" t="s">
        <v>112</v>
      </c>
      <c r="F120" s="135">
        <v>2023</v>
      </c>
      <c r="G120" s="140">
        <v>5</v>
      </c>
      <c r="H120" s="128">
        <v>3</v>
      </c>
      <c r="I120" s="136">
        <v>7</v>
      </c>
      <c r="J120" s="145">
        <f t="shared" si="1"/>
        <v>0.11666666666666667</v>
      </c>
      <c r="K120" s="13"/>
    </row>
    <row r="121" spans="1:11" s="11" customFormat="1" ht="34" x14ac:dyDescent="0.2">
      <c r="A121" s="142" t="s">
        <v>241</v>
      </c>
      <c r="B121" s="133" t="s">
        <v>113</v>
      </c>
      <c r="C121" s="133" t="s">
        <v>1097</v>
      </c>
      <c r="D121" s="160" t="s">
        <v>153</v>
      </c>
      <c r="E121" s="135" t="s">
        <v>112</v>
      </c>
      <c r="F121" s="135">
        <v>2023</v>
      </c>
      <c r="G121" s="140">
        <v>5</v>
      </c>
      <c r="H121" s="128">
        <v>3</v>
      </c>
      <c r="I121" s="136">
        <v>24</v>
      </c>
      <c r="J121" s="145">
        <f t="shared" si="1"/>
        <v>0.4</v>
      </c>
      <c r="K121" s="13"/>
    </row>
    <row r="122" spans="1:11" s="11" customFormat="1" ht="34" x14ac:dyDescent="0.2">
      <c r="A122" s="142" t="s">
        <v>115</v>
      </c>
      <c r="B122" s="7" t="s">
        <v>116</v>
      </c>
      <c r="C122" s="7" t="s">
        <v>1094</v>
      </c>
      <c r="D122" s="160" t="s">
        <v>235</v>
      </c>
      <c r="E122" s="135" t="s">
        <v>117</v>
      </c>
      <c r="F122" s="135">
        <v>2023</v>
      </c>
      <c r="G122" s="140">
        <v>5</v>
      </c>
      <c r="H122" s="128">
        <v>5</v>
      </c>
      <c r="I122" s="136">
        <v>19</v>
      </c>
      <c r="J122" s="145">
        <f t="shared" si="1"/>
        <v>0.31666666666666665</v>
      </c>
      <c r="K122" s="13"/>
    </row>
    <row r="123" spans="1:11" s="11" customFormat="1" ht="51" x14ac:dyDescent="0.2">
      <c r="A123" s="142" t="s">
        <v>1153</v>
      </c>
      <c r="B123" s="133" t="s">
        <v>119</v>
      </c>
      <c r="C123" s="137" t="s">
        <v>1093</v>
      </c>
      <c r="D123" s="160" t="s">
        <v>252</v>
      </c>
      <c r="E123" s="135" t="s">
        <v>120</v>
      </c>
      <c r="F123" s="135">
        <v>2023</v>
      </c>
      <c r="G123" s="4">
        <v>5</v>
      </c>
      <c r="H123" s="128">
        <v>31</v>
      </c>
      <c r="I123" s="136">
        <v>71</v>
      </c>
      <c r="J123" s="145">
        <f t="shared" si="1"/>
        <v>1.1833333333333333</v>
      </c>
      <c r="K123" s="13"/>
    </row>
    <row r="124" spans="1:11" s="11" customFormat="1" ht="51" x14ac:dyDescent="0.2">
      <c r="A124" s="142" t="s">
        <v>34</v>
      </c>
      <c r="B124" s="133" t="s">
        <v>121</v>
      </c>
      <c r="C124" s="133" t="s">
        <v>1094</v>
      </c>
      <c r="D124" s="160" t="s">
        <v>357</v>
      </c>
      <c r="E124" s="135" t="s">
        <v>120</v>
      </c>
      <c r="F124" s="135">
        <v>2023</v>
      </c>
      <c r="G124" s="140">
        <v>6</v>
      </c>
      <c r="H124" s="128">
        <v>2</v>
      </c>
      <c r="I124" s="136">
        <v>41</v>
      </c>
      <c r="J124" s="145">
        <f t="shared" si="1"/>
        <v>0.68333333333333335</v>
      </c>
      <c r="K124" s="13"/>
    </row>
    <row r="125" spans="1:11" s="11" customFormat="1" ht="34" x14ac:dyDescent="0.2">
      <c r="A125" s="142" t="s">
        <v>15</v>
      </c>
      <c r="B125" s="133" t="s">
        <v>122</v>
      </c>
      <c r="C125" s="137" t="s">
        <v>1099</v>
      </c>
      <c r="D125" s="137" t="s">
        <v>318</v>
      </c>
      <c r="E125" s="135" t="s">
        <v>120</v>
      </c>
      <c r="F125" s="135">
        <v>2023</v>
      </c>
      <c r="G125" s="140">
        <v>6</v>
      </c>
      <c r="H125" s="128">
        <v>2</v>
      </c>
      <c r="I125" s="136">
        <v>15</v>
      </c>
      <c r="J125" s="145">
        <f t="shared" si="1"/>
        <v>0.25</v>
      </c>
      <c r="K125" s="13"/>
    </row>
    <row r="126" spans="1:11" s="11" customFormat="1" ht="34" x14ac:dyDescent="0.2">
      <c r="A126" s="142" t="s">
        <v>49</v>
      </c>
      <c r="B126" s="133" t="s">
        <v>122</v>
      </c>
      <c r="C126" s="4" t="s">
        <v>1099</v>
      </c>
      <c r="D126" s="137" t="s">
        <v>318</v>
      </c>
      <c r="E126" s="135" t="s">
        <v>120</v>
      </c>
      <c r="F126" s="135">
        <v>2023</v>
      </c>
      <c r="G126" s="140">
        <v>6</v>
      </c>
      <c r="H126" s="128">
        <v>5</v>
      </c>
      <c r="I126" s="136">
        <v>15</v>
      </c>
      <c r="J126" s="145">
        <f t="shared" si="1"/>
        <v>0.25</v>
      </c>
      <c r="K126" s="13"/>
    </row>
    <row r="127" spans="1:11" s="11" customFormat="1" ht="34" x14ac:dyDescent="0.2">
      <c r="A127" s="142" t="s">
        <v>1111</v>
      </c>
      <c r="B127" s="133" t="s">
        <v>123</v>
      </c>
      <c r="C127" s="133" t="s">
        <v>1097</v>
      </c>
      <c r="D127" s="161" t="s">
        <v>1087</v>
      </c>
      <c r="E127" s="135" t="s">
        <v>120</v>
      </c>
      <c r="F127" s="135">
        <v>2023</v>
      </c>
      <c r="G127" s="140">
        <v>6</v>
      </c>
      <c r="H127" s="128">
        <v>6</v>
      </c>
      <c r="I127" s="136">
        <v>88</v>
      </c>
      <c r="J127" s="145">
        <f t="shared" si="1"/>
        <v>1.4666666666666666</v>
      </c>
      <c r="K127" s="13"/>
    </row>
    <row r="128" spans="1:11" s="11" customFormat="1" ht="34" x14ac:dyDescent="0.2">
      <c r="A128" s="142" t="s">
        <v>1111</v>
      </c>
      <c r="B128" s="133" t="s">
        <v>124</v>
      </c>
      <c r="C128" s="133" t="s">
        <v>1097</v>
      </c>
      <c r="D128" s="160" t="s">
        <v>284</v>
      </c>
      <c r="E128" s="135" t="s">
        <v>120</v>
      </c>
      <c r="F128" s="135">
        <v>2023</v>
      </c>
      <c r="G128" s="4">
        <v>6</v>
      </c>
      <c r="H128" s="128">
        <v>7</v>
      </c>
      <c r="I128" s="136">
        <v>62</v>
      </c>
      <c r="J128" s="145">
        <f t="shared" si="1"/>
        <v>1.0333333333333334</v>
      </c>
      <c r="K128" s="13"/>
    </row>
    <row r="129" spans="1:11" s="11" customFormat="1" ht="34" x14ac:dyDescent="0.2">
      <c r="A129" s="142" t="s">
        <v>1111</v>
      </c>
      <c r="B129" s="133" t="s">
        <v>124</v>
      </c>
      <c r="C129" s="133" t="s">
        <v>1097</v>
      </c>
      <c r="D129" s="160" t="s">
        <v>284</v>
      </c>
      <c r="E129" s="135" t="s">
        <v>120</v>
      </c>
      <c r="F129" s="135">
        <v>2023</v>
      </c>
      <c r="G129" s="4">
        <v>6</v>
      </c>
      <c r="H129" s="128">
        <v>7</v>
      </c>
      <c r="I129" s="136">
        <v>168</v>
      </c>
      <c r="J129" s="145">
        <f t="shared" si="1"/>
        <v>2.8</v>
      </c>
      <c r="K129" s="13"/>
    </row>
    <row r="130" spans="1:11" s="11" customFormat="1" ht="34" x14ac:dyDescent="0.2">
      <c r="A130" s="142" t="s">
        <v>34</v>
      </c>
      <c r="B130" s="133" t="s">
        <v>125</v>
      </c>
      <c r="C130" s="133" t="s">
        <v>1094</v>
      </c>
      <c r="D130" s="160" t="s">
        <v>357</v>
      </c>
      <c r="E130" s="135" t="s">
        <v>126</v>
      </c>
      <c r="F130" s="135">
        <v>2023</v>
      </c>
      <c r="G130" s="4">
        <v>6</v>
      </c>
      <c r="H130" s="128">
        <v>13</v>
      </c>
      <c r="I130" s="136">
        <v>13</v>
      </c>
      <c r="J130" s="145">
        <f t="shared" ref="J130:J193" si="2">+I130/60</f>
        <v>0.21666666666666667</v>
      </c>
      <c r="K130" s="13"/>
    </row>
    <row r="131" spans="1:11" s="11" customFormat="1" ht="34" x14ac:dyDescent="0.2">
      <c r="A131" s="142" t="s">
        <v>57</v>
      </c>
      <c r="B131" s="133" t="s">
        <v>127</v>
      </c>
      <c r="C131" s="1" t="s">
        <v>1099</v>
      </c>
      <c r="D131" s="137" t="s">
        <v>318</v>
      </c>
      <c r="E131" s="135" t="s">
        <v>126</v>
      </c>
      <c r="F131" s="135">
        <v>2023</v>
      </c>
      <c r="G131" s="4">
        <v>6</v>
      </c>
      <c r="H131" s="128">
        <v>13</v>
      </c>
      <c r="I131" s="136">
        <v>10</v>
      </c>
      <c r="J131" s="145">
        <f t="shared" si="2"/>
        <v>0.16666666666666666</v>
      </c>
      <c r="K131" s="13"/>
    </row>
    <row r="132" spans="1:11" s="11" customFormat="1" ht="34" x14ac:dyDescent="0.2">
      <c r="A132" s="142" t="s">
        <v>1152</v>
      </c>
      <c r="B132" s="133" t="s">
        <v>129</v>
      </c>
      <c r="C132" s="137" t="s">
        <v>1094</v>
      </c>
      <c r="D132" s="160" t="s">
        <v>269</v>
      </c>
      <c r="E132" s="135" t="s">
        <v>126</v>
      </c>
      <c r="F132" s="135">
        <v>2023</v>
      </c>
      <c r="G132" s="4">
        <v>6</v>
      </c>
      <c r="H132" s="128">
        <v>14</v>
      </c>
      <c r="I132" s="136">
        <v>14.333333333333334</v>
      </c>
      <c r="J132" s="145">
        <f t="shared" si="2"/>
        <v>0.2388888888888889</v>
      </c>
      <c r="K132" s="13"/>
    </row>
    <row r="133" spans="1:11" s="11" customFormat="1" ht="34" x14ac:dyDescent="0.2">
      <c r="A133" s="142" t="s">
        <v>1114</v>
      </c>
      <c r="B133" s="133" t="s">
        <v>128</v>
      </c>
      <c r="C133" s="133" t="s">
        <v>1094</v>
      </c>
      <c r="D133" s="160" t="s">
        <v>235</v>
      </c>
      <c r="E133" s="135" t="s">
        <v>126</v>
      </c>
      <c r="F133" s="135">
        <v>2023</v>
      </c>
      <c r="G133" s="4">
        <v>6</v>
      </c>
      <c r="H133" s="128">
        <v>14</v>
      </c>
      <c r="I133" s="136">
        <v>2.6666666666666665</v>
      </c>
      <c r="J133" s="145">
        <f t="shared" si="2"/>
        <v>4.4444444444444439E-2</v>
      </c>
      <c r="K133" s="13"/>
    </row>
    <row r="134" spans="1:11" s="11" customFormat="1" ht="34" x14ac:dyDescent="0.2">
      <c r="A134" s="142" t="s">
        <v>34</v>
      </c>
      <c r="B134" s="133" t="s">
        <v>132</v>
      </c>
      <c r="C134" s="133" t="s">
        <v>1094</v>
      </c>
      <c r="D134" s="160" t="s">
        <v>237</v>
      </c>
      <c r="E134" s="135" t="s">
        <v>131</v>
      </c>
      <c r="F134" s="135">
        <v>2023</v>
      </c>
      <c r="G134" s="4">
        <v>6</v>
      </c>
      <c r="H134" s="128">
        <v>27</v>
      </c>
      <c r="I134" s="136">
        <v>14</v>
      </c>
      <c r="J134" s="145">
        <f t="shared" si="2"/>
        <v>0.23333333333333334</v>
      </c>
      <c r="K134" s="13"/>
    </row>
    <row r="135" spans="1:11" s="11" customFormat="1" ht="51" x14ac:dyDescent="0.2">
      <c r="A135" s="142" t="s">
        <v>49</v>
      </c>
      <c r="B135" s="137" t="s">
        <v>1124</v>
      </c>
      <c r="C135" s="133" t="s">
        <v>1097</v>
      </c>
      <c r="D135" s="160" t="s">
        <v>74</v>
      </c>
      <c r="E135" s="135" t="s">
        <v>131</v>
      </c>
      <c r="F135" s="135">
        <v>2023</v>
      </c>
      <c r="G135" s="4">
        <v>6</v>
      </c>
      <c r="H135" s="128">
        <v>27</v>
      </c>
      <c r="I135" s="136">
        <v>106</v>
      </c>
      <c r="J135" s="145">
        <f t="shared" si="2"/>
        <v>1.7666666666666666</v>
      </c>
      <c r="K135" s="13"/>
    </row>
    <row r="136" spans="1:11" s="11" customFormat="1" ht="34" x14ac:dyDescent="0.2">
      <c r="A136" s="142" t="s">
        <v>49</v>
      </c>
      <c r="B136" s="133" t="s">
        <v>133</v>
      </c>
      <c r="C136" s="133" t="s">
        <v>1097</v>
      </c>
      <c r="D136" s="160" t="s">
        <v>74</v>
      </c>
      <c r="E136" s="135" t="s">
        <v>131</v>
      </c>
      <c r="F136" s="135">
        <v>2023</v>
      </c>
      <c r="G136" s="4">
        <v>6</v>
      </c>
      <c r="H136" s="128">
        <v>27</v>
      </c>
      <c r="I136" s="136">
        <v>7</v>
      </c>
      <c r="J136" s="145">
        <f t="shared" si="2"/>
        <v>0.11666666666666667</v>
      </c>
      <c r="K136" s="13"/>
    </row>
    <row r="137" spans="1:11" s="11" customFormat="1" ht="34" x14ac:dyDescent="0.2">
      <c r="A137" s="142" t="s">
        <v>49</v>
      </c>
      <c r="B137" s="133" t="s">
        <v>133</v>
      </c>
      <c r="C137" s="133" t="s">
        <v>1097</v>
      </c>
      <c r="D137" s="160" t="s">
        <v>74</v>
      </c>
      <c r="E137" s="135" t="s">
        <v>131</v>
      </c>
      <c r="F137" s="135">
        <v>2023</v>
      </c>
      <c r="G137" s="4">
        <v>6</v>
      </c>
      <c r="H137" s="128">
        <v>27</v>
      </c>
      <c r="I137" s="136">
        <v>71</v>
      </c>
      <c r="J137" s="145">
        <f t="shared" si="2"/>
        <v>1.1833333333333333</v>
      </c>
      <c r="K137" s="13"/>
    </row>
    <row r="138" spans="1:11" s="11" customFormat="1" ht="34" x14ac:dyDescent="0.2">
      <c r="A138" s="142" t="s">
        <v>1154</v>
      </c>
      <c r="B138" s="133" t="s">
        <v>135</v>
      </c>
      <c r="C138" s="137" t="s">
        <v>1094</v>
      </c>
      <c r="D138" s="160" t="s">
        <v>269</v>
      </c>
      <c r="E138" s="135" t="s">
        <v>131</v>
      </c>
      <c r="F138" s="135">
        <v>2023</v>
      </c>
      <c r="G138" s="4">
        <v>6</v>
      </c>
      <c r="H138" s="128">
        <v>27</v>
      </c>
      <c r="I138" s="136">
        <v>30</v>
      </c>
      <c r="J138" s="145">
        <f t="shared" si="2"/>
        <v>0.5</v>
      </c>
      <c r="K138" s="13"/>
    </row>
    <row r="139" spans="1:11" s="11" customFormat="1" ht="34" x14ac:dyDescent="0.2">
      <c r="A139" s="142" t="s">
        <v>9</v>
      </c>
      <c r="B139" s="133" t="s">
        <v>130</v>
      </c>
      <c r="C139" s="133" t="s">
        <v>1094</v>
      </c>
      <c r="D139" s="137" t="s">
        <v>307</v>
      </c>
      <c r="E139" s="135" t="s">
        <v>131</v>
      </c>
      <c r="F139" s="135">
        <v>2023</v>
      </c>
      <c r="G139" s="4">
        <v>6</v>
      </c>
      <c r="H139" s="128">
        <v>27</v>
      </c>
      <c r="I139" s="136">
        <v>1</v>
      </c>
      <c r="J139" s="145">
        <f t="shared" si="2"/>
        <v>1.6666666666666666E-2</v>
      </c>
      <c r="K139" s="13"/>
    </row>
    <row r="140" spans="1:11" s="11" customFormat="1" ht="34" x14ac:dyDescent="0.2">
      <c r="A140" s="142" t="s">
        <v>34</v>
      </c>
      <c r="B140" s="133" t="s">
        <v>132</v>
      </c>
      <c r="C140" s="133" t="s">
        <v>1094</v>
      </c>
      <c r="D140" s="160" t="s">
        <v>237</v>
      </c>
      <c r="E140" s="135" t="s">
        <v>131</v>
      </c>
      <c r="F140" s="135">
        <v>2023</v>
      </c>
      <c r="G140" s="4">
        <v>6</v>
      </c>
      <c r="H140" s="128">
        <v>28</v>
      </c>
      <c r="I140" s="136">
        <v>13</v>
      </c>
      <c r="J140" s="145">
        <f t="shared" si="2"/>
        <v>0.21666666666666667</v>
      </c>
      <c r="K140" s="13"/>
    </row>
    <row r="141" spans="1:11" s="11" customFormat="1" ht="34" x14ac:dyDescent="0.2">
      <c r="A141" s="142" t="s">
        <v>34</v>
      </c>
      <c r="B141" s="133" t="s">
        <v>132</v>
      </c>
      <c r="C141" s="133" t="s">
        <v>1094</v>
      </c>
      <c r="D141" s="160" t="s">
        <v>237</v>
      </c>
      <c r="E141" s="135" t="s">
        <v>131</v>
      </c>
      <c r="F141" s="135">
        <v>2023</v>
      </c>
      <c r="G141" s="4">
        <v>6</v>
      </c>
      <c r="H141" s="128">
        <v>28</v>
      </c>
      <c r="I141" s="136">
        <v>6</v>
      </c>
      <c r="J141" s="145">
        <f t="shared" si="2"/>
        <v>0.1</v>
      </c>
      <c r="K141" s="13"/>
    </row>
    <row r="142" spans="1:11" s="11" customFormat="1" ht="34" x14ac:dyDescent="0.2">
      <c r="A142" s="142" t="s">
        <v>57</v>
      </c>
      <c r="B142" s="133" t="s">
        <v>136</v>
      </c>
      <c r="C142" s="133" t="s">
        <v>1094</v>
      </c>
      <c r="D142" s="160" t="s">
        <v>237</v>
      </c>
      <c r="E142" s="135" t="s">
        <v>137</v>
      </c>
      <c r="F142" s="135">
        <v>2023</v>
      </c>
      <c r="G142" s="4">
        <v>7</v>
      </c>
      <c r="H142" s="128">
        <v>6</v>
      </c>
      <c r="I142" s="136">
        <v>6</v>
      </c>
      <c r="J142" s="145">
        <f t="shared" si="2"/>
        <v>0.1</v>
      </c>
      <c r="K142" s="13"/>
    </row>
    <row r="143" spans="1:11" s="11" customFormat="1" ht="68" x14ac:dyDescent="0.2">
      <c r="A143" s="142" t="s">
        <v>22</v>
      </c>
      <c r="B143" s="137" t="s">
        <v>1134</v>
      </c>
      <c r="C143" s="133" t="s">
        <v>1094</v>
      </c>
      <c r="D143" s="160" t="s">
        <v>237</v>
      </c>
      <c r="E143" s="135" t="s">
        <v>137</v>
      </c>
      <c r="F143" s="135">
        <v>2023</v>
      </c>
      <c r="G143" s="4">
        <v>7</v>
      </c>
      <c r="H143" s="128">
        <v>7</v>
      </c>
      <c r="I143" s="136">
        <v>21</v>
      </c>
      <c r="J143" s="145">
        <f t="shared" si="2"/>
        <v>0.35</v>
      </c>
      <c r="K143" s="13"/>
    </row>
    <row r="144" spans="1:11" s="11" customFormat="1" ht="34" x14ac:dyDescent="0.2">
      <c r="A144" s="142" t="s">
        <v>41</v>
      </c>
      <c r="B144" s="133" t="s">
        <v>142</v>
      </c>
      <c r="C144" s="137" t="s">
        <v>1093</v>
      </c>
      <c r="D144" s="161" t="s">
        <v>1089</v>
      </c>
      <c r="E144" s="135" t="s">
        <v>137</v>
      </c>
      <c r="F144" s="135">
        <v>2023</v>
      </c>
      <c r="G144" s="4">
        <v>7</v>
      </c>
      <c r="H144" s="128">
        <v>8</v>
      </c>
      <c r="I144" s="136">
        <v>168</v>
      </c>
      <c r="J144" s="145">
        <f t="shared" si="2"/>
        <v>2.8</v>
      </c>
      <c r="K144" s="13"/>
    </row>
    <row r="145" spans="1:11" s="11" customFormat="1" ht="51" x14ac:dyDescent="0.2">
      <c r="A145" s="142" t="s">
        <v>22</v>
      </c>
      <c r="B145" s="133" t="s">
        <v>140</v>
      </c>
      <c r="C145" s="133" t="s">
        <v>1094</v>
      </c>
      <c r="D145" s="160" t="s">
        <v>237</v>
      </c>
      <c r="E145" s="135" t="s">
        <v>137</v>
      </c>
      <c r="F145" s="135">
        <v>2023</v>
      </c>
      <c r="G145" s="4">
        <v>7</v>
      </c>
      <c r="H145" s="128">
        <v>8</v>
      </c>
      <c r="I145" s="136">
        <v>18</v>
      </c>
      <c r="J145" s="145">
        <f t="shared" si="2"/>
        <v>0.3</v>
      </c>
      <c r="K145" s="13"/>
    </row>
    <row r="146" spans="1:11" s="11" customFormat="1" ht="51" x14ac:dyDescent="0.2">
      <c r="A146" s="142" t="s">
        <v>22</v>
      </c>
      <c r="B146" s="133" t="s">
        <v>141</v>
      </c>
      <c r="C146" s="133" t="s">
        <v>1094</v>
      </c>
      <c r="D146" s="160" t="s">
        <v>237</v>
      </c>
      <c r="E146" s="135" t="s">
        <v>137</v>
      </c>
      <c r="F146" s="135">
        <v>2023</v>
      </c>
      <c r="G146" s="4">
        <v>7</v>
      </c>
      <c r="H146" s="128">
        <v>8</v>
      </c>
      <c r="I146" s="136">
        <v>23</v>
      </c>
      <c r="J146" s="145">
        <f t="shared" si="2"/>
        <v>0.38333333333333336</v>
      </c>
      <c r="K146" s="13"/>
    </row>
    <row r="147" spans="1:11" s="11" customFormat="1" ht="51" x14ac:dyDescent="0.2">
      <c r="A147" s="142" t="s">
        <v>138</v>
      </c>
      <c r="B147" s="133" t="s">
        <v>139</v>
      </c>
      <c r="C147" s="133" t="s">
        <v>1094</v>
      </c>
      <c r="D147" s="137" t="s">
        <v>1144</v>
      </c>
      <c r="E147" s="135" t="s">
        <v>137</v>
      </c>
      <c r="F147" s="135">
        <v>2023</v>
      </c>
      <c r="G147" s="4">
        <v>7</v>
      </c>
      <c r="H147" s="128">
        <v>8</v>
      </c>
      <c r="I147" s="136">
        <v>15</v>
      </c>
      <c r="J147" s="145">
        <f t="shared" si="2"/>
        <v>0.25</v>
      </c>
      <c r="K147" s="13"/>
    </row>
    <row r="148" spans="1:11" s="11" customFormat="1" ht="51" x14ac:dyDescent="0.2">
      <c r="A148" s="142" t="s">
        <v>92</v>
      </c>
      <c r="B148" s="133" t="s">
        <v>1095</v>
      </c>
      <c r="C148" s="133" t="s">
        <v>1094</v>
      </c>
      <c r="D148" s="160" t="s">
        <v>1104</v>
      </c>
      <c r="E148" s="135" t="s">
        <v>137</v>
      </c>
      <c r="F148" s="135">
        <v>2023</v>
      </c>
      <c r="G148" s="4">
        <v>7</v>
      </c>
      <c r="H148" s="128">
        <v>9</v>
      </c>
      <c r="I148" s="136">
        <v>195</v>
      </c>
      <c r="J148" s="145">
        <f t="shared" si="2"/>
        <v>3.25</v>
      </c>
      <c r="K148" s="13"/>
    </row>
    <row r="149" spans="1:11" s="11" customFormat="1" ht="119" x14ac:dyDescent="0.2">
      <c r="A149" s="142" t="s">
        <v>92</v>
      </c>
      <c r="B149" s="133" t="s">
        <v>1096</v>
      </c>
      <c r="C149" s="133" t="s">
        <v>1094</v>
      </c>
      <c r="D149" s="160" t="s">
        <v>1104</v>
      </c>
      <c r="E149" s="135" t="s">
        <v>137</v>
      </c>
      <c r="F149" s="135">
        <v>2023</v>
      </c>
      <c r="G149" s="4">
        <v>7</v>
      </c>
      <c r="H149" s="128">
        <v>9</v>
      </c>
      <c r="I149" s="136">
        <v>99</v>
      </c>
      <c r="J149" s="145">
        <f t="shared" si="2"/>
        <v>1.65</v>
      </c>
      <c r="K149" s="13"/>
    </row>
    <row r="150" spans="1:11" s="11" customFormat="1" ht="17" x14ac:dyDescent="0.2">
      <c r="A150" s="142" t="s">
        <v>88</v>
      </c>
      <c r="B150" s="133" t="s">
        <v>143</v>
      </c>
      <c r="C150" s="133" t="s">
        <v>1094</v>
      </c>
      <c r="D150" s="137" t="s">
        <v>1102</v>
      </c>
      <c r="E150" s="135" t="s">
        <v>137</v>
      </c>
      <c r="F150" s="135">
        <v>2023</v>
      </c>
      <c r="G150" s="4">
        <v>7</v>
      </c>
      <c r="H150" s="128">
        <v>13</v>
      </c>
      <c r="I150" s="136">
        <v>14</v>
      </c>
      <c r="J150" s="145">
        <f t="shared" si="2"/>
        <v>0.23333333333333334</v>
      </c>
      <c r="K150" s="13"/>
    </row>
    <row r="151" spans="1:11" s="11" customFormat="1" ht="51" x14ac:dyDescent="0.2">
      <c r="A151" s="142" t="s">
        <v>144</v>
      </c>
      <c r="B151" s="133" t="s">
        <v>145</v>
      </c>
      <c r="C151" s="1" t="s">
        <v>1099</v>
      </c>
      <c r="D151" s="137" t="s">
        <v>1109</v>
      </c>
      <c r="E151" s="135" t="s">
        <v>146</v>
      </c>
      <c r="F151" s="135">
        <v>2023</v>
      </c>
      <c r="G151" s="4">
        <v>7</v>
      </c>
      <c r="H151" s="128">
        <v>13</v>
      </c>
      <c r="I151" s="136">
        <v>15</v>
      </c>
      <c r="J151" s="145">
        <f t="shared" si="2"/>
        <v>0.25</v>
      </c>
      <c r="K151" s="13"/>
    </row>
    <row r="152" spans="1:11" s="11" customFormat="1" ht="34" x14ac:dyDescent="0.2">
      <c r="A152" s="142" t="s">
        <v>1152</v>
      </c>
      <c r="B152" s="7" t="s">
        <v>147</v>
      </c>
      <c r="C152" s="7" t="s">
        <v>1094</v>
      </c>
      <c r="D152" s="133" t="s">
        <v>269</v>
      </c>
      <c r="E152" s="135" t="s">
        <v>148</v>
      </c>
      <c r="F152" s="135">
        <v>2023</v>
      </c>
      <c r="G152" s="140">
        <v>8</v>
      </c>
      <c r="H152" s="128">
        <v>4</v>
      </c>
      <c r="I152" s="136">
        <v>20</v>
      </c>
      <c r="J152" s="145">
        <f t="shared" si="2"/>
        <v>0.33333333333333331</v>
      </c>
      <c r="K152" s="13"/>
    </row>
    <row r="153" spans="1:11" s="11" customFormat="1" ht="34" x14ac:dyDescent="0.2">
      <c r="A153" s="142" t="s">
        <v>1154</v>
      </c>
      <c r="B153" s="133" t="s">
        <v>147</v>
      </c>
      <c r="C153" s="137" t="s">
        <v>1094</v>
      </c>
      <c r="D153" s="133" t="s">
        <v>269</v>
      </c>
      <c r="E153" s="135" t="s">
        <v>148</v>
      </c>
      <c r="F153" s="135">
        <v>2023</v>
      </c>
      <c r="G153" s="140">
        <v>8</v>
      </c>
      <c r="H153" s="128">
        <v>4</v>
      </c>
      <c r="I153" s="136">
        <v>22</v>
      </c>
      <c r="J153" s="145">
        <f t="shared" si="2"/>
        <v>0.36666666666666664</v>
      </c>
      <c r="K153" s="13"/>
    </row>
    <row r="154" spans="1:11" s="11" customFormat="1" ht="34" x14ac:dyDescent="0.2">
      <c r="A154" s="142" t="s">
        <v>49</v>
      </c>
      <c r="B154" s="133" t="s">
        <v>149</v>
      </c>
      <c r="C154" s="4" t="s">
        <v>1099</v>
      </c>
      <c r="D154" s="137" t="s">
        <v>318</v>
      </c>
      <c r="E154" s="135" t="s">
        <v>148</v>
      </c>
      <c r="F154" s="135">
        <v>2023</v>
      </c>
      <c r="G154" s="140">
        <v>8</v>
      </c>
      <c r="H154" s="128">
        <v>5</v>
      </c>
      <c r="I154" s="136">
        <v>27</v>
      </c>
      <c r="J154" s="145">
        <f t="shared" si="2"/>
        <v>0.45</v>
      </c>
      <c r="K154" s="13"/>
    </row>
    <row r="155" spans="1:11" s="11" customFormat="1" ht="34" x14ac:dyDescent="0.2">
      <c r="A155" s="142" t="s">
        <v>150</v>
      </c>
      <c r="B155" s="133" t="s">
        <v>151</v>
      </c>
      <c r="C155" s="1" t="s">
        <v>1099</v>
      </c>
      <c r="D155" s="137" t="s">
        <v>318</v>
      </c>
      <c r="E155" s="135" t="s">
        <v>148</v>
      </c>
      <c r="F155" s="135">
        <v>2023</v>
      </c>
      <c r="G155" s="140">
        <v>8</v>
      </c>
      <c r="H155" s="128">
        <v>6</v>
      </c>
      <c r="I155" s="136">
        <v>44</v>
      </c>
      <c r="J155" s="145">
        <f t="shared" si="2"/>
        <v>0.73333333333333328</v>
      </c>
      <c r="K155" s="13"/>
    </row>
    <row r="156" spans="1:11" s="11" customFormat="1" ht="34" x14ac:dyDescent="0.2">
      <c r="A156" s="142" t="s">
        <v>57</v>
      </c>
      <c r="B156" s="133" t="s">
        <v>152</v>
      </c>
      <c r="C156" s="137" t="s">
        <v>1099</v>
      </c>
      <c r="D156" s="137" t="s">
        <v>1109</v>
      </c>
      <c r="E156" s="135" t="s">
        <v>148</v>
      </c>
      <c r="F156" s="135">
        <v>2023</v>
      </c>
      <c r="G156" s="140">
        <v>8</v>
      </c>
      <c r="H156" s="128">
        <v>6</v>
      </c>
      <c r="I156" s="136">
        <v>6</v>
      </c>
      <c r="J156" s="145">
        <f t="shared" si="2"/>
        <v>0.1</v>
      </c>
      <c r="K156" s="13"/>
    </row>
    <row r="157" spans="1:11" s="11" customFormat="1" ht="17" x14ac:dyDescent="0.2">
      <c r="A157" s="142" t="s">
        <v>46</v>
      </c>
      <c r="B157" s="133" t="s">
        <v>153</v>
      </c>
      <c r="C157" s="133" t="s">
        <v>1097</v>
      </c>
      <c r="D157" s="160" t="s">
        <v>153</v>
      </c>
      <c r="E157" s="135" t="s">
        <v>148</v>
      </c>
      <c r="F157" s="135">
        <v>2023</v>
      </c>
      <c r="G157" s="4">
        <v>8</v>
      </c>
      <c r="H157" s="128">
        <v>7</v>
      </c>
      <c r="I157" s="136">
        <v>240</v>
      </c>
      <c r="J157" s="145">
        <f t="shared" si="2"/>
        <v>4</v>
      </c>
      <c r="K157" s="13"/>
    </row>
    <row r="158" spans="1:11" s="11" customFormat="1" ht="34" x14ac:dyDescent="0.2">
      <c r="A158" s="142" t="s">
        <v>49</v>
      </c>
      <c r="B158" s="133" t="s">
        <v>157</v>
      </c>
      <c r="C158" s="133" t="s">
        <v>1097</v>
      </c>
      <c r="D158" s="160" t="s">
        <v>298</v>
      </c>
      <c r="E158" s="135" t="s">
        <v>156</v>
      </c>
      <c r="F158" s="135">
        <v>2023</v>
      </c>
      <c r="G158" s="140">
        <v>8</v>
      </c>
      <c r="H158" s="128">
        <v>13</v>
      </c>
      <c r="I158" s="136">
        <v>232</v>
      </c>
      <c r="J158" s="145">
        <f t="shared" si="2"/>
        <v>3.8666666666666667</v>
      </c>
      <c r="K158" s="13"/>
    </row>
    <row r="159" spans="1:11" s="11" customFormat="1" ht="51" x14ac:dyDescent="0.2">
      <c r="A159" s="142" t="s">
        <v>250</v>
      </c>
      <c r="B159" s="133" t="s">
        <v>155</v>
      </c>
      <c r="C159" s="133" t="s">
        <v>1094</v>
      </c>
      <c r="D159" s="160" t="s">
        <v>351</v>
      </c>
      <c r="E159" s="135" t="s">
        <v>156</v>
      </c>
      <c r="F159" s="135">
        <v>2023</v>
      </c>
      <c r="G159" s="140">
        <v>8</v>
      </c>
      <c r="H159" s="128">
        <v>13</v>
      </c>
      <c r="I159" s="136">
        <v>5</v>
      </c>
      <c r="J159" s="145">
        <f t="shared" si="2"/>
        <v>8.3333333333333329E-2</v>
      </c>
      <c r="K159" s="13"/>
    </row>
    <row r="160" spans="1:11" s="11" customFormat="1" ht="34" x14ac:dyDescent="0.2">
      <c r="A160" s="142" t="s">
        <v>49</v>
      </c>
      <c r="B160" s="7" t="s">
        <v>158</v>
      </c>
      <c r="C160" s="7" t="s">
        <v>1097</v>
      </c>
      <c r="D160" s="161" t="s">
        <v>1088</v>
      </c>
      <c r="E160" s="135" t="s">
        <v>159</v>
      </c>
      <c r="F160" s="135">
        <v>2023</v>
      </c>
      <c r="G160" s="140">
        <v>8</v>
      </c>
      <c r="H160" s="128">
        <v>18</v>
      </c>
      <c r="I160" s="136">
        <v>725</v>
      </c>
      <c r="J160" s="145">
        <f t="shared" si="2"/>
        <v>12.083333333333334</v>
      </c>
      <c r="K160" s="13"/>
    </row>
    <row r="161" spans="1:11" s="11" customFormat="1" ht="34" x14ac:dyDescent="0.2">
      <c r="A161" s="142" t="s">
        <v>41</v>
      </c>
      <c r="B161" s="133" t="s">
        <v>78</v>
      </c>
      <c r="C161" s="133" t="s">
        <v>1094</v>
      </c>
      <c r="D161" s="160" t="s">
        <v>235</v>
      </c>
      <c r="E161" s="135" t="s">
        <v>159</v>
      </c>
      <c r="F161" s="135">
        <v>2023</v>
      </c>
      <c r="G161" s="140">
        <v>8</v>
      </c>
      <c r="H161" s="128">
        <v>20</v>
      </c>
      <c r="I161" s="136">
        <v>0.2</v>
      </c>
      <c r="J161" s="145">
        <f t="shared" si="2"/>
        <v>3.3333333333333335E-3</v>
      </c>
      <c r="K161" s="13"/>
    </row>
    <row r="162" spans="1:11" s="11" customFormat="1" ht="34" x14ac:dyDescent="0.2">
      <c r="A162" s="142" t="s">
        <v>41</v>
      </c>
      <c r="B162" s="133" t="s">
        <v>78</v>
      </c>
      <c r="C162" s="133" t="s">
        <v>1094</v>
      </c>
      <c r="D162" s="160" t="s">
        <v>235</v>
      </c>
      <c r="E162" s="135" t="s">
        <v>159</v>
      </c>
      <c r="F162" s="135">
        <v>2023</v>
      </c>
      <c r="G162" s="140">
        <v>8</v>
      </c>
      <c r="H162" s="128">
        <v>20</v>
      </c>
      <c r="I162" s="136">
        <v>0.2</v>
      </c>
      <c r="J162" s="145">
        <f t="shared" si="2"/>
        <v>3.3333333333333335E-3</v>
      </c>
      <c r="K162" s="13"/>
    </row>
    <row r="163" spans="1:11" s="11" customFormat="1" ht="34" x14ac:dyDescent="0.2">
      <c r="A163" s="142" t="s">
        <v>41</v>
      </c>
      <c r="B163" s="133" t="s">
        <v>78</v>
      </c>
      <c r="C163" s="133" t="s">
        <v>1094</v>
      </c>
      <c r="D163" s="160" t="s">
        <v>235</v>
      </c>
      <c r="E163" s="135" t="s">
        <v>159</v>
      </c>
      <c r="F163" s="135">
        <v>2023</v>
      </c>
      <c r="G163" s="140">
        <v>8</v>
      </c>
      <c r="H163" s="128">
        <v>20</v>
      </c>
      <c r="I163" s="136">
        <v>0.2</v>
      </c>
      <c r="J163" s="145">
        <f t="shared" si="2"/>
        <v>3.3333333333333335E-3</v>
      </c>
      <c r="K163" s="13"/>
    </row>
    <row r="164" spans="1:11" s="11" customFormat="1" ht="34" x14ac:dyDescent="0.2">
      <c r="A164" s="142" t="s">
        <v>41</v>
      </c>
      <c r="B164" s="133" t="s">
        <v>78</v>
      </c>
      <c r="C164" s="133" t="s">
        <v>1094</v>
      </c>
      <c r="D164" s="160" t="s">
        <v>235</v>
      </c>
      <c r="E164" s="135" t="s">
        <v>159</v>
      </c>
      <c r="F164" s="135">
        <v>2023</v>
      </c>
      <c r="G164" s="140">
        <v>8</v>
      </c>
      <c r="H164" s="128">
        <v>20</v>
      </c>
      <c r="I164" s="136">
        <v>0.2</v>
      </c>
      <c r="J164" s="145">
        <f t="shared" si="2"/>
        <v>3.3333333333333335E-3</v>
      </c>
      <c r="K164" s="13"/>
    </row>
    <row r="165" spans="1:11" s="11" customFormat="1" ht="34" x14ac:dyDescent="0.2">
      <c r="A165" s="142" t="s">
        <v>41</v>
      </c>
      <c r="B165" s="133" t="s">
        <v>78</v>
      </c>
      <c r="C165" s="133" t="s">
        <v>1094</v>
      </c>
      <c r="D165" s="160" t="s">
        <v>235</v>
      </c>
      <c r="E165" s="135" t="s">
        <v>159</v>
      </c>
      <c r="F165" s="135">
        <v>2023</v>
      </c>
      <c r="G165" s="140">
        <v>8</v>
      </c>
      <c r="H165" s="128">
        <v>20</v>
      </c>
      <c r="I165" s="136">
        <v>0.2</v>
      </c>
      <c r="J165" s="145">
        <f t="shared" si="2"/>
        <v>3.3333333333333335E-3</v>
      </c>
      <c r="K165" s="13"/>
    </row>
    <row r="166" spans="1:11" s="11" customFormat="1" ht="34" x14ac:dyDescent="0.2">
      <c r="A166" s="142" t="s">
        <v>41</v>
      </c>
      <c r="B166" s="133" t="s">
        <v>78</v>
      </c>
      <c r="C166" s="133" t="s">
        <v>1094</v>
      </c>
      <c r="D166" s="160" t="s">
        <v>235</v>
      </c>
      <c r="E166" s="135" t="s">
        <v>159</v>
      </c>
      <c r="F166" s="135">
        <v>2023</v>
      </c>
      <c r="G166" s="140">
        <v>8</v>
      </c>
      <c r="H166" s="128">
        <v>20</v>
      </c>
      <c r="I166" s="136">
        <v>0.2</v>
      </c>
      <c r="J166" s="145">
        <f t="shared" si="2"/>
        <v>3.3333333333333335E-3</v>
      </c>
      <c r="K166" s="13"/>
    </row>
    <row r="167" spans="1:11" s="11" customFormat="1" ht="34" x14ac:dyDescent="0.2">
      <c r="A167" s="142" t="s">
        <v>41</v>
      </c>
      <c r="B167" s="133" t="s">
        <v>78</v>
      </c>
      <c r="C167" s="133" t="s">
        <v>1094</v>
      </c>
      <c r="D167" s="160" t="s">
        <v>235</v>
      </c>
      <c r="E167" s="135" t="s">
        <v>159</v>
      </c>
      <c r="F167" s="135">
        <v>2023</v>
      </c>
      <c r="G167" s="140">
        <v>8</v>
      </c>
      <c r="H167" s="128">
        <v>20</v>
      </c>
      <c r="I167" s="136">
        <v>0.2</v>
      </c>
      <c r="J167" s="145">
        <f t="shared" si="2"/>
        <v>3.3333333333333335E-3</v>
      </c>
      <c r="K167" s="13"/>
    </row>
    <row r="168" spans="1:11" s="11" customFormat="1" ht="34" x14ac:dyDescent="0.2">
      <c r="A168" s="142" t="s">
        <v>41</v>
      </c>
      <c r="B168" s="133" t="s">
        <v>78</v>
      </c>
      <c r="C168" s="133" t="s">
        <v>1094</v>
      </c>
      <c r="D168" s="160" t="s">
        <v>235</v>
      </c>
      <c r="E168" s="135" t="s">
        <v>159</v>
      </c>
      <c r="F168" s="135">
        <v>2023</v>
      </c>
      <c r="G168" s="140">
        <v>8</v>
      </c>
      <c r="H168" s="128">
        <v>20</v>
      </c>
      <c r="I168" s="136">
        <v>0.2</v>
      </c>
      <c r="J168" s="145">
        <f t="shared" si="2"/>
        <v>3.3333333333333335E-3</v>
      </c>
      <c r="K168" s="13"/>
    </row>
    <row r="169" spans="1:11" s="11" customFormat="1" ht="34" x14ac:dyDescent="0.2">
      <c r="A169" s="142" t="s">
        <v>41</v>
      </c>
      <c r="B169" s="133" t="s">
        <v>78</v>
      </c>
      <c r="C169" s="133" t="s">
        <v>1094</v>
      </c>
      <c r="D169" s="160" t="s">
        <v>235</v>
      </c>
      <c r="E169" s="135" t="s">
        <v>159</v>
      </c>
      <c r="F169" s="135">
        <v>2023</v>
      </c>
      <c r="G169" s="140">
        <v>8</v>
      </c>
      <c r="H169" s="128">
        <v>20</v>
      </c>
      <c r="I169" s="136">
        <v>0.2</v>
      </c>
      <c r="J169" s="145">
        <f t="shared" si="2"/>
        <v>3.3333333333333335E-3</v>
      </c>
      <c r="K169" s="13"/>
    </row>
    <row r="170" spans="1:11" s="11" customFormat="1" ht="34" x14ac:dyDescent="0.2">
      <c r="A170" s="142" t="s">
        <v>41</v>
      </c>
      <c r="B170" s="133" t="s">
        <v>78</v>
      </c>
      <c r="C170" s="133" t="s">
        <v>1094</v>
      </c>
      <c r="D170" s="160" t="s">
        <v>235</v>
      </c>
      <c r="E170" s="135" t="s">
        <v>159</v>
      </c>
      <c r="F170" s="135">
        <v>2023</v>
      </c>
      <c r="G170" s="140">
        <v>8</v>
      </c>
      <c r="H170" s="128">
        <v>20</v>
      </c>
      <c r="I170" s="136">
        <v>0.2</v>
      </c>
      <c r="J170" s="145">
        <f t="shared" si="2"/>
        <v>3.3333333333333335E-3</v>
      </c>
      <c r="K170" s="13"/>
    </row>
    <row r="171" spans="1:11" s="11" customFormat="1" ht="34" x14ac:dyDescent="0.2">
      <c r="A171" s="142" t="s">
        <v>41</v>
      </c>
      <c r="B171" s="133" t="s">
        <v>78</v>
      </c>
      <c r="C171" s="133" t="s">
        <v>1094</v>
      </c>
      <c r="D171" s="160" t="s">
        <v>235</v>
      </c>
      <c r="E171" s="135" t="s">
        <v>159</v>
      </c>
      <c r="F171" s="135">
        <v>2023</v>
      </c>
      <c r="G171" s="140">
        <v>8</v>
      </c>
      <c r="H171" s="128">
        <v>20</v>
      </c>
      <c r="I171" s="136">
        <v>0.2</v>
      </c>
      <c r="J171" s="145">
        <f t="shared" si="2"/>
        <v>3.3333333333333335E-3</v>
      </c>
      <c r="K171" s="13"/>
    </row>
    <row r="172" spans="1:11" s="11" customFormat="1" ht="34" x14ac:dyDescent="0.2">
      <c r="A172" s="142" t="s">
        <v>41</v>
      </c>
      <c r="B172" s="133" t="s">
        <v>78</v>
      </c>
      <c r="C172" s="133" t="s">
        <v>1094</v>
      </c>
      <c r="D172" s="160" t="s">
        <v>235</v>
      </c>
      <c r="E172" s="135" t="s">
        <v>159</v>
      </c>
      <c r="F172" s="135">
        <v>2023</v>
      </c>
      <c r="G172" s="140">
        <v>8</v>
      </c>
      <c r="H172" s="128">
        <v>20</v>
      </c>
      <c r="I172" s="136">
        <v>0.2</v>
      </c>
      <c r="J172" s="145">
        <f t="shared" si="2"/>
        <v>3.3333333333333335E-3</v>
      </c>
      <c r="K172" s="13"/>
    </row>
    <row r="173" spans="1:11" s="11" customFormat="1" ht="34" x14ac:dyDescent="0.2">
      <c r="A173" s="142" t="s">
        <v>41</v>
      </c>
      <c r="B173" s="133" t="s">
        <v>78</v>
      </c>
      <c r="C173" s="133" t="s">
        <v>1094</v>
      </c>
      <c r="D173" s="160" t="s">
        <v>235</v>
      </c>
      <c r="E173" s="135" t="s">
        <v>159</v>
      </c>
      <c r="F173" s="135">
        <v>2023</v>
      </c>
      <c r="G173" s="140">
        <v>8</v>
      </c>
      <c r="H173" s="128">
        <v>20</v>
      </c>
      <c r="I173" s="136">
        <v>0.2</v>
      </c>
      <c r="J173" s="145">
        <f t="shared" si="2"/>
        <v>3.3333333333333335E-3</v>
      </c>
      <c r="K173" s="13"/>
    </row>
    <row r="174" spans="1:11" s="11" customFormat="1" ht="34" x14ac:dyDescent="0.2">
      <c r="A174" s="142" t="s">
        <v>41</v>
      </c>
      <c r="B174" s="133" t="s">
        <v>78</v>
      </c>
      <c r="C174" s="133" t="s">
        <v>1094</v>
      </c>
      <c r="D174" s="160" t="s">
        <v>235</v>
      </c>
      <c r="E174" s="135" t="s">
        <v>159</v>
      </c>
      <c r="F174" s="135">
        <v>2023</v>
      </c>
      <c r="G174" s="140">
        <v>8</v>
      </c>
      <c r="H174" s="128">
        <v>20</v>
      </c>
      <c r="I174" s="136">
        <v>0.2</v>
      </c>
      <c r="J174" s="145">
        <f t="shared" si="2"/>
        <v>3.3333333333333335E-3</v>
      </c>
      <c r="K174" s="13"/>
    </row>
    <row r="175" spans="1:11" s="11" customFormat="1" ht="34" x14ac:dyDescent="0.2">
      <c r="A175" s="142" t="s">
        <v>41</v>
      </c>
      <c r="B175" s="133" t="s">
        <v>78</v>
      </c>
      <c r="C175" s="133" t="s">
        <v>1094</v>
      </c>
      <c r="D175" s="160" t="s">
        <v>235</v>
      </c>
      <c r="E175" s="135" t="s">
        <v>159</v>
      </c>
      <c r="F175" s="135">
        <v>2023</v>
      </c>
      <c r="G175" s="140">
        <v>8</v>
      </c>
      <c r="H175" s="128">
        <v>20</v>
      </c>
      <c r="I175" s="136">
        <v>0.2</v>
      </c>
      <c r="J175" s="145">
        <f t="shared" si="2"/>
        <v>3.3333333333333335E-3</v>
      </c>
      <c r="K175" s="13"/>
    </row>
    <row r="176" spans="1:11" s="11" customFormat="1" ht="34" x14ac:dyDescent="0.2">
      <c r="A176" s="142" t="s">
        <v>41</v>
      </c>
      <c r="B176" s="133" t="s">
        <v>78</v>
      </c>
      <c r="C176" s="133" t="s">
        <v>1094</v>
      </c>
      <c r="D176" s="160" t="s">
        <v>235</v>
      </c>
      <c r="E176" s="135" t="s">
        <v>159</v>
      </c>
      <c r="F176" s="135">
        <v>2023</v>
      </c>
      <c r="G176" s="140">
        <v>8</v>
      </c>
      <c r="H176" s="128">
        <v>20</v>
      </c>
      <c r="I176" s="136">
        <v>0.2</v>
      </c>
      <c r="J176" s="145">
        <f t="shared" si="2"/>
        <v>3.3333333333333335E-3</v>
      </c>
      <c r="K176" s="13"/>
    </row>
    <row r="177" spans="1:11" s="11" customFormat="1" ht="34" x14ac:dyDescent="0.2">
      <c r="A177" s="142" t="s">
        <v>41</v>
      </c>
      <c r="B177" s="133" t="s">
        <v>78</v>
      </c>
      <c r="C177" s="133" t="s">
        <v>1094</v>
      </c>
      <c r="D177" s="160" t="s">
        <v>235</v>
      </c>
      <c r="E177" s="135" t="s">
        <v>159</v>
      </c>
      <c r="F177" s="135">
        <v>2023</v>
      </c>
      <c r="G177" s="140">
        <v>8</v>
      </c>
      <c r="H177" s="128">
        <v>20</v>
      </c>
      <c r="I177" s="136">
        <v>0.2</v>
      </c>
      <c r="J177" s="145">
        <f t="shared" si="2"/>
        <v>3.3333333333333335E-3</v>
      </c>
      <c r="K177" s="13"/>
    </row>
    <row r="178" spans="1:11" s="11" customFormat="1" ht="34" x14ac:dyDescent="0.2">
      <c r="A178" s="142" t="s">
        <v>41</v>
      </c>
      <c r="B178" s="133" t="s">
        <v>78</v>
      </c>
      <c r="C178" s="133" t="s">
        <v>1094</v>
      </c>
      <c r="D178" s="160" t="s">
        <v>235</v>
      </c>
      <c r="E178" s="135" t="s">
        <v>159</v>
      </c>
      <c r="F178" s="135">
        <v>2023</v>
      </c>
      <c r="G178" s="140">
        <v>8</v>
      </c>
      <c r="H178" s="128">
        <v>20</v>
      </c>
      <c r="I178" s="136">
        <v>0.2</v>
      </c>
      <c r="J178" s="145">
        <f t="shared" si="2"/>
        <v>3.3333333333333335E-3</v>
      </c>
      <c r="K178" s="13"/>
    </row>
    <row r="179" spans="1:11" s="11" customFormat="1" ht="34" x14ac:dyDescent="0.2">
      <c r="A179" s="142" t="s">
        <v>41</v>
      </c>
      <c r="B179" s="133" t="s">
        <v>78</v>
      </c>
      <c r="C179" s="133" t="s">
        <v>1094</v>
      </c>
      <c r="D179" s="160" t="s">
        <v>235</v>
      </c>
      <c r="E179" s="135" t="s">
        <v>159</v>
      </c>
      <c r="F179" s="135">
        <v>2023</v>
      </c>
      <c r="G179" s="140">
        <v>8</v>
      </c>
      <c r="H179" s="128">
        <v>20</v>
      </c>
      <c r="I179" s="136">
        <v>0.2</v>
      </c>
      <c r="J179" s="145">
        <f t="shared" si="2"/>
        <v>3.3333333333333335E-3</v>
      </c>
      <c r="K179" s="13"/>
    </row>
    <row r="180" spans="1:11" s="11" customFormat="1" ht="34" x14ac:dyDescent="0.2">
      <c r="A180" s="142" t="s">
        <v>41</v>
      </c>
      <c r="B180" s="133" t="s">
        <v>78</v>
      </c>
      <c r="C180" s="133" t="s">
        <v>1094</v>
      </c>
      <c r="D180" s="160" t="s">
        <v>235</v>
      </c>
      <c r="E180" s="135" t="s">
        <v>159</v>
      </c>
      <c r="F180" s="135">
        <v>2023</v>
      </c>
      <c r="G180" s="140">
        <v>8</v>
      </c>
      <c r="H180" s="128">
        <v>20</v>
      </c>
      <c r="I180" s="136">
        <v>0.2</v>
      </c>
      <c r="J180" s="145">
        <f t="shared" si="2"/>
        <v>3.3333333333333335E-3</v>
      </c>
      <c r="K180" s="13"/>
    </row>
    <row r="181" spans="1:11" s="11" customFormat="1" ht="34" x14ac:dyDescent="0.2">
      <c r="A181" s="142" t="s">
        <v>1112</v>
      </c>
      <c r="B181" s="133" t="s">
        <v>160</v>
      </c>
      <c r="C181" s="133" t="s">
        <v>1094</v>
      </c>
      <c r="D181" s="160" t="s">
        <v>351</v>
      </c>
      <c r="E181" s="135" t="s">
        <v>159</v>
      </c>
      <c r="F181" s="135">
        <v>2023</v>
      </c>
      <c r="G181" s="140">
        <v>8</v>
      </c>
      <c r="H181" s="128">
        <v>20</v>
      </c>
      <c r="I181" s="136">
        <v>33</v>
      </c>
      <c r="J181" s="145">
        <f t="shared" si="2"/>
        <v>0.55000000000000004</v>
      </c>
      <c r="K181" s="13"/>
    </row>
    <row r="182" spans="1:11" s="11" customFormat="1" ht="34" x14ac:dyDescent="0.2">
      <c r="A182" s="142" t="s">
        <v>49</v>
      </c>
      <c r="B182" s="133" t="s">
        <v>83</v>
      </c>
      <c r="C182" s="4" t="s">
        <v>1099</v>
      </c>
      <c r="D182" s="137" t="s">
        <v>318</v>
      </c>
      <c r="E182" s="135" t="s">
        <v>159</v>
      </c>
      <c r="F182" s="135">
        <v>2023</v>
      </c>
      <c r="G182" s="140">
        <v>8</v>
      </c>
      <c r="H182" s="128">
        <v>21</v>
      </c>
      <c r="I182" s="136">
        <v>35</v>
      </c>
      <c r="J182" s="145">
        <f t="shared" si="2"/>
        <v>0.58333333333333337</v>
      </c>
      <c r="K182" s="13"/>
    </row>
    <row r="183" spans="1:11" s="11" customFormat="1" ht="68" x14ac:dyDescent="0.2">
      <c r="A183" s="142" t="s">
        <v>101</v>
      </c>
      <c r="B183" s="133" t="s">
        <v>161</v>
      </c>
      <c r="C183" s="137" t="s">
        <v>1099</v>
      </c>
      <c r="D183" s="137" t="s">
        <v>240</v>
      </c>
      <c r="E183" s="135" t="s">
        <v>159</v>
      </c>
      <c r="F183" s="135">
        <v>2023</v>
      </c>
      <c r="G183" s="140">
        <v>8</v>
      </c>
      <c r="H183" s="128">
        <v>21</v>
      </c>
      <c r="I183" s="136">
        <v>75</v>
      </c>
      <c r="J183" s="145">
        <f t="shared" si="2"/>
        <v>1.25</v>
      </c>
      <c r="K183" s="13"/>
    </row>
    <row r="184" spans="1:11" s="11" customFormat="1" ht="34" x14ac:dyDescent="0.2">
      <c r="A184" s="142" t="s">
        <v>162</v>
      </c>
      <c r="B184" s="133" t="s">
        <v>163</v>
      </c>
      <c r="C184" s="133" t="s">
        <v>1097</v>
      </c>
      <c r="D184" s="160" t="s">
        <v>1079</v>
      </c>
      <c r="E184" s="135" t="s">
        <v>159</v>
      </c>
      <c r="F184" s="135">
        <v>2023</v>
      </c>
      <c r="G184" s="140">
        <v>8</v>
      </c>
      <c r="H184" s="128">
        <v>22</v>
      </c>
      <c r="I184" s="136">
        <v>48</v>
      </c>
      <c r="J184" s="145">
        <f t="shared" si="2"/>
        <v>0.8</v>
      </c>
      <c r="K184" s="13"/>
    </row>
    <row r="185" spans="1:11" s="11" customFormat="1" ht="34" x14ac:dyDescent="0.2">
      <c r="A185" s="142" t="s">
        <v>1152</v>
      </c>
      <c r="B185" s="7" t="s">
        <v>164</v>
      </c>
      <c r="C185" s="7" t="s">
        <v>1094</v>
      </c>
      <c r="D185" s="133" t="s">
        <v>262</v>
      </c>
      <c r="E185" s="135" t="s">
        <v>159</v>
      </c>
      <c r="F185" s="135">
        <v>2023</v>
      </c>
      <c r="G185" s="140">
        <v>8</v>
      </c>
      <c r="H185" s="128">
        <v>25</v>
      </c>
      <c r="I185" s="136">
        <v>78</v>
      </c>
      <c r="J185" s="145">
        <f t="shared" si="2"/>
        <v>1.3</v>
      </c>
      <c r="K185" s="13"/>
    </row>
    <row r="186" spans="1:11" s="11" customFormat="1" ht="51" x14ac:dyDescent="0.2">
      <c r="A186" s="142" t="s">
        <v>92</v>
      </c>
      <c r="B186" s="133" t="s">
        <v>165</v>
      </c>
      <c r="C186" s="133" t="s">
        <v>1094</v>
      </c>
      <c r="D186" s="160" t="s">
        <v>1104</v>
      </c>
      <c r="E186" s="135" t="s">
        <v>159</v>
      </c>
      <c r="F186" s="135">
        <v>2023</v>
      </c>
      <c r="G186" s="140">
        <v>8</v>
      </c>
      <c r="H186" s="128">
        <v>26</v>
      </c>
      <c r="I186" s="136">
        <v>145</v>
      </c>
      <c r="J186" s="145">
        <f t="shared" si="2"/>
        <v>2.4166666666666665</v>
      </c>
      <c r="K186" s="13"/>
    </row>
    <row r="187" spans="1:11" s="11" customFormat="1" ht="51" x14ac:dyDescent="0.2">
      <c r="A187" s="142" t="s">
        <v>92</v>
      </c>
      <c r="B187" s="133" t="s">
        <v>165</v>
      </c>
      <c r="C187" s="133" t="s">
        <v>1094</v>
      </c>
      <c r="D187" s="160" t="s">
        <v>1104</v>
      </c>
      <c r="E187" s="135" t="s">
        <v>159</v>
      </c>
      <c r="F187" s="135">
        <v>2023</v>
      </c>
      <c r="G187" s="140">
        <v>8</v>
      </c>
      <c r="H187" s="128">
        <v>26</v>
      </c>
      <c r="I187" s="136">
        <v>90</v>
      </c>
      <c r="J187" s="145">
        <f t="shared" si="2"/>
        <v>1.5</v>
      </c>
      <c r="K187" s="13"/>
    </row>
    <row r="188" spans="1:11" s="11" customFormat="1" ht="85" x14ac:dyDescent="0.2">
      <c r="A188" s="142" t="s">
        <v>241</v>
      </c>
      <c r="B188" s="137" t="s">
        <v>1136</v>
      </c>
      <c r="C188" s="137" t="s">
        <v>1099</v>
      </c>
      <c r="D188" s="161" t="s">
        <v>1084</v>
      </c>
      <c r="E188" s="135" t="s">
        <v>166</v>
      </c>
      <c r="F188" s="135">
        <v>2023</v>
      </c>
      <c r="G188" s="140">
        <v>8</v>
      </c>
      <c r="H188" s="128">
        <v>31</v>
      </c>
      <c r="I188" s="136">
        <f>110+45</f>
        <v>155</v>
      </c>
      <c r="J188" s="145">
        <f t="shared" si="2"/>
        <v>2.5833333333333335</v>
      </c>
      <c r="K188" s="13"/>
    </row>
    <row r="189" spans="1:11" s="11" customFormat="1" ht="68" x14ac:dyDescent="0.2">
      <c r="A189" s="142" t="s">
        <v>41</v>
      </c>
      <c r="B189" s="133" t="s">
        <v>167</v>
      </c>
      <c r="C189" s="138" t="s">
        <v>1093</v>
      </c>
      <c r="D189" s="160" t="s">
        <v>330</v>
      </c>
      <c r="E189" s="135" t="s">
        <v>166</v>
      </c>
      <c r="F189" s="135">
        <v>2023</v>
      </c>
      <c r="G189" s="140">
        <v>9</v>
      </c>
      <c r="H189" s="128">
        <v>1</v>
      </c>
      <c r="I189" s="136">
        <v>30</v>
      </c>
      <c r="J189" s="145">
        <f t="shared" si="2"/>
        <v>0.5</v>
      </c>
      <c r="K189" s="13"/>
    </row>
    <row r="190" spans="1:11" s="11" customFormat="1" ht="68" x14ac:dyDescent="0.2">
      <c r="A190" s="142" t="s">
        <v>41</v>
      </c>
      <c r="B190" s="133" t="s">
        <v>167</v>
      </c>
      <c r="C190" s="138" t="s">
        <v>1093</v>
      </c>
      <c r="D190" s="160" t="s">
        <v>330</v>
      </c>
      <c r="E190" s="135" t="s">
        <v>166</v>
      </c>
      <c r="F190" s="135">
        <v>2023</v>
      </c>
      <c r="G190" s="140">
        <v>9</v>
      </c>
      <c r="H190" s="128">
        <v>2</v>
      </c>
      <c r="I190" s="136">
        <v>17</v>
      </c>
      <c r="J190" s="145">
        <f t="shared" si="2"/>
        <v>0.28333333333333333</v>
      </c>
      <c r="K190" s="13"/>
    </row>
    <row r="191" spans="1:11" s="11" customFormat="1" ht="68" x14ac:dyDescent="0.2">
      <c r="A191" s="142" t="s">
        <v>41</v>
      </c>
      <c r="B191" s="133" t="s">
        <v>167</v>
      </c>
      <c r="C191" s="138" t="s">
        <v>1093</v>
      </c>
      <c r="D191" s="160" t="s">
        <v>330</v>
      </c>
      <c r="E191" s="135" t="s">
        <v>166</v>
      </c>
      <c r="F191" s="135">
        <v>2023</v>
      </c>
      <c r="G191" s="140">
        <v>9</v>
      </c>
      <c r="H191" s="128">
        <v>2</v>
      </c>
      <c r="I191" s="136">
        <v>52</v>
      </c>
      <c r="J191" s="145">
        <f t="shared" si="2"/>
        <v>0.8666666666666667</v>
      </c>
      <c r="K191" s="13"/>
    </row>
    <row r="192" spans="1:11" s="11" customFormat="1" ht="68" x14ac:dyDescent="0.2">
      <c r="A192" s="142" t="s">
        <v>41</v>
      </c>
      <c r="B192" s="133" t="s">
        <v>167</v>
      </c>
      <c r="C192" s="138" t="s">
        <v>1093</v>
      </c>
      <c r="D192" s="160" t="s">
        <v>330</v>
      </c>
      <c r="E192" s="135" t="s">
        <v>166</v>
      </c>
      <c r="F192" s="135">
        <v>2023</v>
      </c>
      <c r="G192" s="140">
        <v>9</v>
      </c>
      <c r="H192" s="128">
        <v>2</v>
      </c>
      <c r="I192" s="136">
        <v>33</v>
      </c>
      <c r="J192" s="145">
        <f t="shared" si="2"/>
        <v>0.55000000000000004</v>
      </c>
      <c r="K192" s="13"/>
    </row>
    <row r="193" spans="1:11" s="11" customFormat="1" ht="68" x14ac:dyDescent="0.2">
      <c r="A193" s="142" t="s">
        <v>41</v>
      </c>
      <c r="B193" s="133" t="s">
        <v>168</v>
      </c>
      <c r="C193" s="138" t="s">
        <v>1093</v>
      </c>
      <c r="D193" s="160" t="s">
        <v>330</v>
      </c>
      <c r="E193" s="135" t="s">
        <v>166</v>
      </c>
      <c r="F193" s="135">
        <v>2023</v>
      </c>
      <c r="G193" s="140">
        <v>9</v>
      </c>
      <c r="H193" s="128">
        <v>2</v>
      </c>
      <c r="I193" s="136">
        <v>240</v>
      </c>
      <c r="J193" s="145">
        <f t="shared" si="2"/>
        <v>4</v>
      </c>
      <c r="K193" s="13"/>
    </row>
    <row r="194" spans="1:11" s="11" customFormat="1" ht="34" x14ac:dyDescent="0.2">
      <c r="A194" s="142" t="s">
        <v>49</v>
      </c>
      <c r="B194" s="133" t="s">
        <v>171</v>
      </c>
      <c r="C194" s="133" t="s">
        <v>1094</v>
      </c>
      <c r="D194" s="133" t="s">
        <v>237</v>
      </c>
      <c r="E194" s="135" t="s">
        <v>170</v>
      </c>
      <c r="F194" s="135">
        <v>2023</v>
      </c>
      <c r="G194" s="4">
        <v>9</v>
      </c>
      <c r="H194" s="128">
        <v>6</v>
      </c>
      <c r="I194" s="136">
        <v>31</v>
      </c>
      <c r="J194" s="145">
        <f t="shared" ref="J194:J257" si="3">+I194/60</f>
        <v>0.51666666666666672</v>
      </c>
      <c r="K194" s="13"/>
    </row>
    <row r="195" spans="1:11" s="11" customFormat="1" ht="34" x14ac:dyDescent="0.2">
      <c r="A195" s="142" t="s">
        <v>49</v>
      </c>
      <c r="B195" s="133" t="s">
        <v>171</v>
      </c>
      <c r="C195" s="133" t="s">
        <v>1094</v>
      </c>
      <c r="D195" s="133" t="s">
        <v>237</v>
      </c>
      <c r="E195" s="135" t="s">
        <v>170</v>
      </c>
      <c r="F195" s="135">
        <v>2023</v>
      </c>
      <c r="G195" s="4">
        <v>9</v>
      </c>
      <c r="H195" s="128">
        <v>6</v>
      </c>
      <c r="I195" s="136">
        <v>12</v>
      </c>
      <c r="J195" s="145">
        <f t="shared" si="3"/>
        <v>0.2</v>
      </c>
      <c r="K195" s="13"/>
    </row>
    <row r="196" spans="1:11" s="11" customFormat="1" ht="34" x14ac:dyDescent="0.2">
      <c r="A196" s="142" t="s">
        <v>49</v>
      </c>
      <c r="B196" s="133" t="s">
        <v>171</v>
      </c>
      <c r="C196" s="133" t="s">
        <v>1094</v>
      </c>
      <c r="D196" s="133" t="s">
        <v>237</v>
      </c>
      <c r="E196" s="135" t="s">
        <v>170</v>
      </c>
      <c r="F196" s="135">
        <v>2023</v>
      </c>
      <c r="G196" s="4">
        <v>9</v>
      </c>
      <c r="H196" s="128">
        <v>6</v>
      </c>
      <c r="I196" s="136">
        <v>8</v>
      </c>
      <c r="J196" s="145">
        <f t="shared" si="3"/>
        <v>0.13333333333333333</v>
      </c>
      <c r="K196" s="13"/>
    </row>
    <row r="197" spans="1:11" s="11" customFormat="1" ht="34" x14ac:dyDescent="0.2">
      <c r="A197" s="142" t="s">
        <v>9</v>
      </c>
      <c r="B197" s="133" t="s">
        <v>169</v>
      </c>
      <c r="C197" s="137" t="s">
        <v>1094</v>
      </c>
      <c r="D197" s="160" t="s">
        <v>357</v>
      </c>
      <c r="E197" s="135" t="s">
        <v>170</v>
      </c>
      <c r="F197" s="135">
        <v>2023</v>
      </c>
      <c r="G197" s="4">
        <v>9</v>
      </c>
      <c r="H197" s="128">
        <v>6</v>
      </c>
      <c r="I197" s="136">
        <v>40</v>
      </c>
      <c r="J197" s="145">
        <f t="shared" si="3"/>
        <v>0.66666666666666663</v>
      </c>
      <c r="K197" s="13"/>
    </row>
    <row r="198" spans="1:11" s="11" customFormat="1" ht="51" x14ac:dyDescent="0.2">
      <c r="A198" s="142" t="s">
        <v>9</v>
      </c>
      <c r="B198" s="133" t="s">
        <v>172</v>
      </c>
      <c r="C198" s="133" t="s">
        <v>1094</v>
      </c>
      <c r="D198" s="137" t="s">
        <v>1081</v>
      </c>
      <c r="E198" s="135" t="s">
        <v>170</v>
      </c>
      <c r="F198" s="135">
        <v>2023</v>
      </c>
      <c r="G198" s="4">
        <v>9</v>
      </c>
      <c r="H198" s="128">
        <v>7</v>
      </c>
      <c r="I198" s="136">
        <v>8</v>
      </c>
      <c r="J198" s="145">
        <f t="shared" si="3"/>
        <v>0.13333333333333333</v>
      </c>
      <c r="K198" s="13"/>
    </row>
    <row r="199" spans="1:11" s="11" customFormat="1" ht="51" x14ac:dyDescent="0.2">
      <c r="A199" s="142" t="s">
        <v>250</v>
      </c>
      <c r="B199" s="133" t="s">
        <v>173</v>
      </c>
      <c r="C199" s="137" t="s">
        <v>1099</v>
      </c>
      <c r="D199" s="137" t="s">
        <v>1117</v>
      </c>
      <c r="E199" s="135" t="s">
        <v>170</v>
      </c>
      <c r="F199" s="135">
        <v>2023</v>
      </c>
      <c r="G199" s="4">
        <v>9</v>
      </c>
      <c r="H199" s="128">
        <v>9</v>
      </c>
      <c r="I199" s="136">
        <v>25</v>
      </c>
      <c r="J199" s="145">
        <f t="shared" si="3"/>
        <v>0.41666666666666669</v>
      </c>
      <c r="K199" s="13"/>
    </row>
    <row r="200" spans="1:11" s="11" customFormat="1" ht="34" x14ac:dyDescent="0.2">
      <c r="A200" s="142" t="s">
        <v>29</v>
      </c>
      <c r="B200" s="133" t="s">
        <v>174</v>
      </c>
      <c r="C200" s="4" t="s">
        <v>1099</v>
      </c>
      <c r="D200" s="137" t="s">
        <v>1108</v>
      </c>
      <c r="E200" s="135" t="s">
        <v>175</v>
      </c>
      <c r="F200" s="135">
        <v>2023</v>
      </c>
      <c r="G200" s="4">
        <v>9</v>
      </c>
      <c r="H200" s="128">
        <v>12</v>
      </c>
      <c r="I200" s="136">
        <v>10</v>
      </c>
      <c r="J200" s="145">
        <f t="shared" si="3"/>
        <v>0.16666666666666666</v>
      </c>
      <c r="K200" s="13"/>
    </row>
    <row r="201" spans="1:11" s="11" customFormat="1" ht="51" x14ac:dyDescent="0.2">
      <c r="A201" s="142" t="s">
        <v>41</v>
      </c>
      <c r="B201" s="137" t="s">
        <v>1126</v>
      </c>
      <c r="C201" s="133" t="s">
        <v>1094</v>
      </c>
      <c r="D201" s="160" t="s">
        <v>237</v>
      </c>
      <c r="E201" s="135" t="s">
        <v>177</v>
      </c>
      <c r="F201" s="135">
        <v>2023</v>
      </c>
      <c r="G201" s="4">
        <v>9</v>
      </c>
      <c r="H201" s="128">
        <v>23</v>
      </c>
      <c r="I201" s="136">
        <v>5</v>
      </c>
      <c r="J201" s="145">
        <f t="shared" si="3"/>
        <v>8.3333333333333329E-2</v>
      </c>
      <c r="K201" s="13"/>
    </row>
    <row r="202" spans="1:11" s="11" customFormat="1" ht="34" x14ac:dyDescent="0.2">
      <c r="A202" s="142" t="s">
        <v>104</v>
      </c>
      <c r="B202" s="133" t="s">
        <v>176</v>
      </c>
      <c r="C202" s="133" t="s">
        <v>1094</v>
      </c>
      <c r="D202" s="160" t="s">
        <v>235</v>
      </c>
      <c r="E202" s="135" t="s">
        <v>177</v>
      </c>
      <c r="F202" s="135">
        <v>2023</v>
      </c>
      <c r="G202" s="4">
        <v>9</v>
      </c>
      <c r="H202" s="128">
        <v>23</v>
      </c>
      <c r="I202" s="136">
        <v>6</v>
      </c>
      <c r="J202" s="145">
        <f t="shared" si="3"/>
        <v>0.1</v>
      </c>
      <c r="K202" s="13"/>
    </row>
    <row r="203" spans="1:11" s="11" customFormat="1" ht="51" x14ac:dyDescent="0.2">
      <c r="A203" s="142" t="s">
        <v>250</v>
      </c>
      <c r="B203" s="133" t="s">
        <v>178</v>
      </c>
      <c r="C203" s="133" t="s">
        <v>1097</v>
      </c>
      <c r="D203" s="137" t="s">
        <v>620</v>
      </c>
      <c r="E203" s="135" t="s">
        <v>177</v>
      </c>
      <c r="F203" s="135">
        <v>2023</v>
      </c>
      <c r="G203" s="4">
        <v>9</v>
      </c>
      <c r="H203" s="128">
        <v>24</v>
      </c>
      <c r="I203" s="136">
        <v>4</v>
      </c>
      <c r="J203" s="145">
        <f t="shared" si="3"/>
        <v>6.6666666666666666E-2</v>
      </c>
      <c r="K203" s="13"/>
    </row>
    <row r="204" spans="1:11" s="11" customFormat="1" ht="102" x14ac:dyDescent="0.2">
      <c r="A204" s="142" t="s">
        <v>1115</v>
      </c>
      <c r="B204" s="133" t="s">
        <v>179</v>
      </c>
      <c r="C204" s="133" t="s">
        <v>1094</v>
      </c>
      <c r="D204" s="137" t="s">
        <v>1120</v>
      </c>
      <c r="E204" s="135" t="s">
        <v>177</v>
      </c>
      <c r="F204" s="135">
        <v>2023</v>
      </c>
      <c r="G204" s="4">
        <v>9</v>
      </c>
      <c r="H204" s="128">
        <v>26</v>
      </c>
      <c r="I204" s="136">
        <v>45</v>
      </c>
      <c r="J204" s="145">
        <f t="shared" si="3"/>
        <v>0.75</v>
      </c>
      <c r="K204" s="13"/>
    </row>
    <row r="205" spans="1:11" s="11" customFormat="1" ht="136" x14ac:dyDescent="0.2">
      <c r="A205" s="142" t="s">
        <v>9</v>
      </c>
      <c r="B205" s="133" t="s">
        <v>180</v>
      </c>
      <c r="C205" s="133" t="s">
        <v>1094</v>
      </c>
      <c r="D205" s="160" t="s">
        <v>1081</v>
      </c>
      <c r="E205" s="135" t="s">
        <v>181</v>
      </c>
      <c r="F205" s="135">
        <v>2023</v>
      </c>
      <c r="G205" s="4">
        <v>10</v>
      </c>
      <c r="H205" s="128">
        <v>14</v>
      </c>
      <c r="I205" s="136">
        <f>+(6*60)+54</f>
        <v>414</v>
      </c>
      <c r="J205" s="145">
        <f t="shared" si="3"/>
        <v>6.9</v>
      </c>
      <c r="K205" s="13"/>
    </row>
    <row r="206" spans="1:11" s="11" customFormat="1" ht="34" x14ac:dyDescent="0.2">
      <c r="A206" s="142" t="s">
        <v>41</v>
      </c>
      <c r="B206" s="133" t="s">
        <v>182</v>
      </c>
      <c r="C206" s="133" t="s">
        <v>1094</v>
      </c>
      <c r="D206" s="160" t="s">
        <v>237</v>
      </c>
      <c r="E206" s="135" t="s">
        <v>181</v>
      </c>
      <c r="F206" s="135">
        <v>2023</v>
      </c>
      <c r="G206" s="4">
        <v>10</v>
      </c>
      <c r="H206" s="128">
        <v>15</v>
      </c>
      <c r="I206" s="136">
        <v>2</v>
      </c>
      <c r="J206" s="145">
        <f t="shared" si="3"/>
        <v>3.3333333333333333E-2</v>
      </c>
      <c r="K206" s="13"/>
    </row>
    <row r="207" spans="1:11" s="11" customFormat="1" ht="34" x14ac:dyDescent="0.2">
      <c r="A207" s="142" t="s">
        <v>1115</v>
      </c>
      <c r="B207" s="133" t="s">
        <v>128</v>
      </c>
      <c r="C207" s="133" t="s">
        <v>1094</v>
      </c>
      <c r="D207" s="160" t="s">
        <v>235</v>
      </c>
      <c r="E207" s="135" t="s">
        <v>181</v>
      </c>
      <c r="F207" s="135">
        <v>2023</v>
      </c>
      <c r="G207" s="4">
        <v>10</v>
      </c>
      <c r="H207" s="128">
        <v>15</v>
      </c>
      <c r="I207" s="136">
        <v>1</v>
      </c>
      <c r="J207" s="145">
        <f t="shared" si="3"/>
        <v>1.6666666666666666E-2</v>
      </c>
      <c r="K207" s="13"/>
    </row>
    <row r="208" spans="1:11" s="11" customFormat="1" ht="51" x14ac:dyDescent="0.2">
      <c r="A208" s="142" t="s">
        <v>1114</v>
      </c>
      <c r="B208" s="133" t="s">
        <v>183</v>
      </c>
      <c r="C208" s="133" t="s">
        <v>1094</v>
      </c>
      <c r="D208" s="160" t="s">
        <v>235</v>
      </c>
      <c r="E208" s="135" t="s">
        <v>181</v>
      </c>
      <c r="F208" s="135">
        <v>2023</v>
      </c>
      <c r="G208" s="4">
        <v>10</v>
      </c>
      <c r="H208" s="128">
        <v>15</v>
      </c>
      <c r="I208" s="136">
        <v>6</v>
      </c>
      <c r="J208" s="145">
        <f t="shared" si="3"/>
        <v>0.1</v>
      </c>
      <c r="K208" s="13"/>
    </row>
    <row r="209" spans="1:11" s="11" customFormat="1" ht="34" x14ac:dyDescent="0.2">
      <c r="A209" s="142" t="s">
        <v>46</v>
      </c>
      <c r="B209" s="133" t="s">
        <v>186</v>
      </c>
      <c r="C209" s="133" t="s">
        <v>1094</v>
      </c>
      <c r="D209" s="137" t="s">
        <v>1106</v>
      </c>
      <c r="E209" s="135" t="s">
        <v>181</v>
      </c>
      <c r="F209" s="135">
        <v>2023</v>
      </c>
      <c r="G209" s="4">
        <v>10</v>
      </c>
      <c r="H209" s="128">
        <v>16</v>
      </c>
      <c r="I209" s="136">
        <v>88</v>
      </c>
      <c r="J209" s="145">
        <f t="shared" si="3"/>
        <v>1.4666666666666666</v>
      </c>
      <c r="K209" s="13"/>
    </row>
    <row r="210" spans="1:11" s="11" customFormat="1" ht="34" x14ac:dyDescent="0.2">
      <c r="A210" s="142" t="s">
        <v>184</v>
      </c>
      <c r="B210" s="133" t="s">
        <v>185</v>
      </c>
      <c r="C210" s="137" t="s">
        <v>1099</v>
      </c>
      <c r="D210" s="137" t="s">
        <v>1109</v>
      </c>
      <c r="E210" s="135" t="s">
        <v>181</v>
      </c>
      <c r="F210" s="135">
        <v>2023</v>
      </c>
      <c r="G210" s="4">
        <v>10</v>
      </c>
      <c r="H210" s="128">
        <v>16</v>
      </c>
      <c r="I210" s="136">
        <v>10</v>
      </c>
      <c r="J210" s="145">
        <f t="shared" si="3"/>
        <v>0.16666666666666666</v>
      </c>
      <c r="K210" s="13"/>
    </row>
    <row r="211" spans="1:11" s="11" customFormat="1" ht="34" x14ac:dyDescent="0.2">
      <c r="A211" s="142" t="s">
        <v>41</v>
      </c>
      <c r="B211" s="133" t="s">
        <v>187</v>
      </c>
      <c r="C211" s="133" t="s">
        <v>1094</v>
      </c>
      <c r="D211" s="160" t="s">
        <v>235</v>
      </c>
      <c r="E211" s="135" t="s">
        <v>181</v>
      </c>
      <c r="F211" s="135">
        <v>2023</v>
      </c>
      <c r="G211" s="4">
        <v>10</v>
      </c>
      <c r="H211" s="128">
        <v>17</v>
      </c>
      <c r="I211" s="136">
        <v>5</v>
      </c>
      <c r="J211" s="145">
        <f t="shared" si="3"/>
        <v>8.3333333333333329E-2</v>
      </c>
      <c r="K211" s="13"/>
    </row>
    <row r="212" spans="1:11" s="11" customFormat="1" ht="34" x14ac:dyDescent="0.2">
      <c r="A212" s="142" t="s">
        <v>41</v>
      </c>
      <c r="B212" s="133" t="s">
        <v>190</v>
      </c>
      <c r="C212" s="133" t="s">
        <v>1094</v>
      </c>
      <c r="D212" s="160" t="s">
        <v>235</v>
      </c>
      <c r="E212" s="135" t="s">
        <v>188</v>
      </c>
      <c r="F212" s="135">
        <v>2023</v>
      </c>
      <c r="G212" s="4">
        <v>10</v>
      </c>
      <c r="H212" s="128">
        <v>18</v>
      </c>
      <c r="I212" s="136">
        <v>1</v>
      </c>
      <c r="J212" s="145">
        <f t="shared" si="3"/>
        <v>1.6666666666666666E-2</v>
      </c>
      <c r="K212" s="13"/>
    </row>
    <row r="213" spans="1:11" s="11" customFormat="1" ht="51" x14ac:dyDescent="0.2">
      <c r="A213" s="142" t="s">
        <v>41</v>
      </c>
      <c r="B213" s="133" t="s">
        <v>189</v>
      </c>
      <c r="C213" s="133" t="s">
        <v>1094</v>
      </c>
      <c r="D213" s="137" t="s">
        <v>1103</v>
      </c>
      <c r="E213" s="135" t="s">
        <v>188</v>
      </c>
      <c r="F213" s="135">
        <v>2023</v>
      </c>
      <c r="G213" s="4">
        <v>10</v>
      </c>
      <c r="H213" s="128">
        <v>18</v>
      </c>
      <c r="I213" s="136">
        <v>1</v>
      </c>
      <c r="J213" s="145">
        <f t="shared" si="3"/>
        <v>1.6666666666666666E-2</v>
      </c>
      <c r="K213" s="13"/>
    </row>
    <row r="214" spans="1:11" s="11" customFormat="1" ht="34" x14ac:dyDescent="0.2">
      <c r="A214" s="142" t="s">
        <v>1152</v>
      </c>
      <c r="B214" s="133" t="s">
        <v>122</v>
      </c>
      <c r="C214" s="137" t="s">
        <v>1099</v>
      </c>
      <c r="D214" s="137" t="s">
        <v>318</v>
      </c>
      <c r="E214" s="135" t="s">
        <v>188</v>
      </c>
      <c r="F214" s="135">
        <v>2023</v>
      </c>
      <c r="G214" s="4">
        <v>10</v>
      </c>
      <c r="H214" s="128">
        <v>18</v>
      </c>
      <c r="I214" s="136">
        <v>9</v>
      </c>
      <c r="J214" s="145">
        <f t="shared" si="3"/>
        <v>0.15</v>
      </c>
      <c r="K214" s="13"/>
    </row>
    <row r="215" spans="1:11" s="11" customFormat="1" ht="34" x14ac:dyDescent="0.2">
      <c r="A215" s="142" t="s">
        <v>80</v>
      </c>
      <c r="B215" s="133" t="s">
        <v>191</v>
      </c>
      <c r="C215" s="137" t="s">
        <v>1143</v>
      </c>
      <c r="D215" s="160" t="s">
        <v>1083</v>
      </c>
      <c r="E215" s="135" t="s">
        <v>188</v>
      </c>
      <c r="F215" s="135">
        <v>2023</v>
      </c>
      <c r="G215" s="4">
        <v>10</v>
      </c>
      <c r="H215" s="128">
        <v>20</v>
      </c>
      <c r="I215" s="136">
        <v>30</v>
      </c>
      <c r="J215" s="145">
        <f t="shared" si="3"/>
        <v>0.5</v>
      </c>
      <c r="K215" s="13"/>
    </row>
    <row r="216" spans="1:11" s="11" customFormat="1" ht="68" x14ac:dyDescent="0.2">
      <c r="A216" s="142" t="s">
        <v>103</v>
      </c>
      <c r="B216" s="133" t="s">
        <v>192</v>
      </c>
      <c r="C216" s="133" t="s">
        <v>1094</v>
      </c>
      <c r="D216" s="160" t="s">
        <v>1104</v>
      </c>
      <c r="E216" s="135" t="s">
        <v>188</v>
      </c>
      <c r="F216" s="135">
        <v>2023</v>
      </c>
      <c r="G216" s="4">
        <v>10</v>
      </c>
      <c r="H216" s="128">
        <v>21</v>
      </c>
      <c r="I216" s="136">
        <v>897</v>
      </c>
      <c r="J216" s="145">
        <f t="shared" si="3"/>
        <v>14.95</v>
      </c>
      <c r="K216" s="13"/>
    </row>
    <row r="217" spans="1:11" s="11" customFormat="1" ht="51" x14ac:dyDescent="0.2">
      <c r="A217" s="142" t="s">
        <v>1111</v>
      </c>
      <c r="B217" s="133" t="s">
        <v>194</v>
      </c>
      <c r="C217" s="133" t="s">
        <v>1097</v>
      </c>
      <c r="D217" s="160" t="s">
        <v>334</v>
      </c>
      <c r="E217" s="135" t="s">
        <v>188</v>
      </c>
      <c r="F217" s="135">
        <v>2023</v>
      </c>
      <c r="G217" s="4">
        <v>10</v>
      </c>
      <c r="H217" s="128">
        <v>21</v>
      </c>
      <c r="I217" s="136">
        <v>20</v>
      </c>
      <c r="J217" s="145">
        <f t="shared" si="3"/>
        <v>0.33333333333333331</v>
      </c>
      <c r="K217" s="13"/>
    </row>
    <row r="218" spans="1:11" s="11" customFormat="1" ht="68" x14ac:dyDescent="0.2">
      <c r="A218" s="142" t="s">
        <v>1111</v>
      </c>
      <c r="B218" s="133" t="s">
        <v>193</v>
      </c>
      <c r="C218" s="133" t="s">
        <v>1097</v>
      </c>
      <c r="D218" s="137" t="s">
        <v>1119</v>
      </c>
      <c r="E218" s="135" t="s">
        <v>188</v>
      </c>
      <c r="F218" s="135">
        <v>2023</v>
      </c>
      <c r="G218" s="4">
        <v>10</v>
      </c>
      <c r="H218" s="128">
        <v>21</v>
      </c>
      <c r="I218" s="136">
        <v>24</v>
      </c>
      <c r="J218" s="145">
        <f t="shared" si="3"/>
        <v>0.4</v>
      </c>
      <c r="K218" s="13"/>
    </row>
    <row r="219" spans="1:11" s="11" customFormat="1" ht="34" x14ac:dyDescent="0.2">
      <c r="A219" s="142" t="s">
        <v>1114</v>
      </c>
      <c r="B219" s="133" t="s">
        <v>95</v>
      </c>
      <c r="C219" s="133" t="s">
        <v>1094</v>
      </c>
      <c r="D219" s="160" t="s">
        <v>235</v>
      </c>
      <c r="E219" s="135" t="s">
        <v>188</v>
      </c>
      <c r="F219" s="135">
        <v>2023</v>
      </c>
      <c r="G219" s="4">
        <v>10</v>
      </c>
      <c r="H219" s="128">
        <v>23</v>
      </c>
      <c r="I219" s="136">
        <v>3</v>
      </c>
      <c r="J219" s="145">
        <f t="shared" si="3"/>
        <v>0.05</v>
      </c>
      <c r="K219" s="13"/>
    </row>
    <row r="220" spans="1:11" s="11" customFormat="1" ht="85" x14ac:dyDescent="0.2">
      <c r="A220" s="142" t="s">
        <v>103</v>
      </c>
      <c r="B220" s="133" t="s">
        <v>195</v>
      </c>
      <c r="C220" s="133" t="s">
        <v>1094</v>
      </c>
      <c r="D220" s="160" t="s">
        <v>1104</v>
      </c>
      <c r="E220" s="135" t="s">
        <v>188</v>
      </c>
      <c r="F220" s="135">
        <v>2023</v>
      </c>
      <c r="G220" s="4">
        <v>10</v>
      </c>
      <c r="H220" s="128">
        <v>24</v>
      </c>
      <c r="I220" s="136">
        <v>270</v>
      </c>
      <c r="J220" s="145">
        <f t="shared" si="3"/>
        <v>4.5</v>
      </c>
      <c r="K220" s="13"/>
    </row>
    <row r="221" spans="1:11" s="11" customFormat="1" ht="51" x14ac:dyDescent="0.2">
      <c r="A221" s="142" t="s">
        <v>41</v>
      </c>
      <c r="B221" s="133" t="s">
        <v>196</v>
      </c>
      <c r="C221" s="137" t="s">
        <v>1094</v>
      </c>
      <c r="D221" s="137" t="s">
        <v>1107</v>
      </c>
      <c r="E221" s="135" t="s">
        <v>197</v>
      </c>
      <c r="F221" s="135">
        <v>2023</v>
      </c>
      <c r="G221" s="4">
        <v>10</v>
      </c>
      <c r="H221" s="128">
        <v>27</v>
      </c>
      <c r="I221" s="136">
        <v>33</v>
      </c>
      <c r="J221" s="145">
        <f t="shared" si="3"/>
        <v>0.55000000000000004</v>
      </c>
      <c r="K221" s="13"/>
    </row>
    <row r="222" spans="1:11" s="11" customFormat="1" ht="17" x14ac:dyDescent="0.2">
      <c r="A222" s="142" t="s">
        <v>198</v>
      </c>
      <c r="B222" s="133" t="s">
        <v>199</v>
      </c>
      <c r="C222" s="133" t="s">
        <v>1094</v>
      </c>
      <c r="D222" s="137" t="s">
        <v>222</v>
      </c>
      <c r="E222" s="135" t="s">
        <v>197</v>
      </c>
      <c r="F222" s="135">
        <v>2023</v>
      </c>
      <c r="G222" s="4">
        <v>10</v>
      </c>
      <c r="H222" s="128">
        <v>27</v>
      </c>
      <c r="I222" s="136">
        <v>5</v>
      </c>
      <c r="J222" s="145">
        <f t="shared" si="3"/>
        <v>8.3333333333333329E-2</v>
      </c>
      <c r="K222" s="13"/>
    </row>
    <row r="223" spans="1:11" s="11" customFormat="1" ht="34" x14ac:dyDescent="0.2">
      <c r="A223" s="142" t="s">
        <v>144</v>
      </c>
      <c r="B223" s="133" t="s">
        <v>200</v>
      </c>
      <c r="C223" s="133" t="s">
        <v>1094</v>
      </c>
      <c r="D223" s="160" t="s">
        <v>237</v>
      </c>
      <c r="E223" s="135" t="s">
        <v>197</v>
      </c>
      <c r="F223" s="135">
        <v>2023</v>
      </c>
      <c r="G223" s="4">
        <v>10</v>
      </c>
      <c r="H223" s="128">
        <v>29</v>
      </c>
      <c r="I223" s="136">
        <v>31</v>
      </c>
      <c r="J223" s="145">
        <f t="shared" si="3"/>
        <v>0.51666666666666672</v>
      </c>
      <c r="K223" s="13"/>
    </row>
    <row r="224" spans="1:11" s="11" customFormat="1" ht="34" x14ac:dyDescent="0.2">
      <c r="A224" s="142" t="s">
        <v>9</v>
      </c>
      <c r="B224" s="133" t="s">
        <v>201</v>
      </c>
      <c r="C224" s="1" t="s">
        <v>1099</v>
      </c>
      <c r="D224" s="137" t="s">
        <v>318</v>
      </c>
      <c r="E224" s="135" t="s">
        <v>202</v>
      </c>
      <c r="F224" s="135">
        <v>2023</v>
      </c>
      <c r="G224" s="4">
        <v>12</v>
      </c>
      <c r="H224" s="128">
        <v>5</v>
      </c>
      <c r="I224" s="136">
        <v>32</v>
      </c>
      <c r="J224" s="145">
        <f t="shared" si="3"/>
        <v>0.53333333333333333</v>
      </c>
      <c r="K224" s="13"/>
    </row>
    <row r="225" spans="1:11" s="11" customFormat="1" ht="51" x14ac:dyDescent="0.2">
      <c r="A225" s="142" t="s">
        <v>184</v>
      </c>
      <c r="B225" s="133" t="s">
        <v>203</v>
      </c>
      <c r="C225" s="137" t="s">
        <v>1099</v>
      </c>
      <c r="D225" s="137" t="s">
        <v>1109</v>
      </c>
      <c r="E225" s="135" t="s">
        <v>202</v>
      </c>
      <c r="F225" s="135">
        <v>2023</v>
      </c>
      <c r="G225" s="4">
        <v>12</v>
      </c>
      <c r="H225" s="128">
        <v>6</v>
      </c>
      <c r="I225" s="136">
        <v>36</v>
      </c>
      <c r="J225" s="145">
        <f t="shared" si="3"/>
        <v>0.6</v>
      </c>
      <c r="K225" s="13"/>
    </row>
    <row r="226" spans="1:11" s="11" customFormat="1" ht="51" x14ac:dyDescent="0.2">
      <c r="A226" s="142" t="s">
        <v>184</v>
      </c>
      <c r="B226" s="133" t="s">
        <v>203</v>
      </c>
      <c r="C226" s="137" t="s">
        <v>1099</v>
      </c>
      <c r="D226" s="137" t="s">
        <v>1109</v>
      </c>
      <c r="E226" s="135" t="s">
        <v>202</v>
      </c>
      <c r="F226" s="135">
        <v>2023</v>
      </c>
      <c r="G226" s="4">
        <v>12</v>
      </c>
      <c r="H226" s="128">
        <v>6</v>
      </c>
      <c r="I226" s="136">
        <v>20</v>
      </c>
      <c r="J226" s="145">
        <f t="shared" si="3"/>
        <v>0.33333333333333331</v>
      </c>
      <c r="K226" s="13"/>
    </row>
    <row r="227" spans="1:11" s="11" customFormat="1" ht="17" x14ac:dyDescent="0.2">
      <c r="A227" s="142" t="s">
        <v>20</v>
      </c>
      <c r="B227" s="133" t="s">
        <v>213</v>
      </c>
      <c r="C227" s="137" t="s">
        <v>1099</v>
      </c>
      <c r="D227" s="137" t="s">
        <v>1101</v>
      </c>
      <c r="E227" s="135" t="s">
        <v>204</v>
      </c>
      <c r="F227" s="135">
        <v>2023</v>
      </c>
      <c r="G227" s="4">
        <v>12</v>
      </c>
      <c r="H227" s="128">
        <v>9</v>
      </c>
      <c r="I227" s="136">
        <v>15</v>
      </c>
      <c r="J227" s="145">
        <f t="shared" si="3"/>
        <v>0.25</v>
      </c>
      <c r="K227" s="13"/>
    </row>
    <row r="228" spans="1:11" s="11" customFormat="1" ht="34" x14ac:dyDescent="0.2">
      <c r="A228" s="142" t="s">
        <v>1152</v>
      </c>
      <c r="B228" s="133" t="s">
        <v>122</v>
      </c>
      <c r="C228" s="137" t="s">
        <v>1099</v>
      </c>
      <c r="D228" s="137" t="s">
        <v>318</v>
      </c>
      <c r="E228" s="135" t="s">
        <v>204</v>
      </c>
      <c r="F228" s="135">
        <v>2023</v>
      </c>
      <c r="G228" s="4">
        <v>12</v>
      </c>
      <c r="H228" s="128">
        <v>9</v>
      </c>
      <c r="I228" s="136">
        <v>60</v>
      </c>
      <c r="J228" s="145">
        <f t="shared" si="3"/>
        <v>1</v>
      </c>
      <c r="K228" s="13"/>
    </row>
    <row r="229" spans="1:11" s="11" customFormat="1" ht="102" x14ac:dyDescent="0.2">
      <c r="A229" s="142" t="s">
        <v>205</v>
      </c>
      <c r="B229" s="137" t="s">
        <v>1128</v>
      </c>
      <c r="C229" s="1" t="s">
        <v>1099</v>
      </c>
      <c r="D229" s="137" t="s">
        <v>1109</v>
      </c>
      <c r="E229" s="135" t="s">
        <v>206</v>
      </c>
      <c r="F229" s="135">
        <v>2023</v>
      </c>
      <c r="G229" s="4">
        <v>12</v>
      </c>
      <c r="H229" s="128">
        <v>13</v>
      </c>
      <c r="I229" s="136">
        <v>29</v>
      </c>
      <c r="J229" s="145">
        <f t="shared" si="3"/>
        <v>0.48333333333333334</v>
      </c>
      <c r="K229" s="13"/>
    </row>
    <row r="230" spans="1:11" s="11" customFormat="1" ht="17" x14ac:dyDescent="0.2">
      <c r="A230" s="142" t="s">
        <v>20</v>
      </c>
      <c r="B230" s="133" t="s">
        <v>213</v>
      </c>
      <c r="C230" s="137" t="s">
        <v>1099</v>
      </c>
      <c r="D230" s="137" t="s">
        <v>1101</v>
      </c>
      <c r="E230" s="135" t="s">
        <v>206</v>
      </c>
      <c r="F230" s="135">
        <v>2023</v>
      </c>
      <c r="G230" s="4">
        <v>12</v>
      </c>
      <c r="H230" s="128">
        <v>14</v>
      </c>
      <c r="I230" s="136">
        <v>35</v>
      </c>
      <c r="J230" s="145">
        <f t="shared" si="3"/>
        <v>0.58333333333333337</v>
      </c>
      <c r="K230" s="13"/>
    </row>
    <row r="231" spans="1:11" s="11" customFormat="1" ht="153" x14ac:dyDescent="0.2">
      <c r="A231" s="142" t="s">
        <v>144</v>
      </c>
      <c r="B231" s="137" t="s">
        <v>1130</v>
      </c>
      <c r="C231" s="1" t="s">
        <v>1099</v>
      </c>
      <c r="D231" s="137" t="s">
        <v>1109</v>
      </c>
      <c r="E231" s="135" t="s">
        <v>206</v>
      </c>
      <c r="F231" s="135">
        <v>2023</v>
      </c>
      <c r="G231" s="4">
        <v>12</v>
      </c>
      <c r="H231" s="128">
        <v>14</v>
      </c>
      <c r="I231" s="136">
        <v>10</v>
      </c>
      <c r="J231" s="145">
        <f t="shared" si="3"/>
        <v>0.16666666666666666</v>
      </c>
      <c r="K231" s="13"/>
    </row>
    <row r="232" spans="1:11" s="11" customFormat="1" ht="153" x14ac:dyDescent="0.2">
      <c r="A232" s="142" t="s">
        <v>144</v>
      </c>
      <c r="B232" s="137" t="s">
        <v>1130</v>
      </c>
      <c r="C232" s="1" t="s">
        <v>1099</v>
      </c>
      <c r="D232" s="137" t="s">
        <v>1109</v>
      </c>
      <c r="E232" s="135" t="s">
        <v>206</v>
      </c>
      <c r="F232" s="135">
        <v>2023</v>
      </c>
      <c r="G232" s="4">
        <v>12</v>
      </c>
      <c r="H232" s="128">
        <v>14</v>
      </c>
      <c r="I232" s="136">
        <v>15</v>
      </c>
      <c r="J232" s="145">
        <f t="shared" si="3"/>
        <v>0.25</v>
      </c>
      <c r="K232" s="13"/>
    </row>
    <row r="233" spans="1:11" s="11" customFormat="1" ht="51" x14ac:dyDescent="0.2">
      <c r="A233" s="142" t="s">
        <v>144</v>
      </c>
      <c r="B233" s="133" t="s">
        <v>207</v>
      </c>
      <c r="C233" s="133" t="s">
        <v>1094</v>
      </c>
      <c r="D233" s="160" t="s">
        <v>237</v>
      </c>
      <c r="E233" s="135" t="s">
        <v>206</v>
      </c>
      <c r="F233" s="135">
        <v>2023</v>
      </c>
      <c r="G233" s="4">
        <v>12</v>
      </c>
      <c r="H233" s="128">
        <v>15</v>
      </c>
      <c r="I233" s="136">
        <v>20</v>
      </c>
      <c r="J233" s="145">
        <f t="shared" si="3"/>
        <v>0.33333333333333331</v>
      </c>
      <c r="K233" s="13"/>
    </row>
    <row r="234" spans="1:11" s="11" customFormat="1" ht="34" x14ac:dyDescent="0.2">
      <c r="A234" s="142" t="s">
        <v>144</v>
      </c>
      <c r="B234" s="133" t="s">
        <v>208</v>
      </c>
      <c r="C234" s="133" t="s">
        <v>1094</v>
      </c>
      <c r="D234" s="160" t="s">
        <v>237</v>
      </c>
      <c r="E234" s="135" t="s">
        <v>206</v>
      </c>
      <c r="F234" s="135">
        <v>2023</v>
      </c>
      <c r="G234" s="4">
        <v>12</v>
      </c>
      <c r="H234" s="128">
        <v>15</v>
      </c>
      <c r="I234" s="136">
        <v>20</v>
      </c>
      <c r="J234" s="145">
        <f t="shared" si="3"/>
        <v>0.33333333333333331</v>
      </c>
      <c r="K234" s="13"/>
    </row>
    <row r="235" spans="1:11" s="11" customFormat="1" ht="34" x14ac:dyDescent="0.2">
      <c r="A235" s="142" t="s">
        <v>209</v>
      </c>
      <c r="B235" s="133" t="s">
        <v>210</v>
      </c>
      <c r="C235" s="133" t="s">
        <v>1094</v>
      </c>
      <c r="D235" s="160" t="s">
        <v>222</v>
      </c>
      <c r="E235" s="135" t="s">
        <v>206</v>
      </c>
      <c r="F235" s="135">
        <v>2023</v>
      </c>
      <c r="G235" s="4">
        <v>12</v>
      </c>
      <c r="H235" s="128">
        <v>16</v>
      </c>
      <c r="I235" s="136">
        <v>25</v>
      </c>
      <c r="J235" s="145">
        <f t="shared" si="3"/>
        <v>0.41666666666666669</v>
      </c>
      <c r="K235" s="13"/>
    </row>
    <row r="236" spans="1:11" s="11" customFormat="1" ht="17" x14ac:dyDescent="0.2">
      <c r="A236" s="142" t="s">
        <v>20</v>
      </c>
      <c r="B236" s="133" t="s">
        <v>213</v>
      </c>
      <c r="C236" s="137" t="s">
        <v>1099</v>
      </c>
      <c r="D236" s="137" t="s">
        <v>1101</v>
      </c>
      <c r="E236" s="135" t="s">
        <v>212</v>
      </c>
      <c r="F236" s="135">
        <v>2023</v>
      </c>
      <c r="G236" s="4">
        <v>12</v>
      </c>
      <c r="H236" s="128">
        <v>25</v>
      </c>
      <c r="I236" s="136">
        <v>30</v>
      </c>
      <c r="J236" s="145">
        <f t="shared" si="3"/>
        <v>0.5</v>
      </c>
      <c r="K236" s="13"/>
    </row>
    <row r="237" spans="1:11" s="11" customFormat="1" ht="34" x14ac:dyDescent="0.2">
      <c r="A237" s="142" t="s">
        <v>144</v>
      </c>
      <c r="B237" s="133" t="s">
        <v>214</v>
      </c>
      <c r="C237" s="133" t="s">
        <v>1094</v>
      </c>
      <c r="D237" s="160" t="s">
        <v>237</v>
      </c>
      <c r="E237" s="135" t="s">
        <v>212</v>
      </c>
      <c r="F237" s="135">
        <v>2023</v>
      </c>
      <c r="G237" s="4">
        <v>12</v>
      </c>
      <c r="H237" s="128">
        <v>25</v>
      </c>
      <c r="I237" s="136">
        <v>30</v>
      </c>
      <c r="J237" s="145">
        <f t="shared" si="3"/>
        <v>0.5</v>
      </c>
      <c r="K237" s="13"/>
    </row>
    <row r="238" spans="1:11" s="11" customFormat="1" ht="51" x14ac:dyDescent="0.2">
      <c r="A238" s="142" t="s">
        <v>9</v>
      </c>
      <c r="B238" s="133" t="s">
        <v>211</v>
      </c>
      <c r="C238" s="133" t="s">
        <v>1094</v>
      </c>
      <c r="D238" s="160" t="s">
        <v>1081</v>
      </c>
      <c r="E238" s="135" t="s">
        <v>212</v>
      </c>
      <c r="F238" s="135">
        <v>2023</v>
      </c>
      <c r="G238" s="4">
        <v>12</v>
      </c>
      <c r="H238" s="128">
        <v>25</v>
      </c>
      <c r="I238" s="136">
        <v>7</v>
      </c>
      <c r="J238" s="145">
        <f t="shared" si="3"/>
        <v>0.11666666666666667</v>
      </c>
      <c r="K238" s="13"/>
    </row>
    <row r="239" spans="1:11" s="11" customFormat="1" ht="51" x14ac:dyDescent="0.2">
      <c r="A239" s="142" t="s">
        <v>9</v>
      </c>
      <c r="B239" s="133" t="s">
        <v>211</v>
      </c>
      <c r="C239" s="133" t="s">
        <v>1094</v>
      </c>
      <c r="D239" s="160" t="s">
        <v>1081</v>
      </c>
      <c r="E239" s="135" t="s">
        <v>212</v>
      </c>
      <c r="F239" s="135">
        <v>2023</v>
      </c>
      <c r="G239" s="4">
        <v>12</v>
      </c>
      <c r="H239" s="128">
        <v>25</v>
      </c>
      <c r="I239" s="136">
        <v>6</v>
      </c>
      <c r="J239" s="145">
        <f t="shared" si="3"/>
        <v>0.1</v>
      </c>
      <c r="K239" s="13"/>
    </row>
    <row r="240" spans="1:11" s="11" customFormat="1" ht="51" x14ac:dyDescent="0.2">
      <c r="A240" s="142" t="s">
        <v>9</v>
      </c>
      <c r="B240" s="133" t="s">
        <v>211</v>
      </c>
      <c r="C240" s="133" t="s">
        <v>1094</v>
      </c>
      <c r="D240" s="160" t="s">
        <v>1081</v>
      </c>
      <c r="E240" s="135" t="s">
        <v>212</v>
      </c>
      <c r="F240" s="135">
        <v>2023</v>
      </c>
      <c r="G240" s="4">
        <v>12</v>
      </c>
      <c r="H240" s="128">
        <v>25</v>
      </c>
      <c r="I240" s="136">
        <v>17</v>
      </c>
      <c r="J240" s="145">
        <f t="shared" si="3"/>
        <v>0.28333333333333333</v>
      </c>
      <c r="K240" s="13"/>
    </row>
    <row r="241" spans="1:11" s="11" customFormat="1" ht="51" x14ac:dyDescent="0.2">
      <c r="A241" s="142" t="s">
        <v>9</v>
      </c>
      <c r="B241" s="133" t="s">
        <v>211</v>
      </c>
      <c r="C241" s="133" t="s">
        <v>1094</v>
      </c>
      <c r="D241" s="160" t="s">
        <v>1081</v>
      </c>
      <c r="E241" s="135" t="s">
        <v>212</v>
      </c>
      <c r="F241" s="135">
        <v>2023</v>
      </c>
      <c r="G241" s="4">
        <v>12</v>
      </c>
      <c r="H241" s="128">
        <v>25</v>
      </c>
      <c r="I241" s="136">
        <v>8</v>
      </c>
      <c r="J241" s="145">
        <f t="shared" si="3"/>
        <v>0.13333333333333333</v>
      </c>
      <c r="K241" s="13"/>
    </row>
    <row r="242" spans="1:11" s="11" customFormat="1" ht="51" x14ac:dyDescent="0.2">
      <c r="A242" s="142" t="s">
        <v>9</v>
      </c>
      <c r="B242" s="133" t="s">
        <v>211</v>
      </c>
      <c r="C242" s="133" t="s">
        <v>1094</v>
      </c>
      <c r="D242" s="160" t="s">
        <v>1081</v>
      </c>
      <c r="E242" s="135" t="s">
        <v>212</v>
      </c>
      <c r="F242" s="135">
        <v>2023</v>
      </c>
      <c r="G242" s="4">
        <v>12</v>
      </c>
      <c r="H242" s="128">
        <v>25</v>
      </c>
      <c r="I242" s="136">
        <v>7</v>
      </c>
      <c r="J242" s="145">
        <f t="shared" si="3"/>
        <v>0.11666666666666667</v>
      </c>
      <c r="K242" s="13"/>
    </row>
    <row r="243" spans="1:11" s="11" customFormat="1" ht="34" x14ac:dyDescent="0.2">
      <c r="A243" s="142" t="s">
        <v>1111</v>
      </c>
      <c r="B243" s="133" t="s">
        <v>215</v>
      </c>
      <c r="C243" s="4" t="s">
        <v>1094</v>
      </c>
      <c r="D243" s="137" t="s">
        <v>237</v>
      </c>
      <c r="E243" s="135" t="s">
        <v>212</v>
      </c>
      <c r="F243" s="135">
        <v>2023</v>
      </c>
      <c r="G243" s="4">
        <v>12</v>
      </c>
      <c r="H243" s="128">
        <v>26</v>
      </c>
      <c r="I243" s="136">
        <v>7</v>
      </c>
      <c r="J243" s="145">
        <f t="shared" si="3"/>
        <v>0.11666666666666667</v>
      </c>
      <c r="K243" s="13"/>
    </row>
    <row r="244" spans="1:11" s="11" customFormat="1" ht="34" x14ac:dyDescent="0.2">
      <c r="A244" s="142" t="s">
        <v>49</v>
      </c>
      <c r="B244" s="133" t="s">
        <v>216</v>
      </c>
      <c r="C244" s="133" t="s">
        <v>1094</v>
      </c>
      <c r="D244" s="133" t="s">
        <v>237</v>
      </c>
      <c r="E244" s="135" t="s">
        <v>212</v>
      </c>
      <c r="F244" s="135">
        <v>2023</v>
      </c>
      <c r="G244" s="4">
        <v>12</v>
      </c>
      <c r="H244" s="128">
        <v>27</v>
      </c>
      <c r="I244" s="136">
        <v>8</v>
      </c>
      <c r="J244" s="145">
        <f t="shared" si="3"/>
        <v>0.13333333333333333</v>
      </c>
      <c r="K244" s="13"/>
    </row>
    <row r="245" spans="1:11" s="11" customFormat="1" ht="51" x14ac:dyDescent="0.2">
      <c r="A245" s="142" t="s">
        <v>9</v>
      </c>
      <c r="B245" s="133" t="s">
        <v>211</v>
      </c>
      <c r="C245" s="133" t="s">
        <v>1094</v>
      </c>
      <c r="D245" s="160" t="s">
        <v>1081</v>
      </c>
      <c r="E245" s="135" t="s">
        <v>212</v>
      </c>
      <c r="F245" s="135">
        <v>2023</v>
      </c>
      <c r="G245" s="4">
        <v>12</v>
      </c>
      <c r="H245" s="128">
        <v>27</v>
      </c>
      <c r="I245" s="136">
        <v>26</v>
      </c>
      <c r="J245" s="145">
        <f t="shared" si="3"/>
        <v>0.43333333333333335</v>
      </c>
      <c r="K245" s="13"/>
    </row>
    <row r="246" spans="1:11" s="11" customFormat="1" ht="34" x14ac:dyDescent="0.2">
      <c r="A246" s="142" t="s">
        <v>15</v>
      </c>
      <c r="B246" s="133" t="s">
        <v>122</v>
      </c>
      <c r="C246" s="137" t="s">
        <v>1099</v>
      </c>
      <c r="D246" s="137" t="s">
        <v>318</v>
      </c>
      <c r="E246" s="135" t="s">
        <v>218</v>
      </c>
      <c r="F246" s="135">
        <v>2023</v>
      </c>
      <c r="G246" s="4">
        <v>12</v>
      </c>
      <c r="H246" s="128">
        <v>30</v>
      </c>
      <c r="I246" s="136">
        <v>56</v>
      </c>
      <c r="J246" s="145">
        <f t="shared" si="3"/>
        <v>0.93333333333333335</v>
      </c>
      <c r="K246" s="13"/>
    </row>
    <row r="247" spans="1:11" s="11" customFormat="1" ht="51" x14ac:dyDescent="0.2">
      <c r="A247" s="142" t="s">
        <v>250</v>
      </c>
      <c r="B247" s="133" t="s">
        <v>217</v>
      </c>
      <c r="C247" s="133" t="s">
        <v>1097</v>
      </c>
      <c r="D247" s="137" t="s">
        <v>620</v>
      </c>
      <c r="E247" s="135" t="s">
        <v>218</v>
      </c>
      <c r="F247" s="135">
        <v>2023</v>
      </c>
      <c r="G247" s="4">
        <v>12</v>
      </c>
      <c r="H247" s="128">
        <v>30</v>
      </c>
      <c r="I247" s="136">
        <v>60</v>
      </c>
      <c r="J247" s="145">
        <f t="shared" si="3"/>
        <v>1</v>
      </c>
      <c r="K247" s="13"/>
    </row>
    <row r="248" spans="1:11" s="11" customFormat="1" ht="34" x14ac:dyDescent="0.2">
      <c r="A248" s="142" t="s">
        <v>1112</v>
      </c>
      <c r="B248" s="133" t="s">
        <v>219</v>
      </c>
      <c r="C248" s="135" t="s">
        <v>1094</v>
      </c>
      <c r="D248" s="160" t="s">
        <v>235</v>
      </c>
      <c r="E248" s="135" t="s">
        <v>218</v>
      </c>
      <c r="F248" s="135">
        <v>2023</v>
      </c>
      <c r="G248" s="4">
        <v>12</v>
      </c>
      <c r="H248" s="128">
        <v>30</v>
      </c>
      <c r="I248" s="136">
        <v>1</v>
      </c>
      <c r="J248" s="145">
        <f t="shared" si="3"/>
        <v>1.6666666666666666E-2</v>
      </c>
      <c r="K248" s="13"/>
    </row>
    <row r="249" spans="1:11" s="11" customFormat="1" ht="34" x14ac:dyDescent="0.2">
      <c r="A249" s="142" t="s">
        <v>220</v>
      </c>
      <c r="B249" s="133" t="s">
        <v>221</v>
      </c>
      <c r="C249" s="135" t="s">
        <v>1094</v>
      </c>
      <c r="D249" s="137" t="s">
        <v>222</v>
      </c>
      <c r="E249" s="135" t="s">
        <v>218</v>
      </c>
      <c r="F249" s="135">
        <v>2023</v>
      </c>
      <c r="G249" s="4">
        <v>12</v>
      </c>
      <c r="H249" s="128">
        <v>31</v>
      </c>
      <c r="I249" s="136">
        <v>6</v>
      </c>
      <c r="J249" s="145">
        <f t="shared" si="3"/>
        <v>0.1</v>
      </c>
      <c r="K249" s="13"/>
    </row>
    <row r="250" spans="1:11" s="11" customFormat="1" ht="34" x14ac:dyDescent="0.2">
      <c r="A250" s="142" t="s">
        <v>1112</v>
      </c>
      <c r="B250" s="133" t="s">
        <v>219</v>
      </c>
      <c r="C250" s="135" t="s">
        <v>1094</v>
      </c>
      <c r="D250" s="160" t="s">
        <v>235</v>
      </c>
      <c r="E250" s="135" t="s">
        <v>218</v>
      </c>
      <c r="F250" s="135">
        <v>2023</v>
      </c>
      <c r="G250" s="4">
        <v>12</v>
      </c>
      <c r="H250" s="128">
        <v>31</v>
      </c>
      <c r="I250" s="136">
        <v>1</v>
      </c>
      <c r="J250" s="145">
        <f t="shared" si="3"/>
        <v>1.6666666666666666E-2</v>
      </c>
      <c r="K250" s="13"/>
    </row>
    <row r="251" spans="1:11" s="11" customFormat="1" ht="34" x14ac:dyDescent="0.2">
      <c r="A251" s="142" t="s">
        <v>1112</v>
      </c>
      <c r="B251" s="133" t="s">
        <v>219</v>
      </c>
      <c r="C251" s="135" t="s">
        <v>1094</v>
      </c>
      <c r="D251" s="160" t="s">
        <v>235</v>
      </c>
      <c r="E251" s="135" t="s">
        <v>218</v>
      </c>
      <c r="F251" s="135">
        <v>2023</v>
      </c>
      <c r="G251" s="4">
        <v>12</v>
      </c>
      <c r="H251" s="128">
        <v>31</v>
      </c>
      <c r="I251" s="136">
        <v>1</v>
      </c>
      <c r="J251" s="145">
        <f t="shared" si="3"/>
        <v>1.6666666666666666E-2</v>
      </c>
      <c r="K251" s="13"/>
    </row>
    <row r="252" spans="1:11" s="11" customFormat="1" ht="34" x14ac:dyDescent="0.2">
      <c r="A252" s="142" t="s">
        <v>144</v>
      </c>
      <c r="B252" s="133" t="s">
        <v>253</v>
      </c>
      <c r="C252" s="137" t="s">
        <v>1099</v>
      </c>
      <c r="D252" s="137" t="s">
        <v>1109</v>
      </c>
      <c r="E252" s="135" t="s">
        <v>246</v>
      </c>
      <c r="F252" s="135">
        <v>2024</v>
      </c>
      <c r="G252" s="4">
        <v>1</v>
      </c>
      <c r="H252" s="128">
        <v>3</v>
      </c>
      <c r="I252" s="136">
        <v>7</v>
      </c>
      <c r="J252" s="145">
        <f t="shared" si="3"/>
        <v>0.11666666666666667</v>
      </c>
      <c r="K252" s="13"/>
    </row>
    <row r="253" spans="1:11" s="11" customFormat="1" ht="51" x14ac:dyDescent="0.2">
      <c r="A253" s="142" t="s">
        <v>250</v>
      </c>
      <c r="B253" s="133" t="s">
        <v>251</v>
      </c>
      <c r="C253" s="137" t="s">
        <v>1099</v>
      </c>
      <c r="D253" s="133" t="s">
        <v>252</v>
      </c>
      <c r="E253" s="135" t="s">
        <v>246</v>
      </c>
      <c r="F253" s="135">
        <v>2024</v>
      </c>
      <c r="G253" s="4">
        <v>1</v>
      </c>
      <c r="H253" s="128">
        <v>3</v>
      </c>
      <c r="I253" s="136">
        <v>32</v>
      </c>
      <c r="J253" s="145">
        <f t="shared" si="3"/>
        <v>0.53333333333333333</v>
      </c>
      <c r="K253" s="13"/>
    </row>
    <row r="254" spans="1:11" s="11" customFormat="1" ht="51" x14ac:dyDescent="0.2">
      <c r="A254" s="142" t="s">
        <v>250</v>
      </c>
      <c r="B254" s="133" t="s">
        <v>251</v>
      </c>
      <c r="C254" s="137" t="s">
        <v>1099</v>
      </c>
      <c r="D254" s="133" t="s">
        <v>252</v>
      </c>
      <c r="E254" s="135" t="s">
        <v>246</v>
      </c>
      <c r="F254" s="135">
        <v>2024</v>
      </c>
      <c r="G254" s="4">
        <v>1</v>
      </c>
      <c r="H254" s="128">
        <v>3</v>
      </c>
      <c r="I254" s="136">
        <v>16</v>
      </c>
      <c r="J254" s="145">
        <f t="shared" si="3"/>
        <v>0.26666666666666666</v>
      </c>
      <c r="K254" s="13"/>
    </row>
    <row r="255" spans="1:11" s="11" customFormat="1" ht="34" x14ac:dyDescent="0.2">
      <c r="A255" s="142" t="s">
        <v>144</v>
      </c>
      <c r="B255" s="133" t="s">
        <v>226</v>
      </c>
      <c r="C255" s="137" t="s">
        <v>1099</v>
      </c>
      <c r="D255" s="137" t="s">
        <v>1109</v>
      </c>
      <c r="E255" s="135" t="s">
        <v>227</v>
      </c>
      <c r="F255" s="135">
        <v>2024</v>
      </c>
      <c r="G255" s="4">
        <v>1</v>
      </c>
      <c r="H255" s="128">
        <v>11</v>
      </c>
      <c r="I255" s="136">
        <v>25</v>
      </c>
      <c r="J255" s="145">
        <f t="shared" si="3"/>
        <v>0.41666666666666669</v>
      </c>
      <c r="K255" s="13"/>
    </row>
    <row r="256" spans="1:11" s="11" customFormat="1" ht="51" x14ac:dyDescent="0.2">
      <c r="A256" s="142" t="s">
        <v>9</v>
      </c>
      <c r="B256" s="133" t="s">
        <v>228</v>
      </c>
      <c r="C256" s="133" t="s">
        <v>1094</v>
      </c>
      <c r="D256" s="133" t="s">
        <v>229</v>
      </c>
      <c r="E256" s="135" t="s">
        <v>227</v>
      </c>
      <c r="F256" s="135">
        <v>2024</v>
      </c>
      <c r="G256" s="4">
        <v>1</v>
      </c>
      <c r="H256" s="128">
        <v>11</v>
      </c>
      <c r="I256" s="136">
        <v>7</v>
      </c>
      <c r="J256" s="145">
        <f t="shared" si="3"/>
        <v>0.11666666666666667</v>
      </c>
      <c r="K256" s="13"/>
    </row>
    <row r="257" spans="1:11" s="11" customFormat="1" ht="51" x14ac:dyDescent="0.2">
      <c r="A257" s="142" t="s">
        <v>9</v>
      </c>
      <c r="B257" s="133" t="s">
        <v>228</v>
      </c>
      <c r="C257" s="133" t="s">
        <v>1094</v>
      </c>
      <c r="D257" s="133" t="s">
        <v>229</v>
      </c>
      <c r="E257" s="135" t="s">
        <v>227</v>
      </c>
      <c r="F257" s="135">
        <v>2024</v>
      </c>
      <c r="G257" s="4">
        <v>1</v>
      </c>
      <c r="H257" s="128">
        <v>11</v>
      </c>
      <c r="I257" s="136">
        <v>26</v>
      </c>
      <c r="J257" s="145">
        <f t="shared" si="3"/>
        <v>0.43333333333333335</v>
      </c>
      <c r="K257" s="13"/>
    </row>
    <row r="258" spans="1:11" s="11" customFormat="1" ht="34" x14ac:dyDescent="0.2">
      <c r="A258" s="142" t="s">
        <v>205</v>
      </c>
      <c r="B258" s="137" t="s">
        <v>1129</v>
      </c>
      <c r="C258" s="137" t="s">
        <v>1099</v>
      </c>
      <c r="D258" s="137" t="s">
        <v>1109</v>
      </c>
      <c r="E258" s="135" t="s">
        <v>230</v>
      </c>
      <c r="F258" s="135">
        <v>2024</v>
      </c>
      <c r="G258" s="4">
        <v>1</v>
      </c>
      <c r="H258" s="128">
        <v>17</v>
      </c>
      <c r="I258" s="136">
        <v>21</v>
      </c>
      <c r="J258" s="145">
        <f t="shared" ref="J258:J321" si="4">+I258/60</f>
        <v>0.35</v>
      </c>
      <c r="K258" s="13"/>
    </row>
    <row r="259" spans="1:11" s="11" customFormat="1" ht="34" x14ac:dyDescent="0.2">
      <c r="A259" s="142" t="s">
        <v>205</v>
      </c>
      <c r="B259" s="133" t="s">
        <v>231</v>
      </c>
      <c r="C259" s="137" t="s">
        <v>1099</v>
      </c>
      <c r="D259" s="137" t="s">
        <v>1109</v>
      </c>
      <c r="E259" s="135" t="s">
        <v>230</v>
      </c>
      <c r="F259" s="135">
        <v>2024</v>
      </c>
      <c r="G259" s="4">
        <v>1</v>
      </c>
      <c r="H259" s="128">
        <v>17</v>
      </c>
      <c r="I259" s="136">
        <v>12</v>
      </c>
      <c r="J259" s="145">
        <f t="shared" si="4"/>
        <v>0.2</v>
      </c>
      <c r="K259" s="13"/>
    </row>
    <row r="260" spans="1:11" s="11" customFormat="1" ht="34" x14ac:dyDescent="0.2">
      <c r="A260" s="142" t="s">
        <v>20</v>
      </c>
      <c r="B260" s="133" t="s">
        <v>61</v>
      </c>
      <c r="C260" s="4" t="s">
        <v>1099</v>
      </c>
      <c r="D260" s="137" t="s">
        <v>318</v>
      </c>
      <c r="E260" s="135" t="s">
        <v>230</v>
      </c>
      <c r="F260" s="135">
        <v>2024</v>
      </c>
      <c r="G260" s="4">
        <v>1</v>
      </c>
      <c r="H260" s="128">
        <v>18</v>
      </c>
      <c r="I260" s="136">
        <v>33</v>
      </c>
      <c r="J260" s="145">
        <f t="shared" si="4"/>
        <v>0.55000000000000004</v>
      </c>
      <c r="K260" s="13"/>
    </row>
    <row r="261" spans="1:11" s="11" customFormat="1" ht="17" x14ac:dyDescent="0.2">
      <c r="A261" s="142" t="s">
        <v>144</v>
      </c>
      <c r="B261" s="133" t="s">
        <v>236</v>
      </c>
      <c r="C261" s="135" t="s">
        <v>1094</v>
      </c>
      <c r="D261" s="133" t="s">
        <v>237</v>
      </c>
      <c r="E261" s="135" t="s">
        <v>230</v>
      </c>
      <c r="F261" s="135">
        <v>2024</v>
      </c>
      <c r="G261" s="4">
        <v>1</v>
      </c>
      <c r="H261" s="128">
        <v>18</v>
      </c>
      <c r="I261" s="136">
        <v>16</v>
      </c>
      <c r="J261" s="145">
        <f t="shared" si="4"/>
        <v>0.26666666666666666</v>
      </c>
      <c r="K261" s="13"/>
    </row>
    <row r="262" spans="1:11" s="11" customFormat="1" ht="34" x14ac:dyDescent="0.2">
      <c r="A262" s="142" t="s">
        <v>233</v>
      </c>
      <c r="B262" s="133" t="s">
        <v>234</v>
      </c>
      <c r="C262" s="133" t="s">
        <v>1094</v>
      </c>
      <c r="D262" s="133" t="s">
        <v>235</v>
      </c>
      <c r="E262" s="135" t="s">
        <v>230</v>
      </c>
      <c r="F262" s="135">
        <v>2024</v>
      </c>
      <c r="G262" s="4">
        <v>1</v>
      </c>
      <c r="H262" s="128">
        <v>18</v>
      </c>
      <c r="I262" s="136">
        <v>5</v>
      </c>
      <c r="J262" s="145">
        <f t="shared" si="4"/>
        <v>8.3333333333333329E-2</v>
      </c>
      <c r="K262" s="13"/>
    </row>
    <row r="263" spans="1:11" s="11" customFormat="1" ht="34" x14ac:dyDescent="0.2">
      <c r="A263" s="142" t="s">
        <v>238</v>
      </c>
      <c r="B263" s="133" t="s">
        <v>95</v>
      </c>
      <c r="C263" s="135" t="s">
        <v>1094</v>
      </c>
      <c r="D263" s="133" t="s">
        <v>235</v>
      </c>
      <c r="E263" s="135" t="s">
        <v>230</v>
      </c>
      <c r="F263" s="135">
        <v>2024</v>
      </c>
      <c r="G263" s="4">
        <v>1</v>
      </c>
      <c r="H263" s="128">
        <v>18</v>
      </c>
      <c r="I263" s="136">
        <v>3</v>
      </c>
      <c r="J263" s="145">
        <f t="shared" si="4"/>
        <v>0.05</v>
      </c>
      <c r="K263" s="13"/>
    </row>
    <row r="264" spans="1:11" s="11" customFormat="1" ht="34" x14ac:dyDescent="0.2">
      <c r="A264" s="142" t="s">
        <v>138</v>
      </c>
      <c r="B264" s="133" t="s">
        <v>239</v>
      </c>
      <c r="C264" s="137" t="s">
        <v>1099</v>
      </c>
      <c r="D264" s="133" t="s">
        <v>240</v>
      </c>
      <c r="E264" s="135" t="s">
        <v>230</v>
      </c>
      <c r="F264" s="135">
        <v>2024</v>
      </c>
      <c r="G264" s="4">
        <v>1</v>
      </c>
      <c r="H264" s="128">
        <v>19</v>
      </c>
      <c r="I264" s="136">
        <v>8</v>
      </c>
      <c r="J264" s="145">
        <f t="shared" si="4"/>
        <v>0.13333333333333333</v>
      </c>
      <c r="K264" s="13"/>
    </row>
    <row r="265" spans="1:11" s="11" customFormat="1" ht="34" x14ac:dyDescent="0.2">
      <c r="A265" s="142" t="s">
        <v>241</v>
      </c>
      <c r="B265" s="133" t="s">
        <v>242</v>
      </c>
      <c r="C265" s="133" t="s">
        <v>1094</v>
      </c>
      <c r="D265" s="137" t="s">
        <v>1118</v>
      </c>
      <c r="E265" s="135" t="s">
        <v>243</v>
      </c>
      <c r="F265" s="135">
        <v>2024</v>
      </c>
      <c r="G265" s="4">
        <v>1</v>
      </c>
      <c r="H265" s="128">
        <v>26</v>
      </c>
      <c r="I265" s="136">
        <v>7</v>
      </c>
      <c r="J265" s="145">
        <f t="shared" si="4"/>
        <v>0.11666666666666667</v>
      </c>
      <c r="K265" s="13"/>
    </row>
    <row r="266" spans="1:11" s="11" customFormat="1" ht="17" x14ac:dyDescent="0.2">
      <c r="A266" s="142" t="s">
        <v>244</v>
      </c>
      <c r="B266" s="133" t="s">
        <v>222</v>
      </c>
      <c r="C266" s="133" t="s">
        <v>1094</v>
      </c>
      <c r="D266" s="133" t="s">
        <v>222</v>
      </c>
      <c r="E266" s="135" t="s">
        <v>243</v>
      </c>
      <c r="F266" s="135">
        <v>2024</v>
      </c>
      <c r="G266" s="4">
        <v>1</v>
      </c>
      <c r="H266" s="128">
        <v>27</v>
      </c>
      <c r="I266" s="136">
        <v>2</v>
      </c>
      <c r="J266" s="145">
        <f t="shared" si="4"/>
        <v>3.3333333333333333E-2</v>
      </c>
      <c r="K266" s="13"/>
    </row>
    <row r="267" spans="1:11" s="11" customFormat="1" ht="17" x14ac:dyDescent="0.2">
      <c r="A267" s="142" t="s">
        <v>244</v>
      </c>
      <c r="B267" s="133" t="s">
        <v>222</v>
      </c>
      <c r="C267" s="133" t="s">
        <v>1094</v>
      </c>
      <c r="D267" s="133" t="s">
        <v>222</v>
      </c>
      <c r="E267" s="135" t="s">
        <v>243</v>
      </c>
      <c r="F267" s="135">
        <v>2024</v>
      </c>
      <c r="G267" s="4">
        <v>1</v>
      </c>
      <c r="H267" s="128">
        <v>28</v>
      </c>
      <c r="I267" s="136">
        <v>6</v>
      </c>
      <c r="J267" s="145">
        <f t="shared" si="4"/>
        <v>0.1</v>
      </c>
      <c r="K267" s="13"/>
    </row>
    <row r="268" spans="1:11" s="11" customFormat="1" ht="51" x14ac:dyDescent="0.2">
      <c r="A268" s="142" t="s">
        <v>20</v>
      </c>
      <c r="B268" s="133" t="s">
        <v>245</v>
      </c>
      <c r="C268" s="4" t="s">
        <v>1099</v>
      </c>
      <c r="D268" s="137" t="s">
        <v>318</v>
      </c>
      <c r="E268" s="135" t="s">
        <v>246</v>
      </c>
      <c r="F268" s="135">
        <v>2024</v>
      </c>
      <c r="G268" s="4">
        <v>1</v>
      </c>
      <c r="H268" s="128">
        <v>30</v>
      </c>
      <c r="I268" s="136">
        <v>41</v>
      </c>
      <c r="J268" s="145">
        <f t="shared" si="4"/>
        <v>0.68333333333333335</v>
      </c>
      <c r="K268" s="13"/>
    </row>
    <row r="269" spans="1:11" s="11" customFormat="1" ht="51" x14ac:dyDescent="0.2">
      <c r="A269" s="142" t="s">
        <v>34</v>
      </c>
      <c r="B269" s="133" t="s">
        <v>247</v>
      </c>
      <c r="C269" s="133" t="s">
        <v>1094</v>
      </c>
      <c r="D269" s="133" t="s">
        <v>248</v>
      </c>
      <c r="E269" s="135" t="s">
        <v>246</v>
      </c>
      <c r="F269" s="135">
        <v>2024</v>
      </c>
      <c r="G269" s="4">
        <v>1</v>
      </c>
      <c r="H269" s="128">
        <v>31</v>
      </c>
      <c r="I269" s="136">
        <v>7</v>
      </c>
      <c r="J269" s="145">
        <f t="shared" si="4"/>
        <v>0.11666666666666667</v>
      </c>
      <c r="K269" s="13"/>
    </row>
    <row r="270" spans="1:11" s="11" customFormat="1" ht="51" x14ac:dyDescent="0.2">
      <c r="A270" s="142" t="s">
        <v>34</v>
      </c>
      <c r="B270" s="133" t="s">
        <v>247</v>
      </c>
      <c r="C270" s="133" t="s">
        <v>1094</v>
      </c>
      <c r="D270" s="133" t="s">
        <v>248</v>
      </c>
      <c r="E270" s="135" t="s">
        <v>246</v>
      </c>
      <c r="F270" s="135">
        <v>2024</v>
      </c>
      <c r="G270" s="4">
        <v>1</v>
      </c>
      <c r="H270" s="128">
        <v>31</v>
      </c>
      <c r="I270" s="136">
        <v>8</v>
      </c>
      <c r="J270" s="145">
        <f t="shared" si="4"/>
        <v>0.13333333333333333</v>
      </c>
      <c r="K270" s="13"/>
    </row>
    <row r="271" spans="1:11" s="11" customFormat="1" ht="51" x14ac:dyDescent="0.2">
      <c r="A271" s="142" t="s">
        <v>34</v>
      </c>
      <c r="B271" s="133" t="s">
        <v>247</v>
      </c>
      <c r="C271" s="133" t="s">
        <v>1094</v>
      </c>
      <c r="D271" s="133" t="s">
        <v>248</v>
      </c>
      <c r="E271" s="135" t="s">
        <v>246</v>
      </c>
      <c r="F271" s="135">
        <v>2024</v>
      </c>
      <c r="G271" s="4">
        <v>1</v>
      </c>
      <c r="H271" s="128">
        <v>31</v>
      </c>
      <c r="I271" s="136">
        <v>12</v>
      </c>
      <c r="J271" s="145">
        <f t="shared" si="4"/>
        <v>0.2</v>
      </c>
      <c r="K271" s="13"/>
    </row>
    <row r="272" spans="1:11" s="11" customFormat="1" ht="51" x14ac:dyDescent="0.2">
      <c r="A272" s="142" t="s">
        <v>49</v>
      </c>
      <c r="B272" s="133" t="s">
        <v>249</v>
      </c>
      <c r="C272" s="133" t="s">
        <v>1094</v>
      </c>
      <c r="D272" s="133" t="s">
        <v>248</v>
      </c>
      <c r="E272" s="135" t="s">
        <v>246</v>
      </c>
      <c r="F272" s="135">
        <v>2024</v>
      </c>
      <c r="G272" s="4">
        <v>1</v>
      </c>
      <c r="H272" s="128">
        <v>31</v>
      </c>
      <c r="I272" s="136">
        <v>13</v>
      </c>
      <c r="J272" s="145">
        <f t="shared" si="4"/>
        <v>0.21666666666666667</v>
      </c>
      <c r="K272" s="13"/>
    </row>
    <row r="273" spans="1:11" s="11" customFormat="1" ht="51" x14ac:dyDescent="0.2">
      <c r="A273" s="142" t="s">
        <v>49</v>
      </c>
      <c r="B273" s="133" t="s">
        <v>249</v>
      </c>
      <c r="C273" s="133" t="s">
        <v>1094</v>
      </c>
      <c r="D273" s="133" t="s">
        <v>248</v>
      </c>
      <c r="E273" s="135" t="s">
        <v>246</v>
      </c>
      <c r="F273" s="135">
        <v>2024</v>
      </c>
      <c r="G273" s="4">
        <v>1</v>
      </c>
      <c r="H273" s="128">
        <v>31</v>
      </c>
      <c r="I273" s="136">
        <v>21</v>
      </c>
      <c r="J273" s="145">
        <f t="shared" si="4"/>
        <v>0.35</v>
      </c>
      <c r="K273" s="13"/>
    </row>
    <row r="274" spans="1:11" s="11" customFormat="1" ht="51" x14ac:dyDescent="0.2">
      <c r="A274" s="142" t="s">
        <v>205</v>
      </c>
      <c r="B274" s="133" t="s">
        <v>254</v>
      </c>
      <c r="C274" s="133" t="s">
        <v>1094</v>
      </c>
      <c r="D274" s="133" t="s">
        <v>255</v>
      </c>
      <c r="E274" s="135" t="s">
        <v>256</v>
      </c>
      <c r="F274" s="135">
        <v>2024</v>
      </c>
      <c r="G274" s="135">
        <v>2</v>
      </c>
      <c r="H274" s="128">
        <v>22</v>
      </c>
      <c r="I274" s="136">
        <v>17</v>
      </c>
      <c r="J274" s="145">
        <f t="shared" si="4"/>
        <v>0.28333333333333333</v>
      </c>
      <c r="K274" s="13"/>
    </row>
    <row r="275" spans="1:11" s="11" customFormat="1" ht="51" x14ac:dyDescent="0.2">
      <c r="A275" s="142" t="s">
        <v>205</v>
      </c>
      <c r="B275" s="133" t="s">
        <v>254</v>
      </c>
      <c r="C275" s="133" t="s">
        <v>1094</v>
      </c>
      <c r="D275" s="133" t="s">
        <v>255</v>
      </c>
      <c r="E275" s="135" t="s">
        <v>256</v>
      </c>
      <c r="F275" s="135">
        <v>2024</v>
      </c>
      <c r="G275" s="135">
        <v>2</v>
      </c>
      <c r="H275" s="128">
        <v>22</v>
      </c>
      <c r="I275" s="136">
        <v>8</v>
      </c>
      <c r="J275" s="145">
        <f t="shared" si="4"/>
        <v>0.13333333333333333</v>
      </c>
      <c r="K275" s="13"/>
    </row>
    <row r="276" spans="1:11" s="11" customFormat="1" ht="34" x14ac:dyDescent="0.2">
      <c r="A276" s="142" t="s">
        <v>257</v>
      </c>
      <c r="B276" s="133" t="s">
        <v>258</v>
      </c>
      <c r="C276" s="4" t="s">
        <v>1099</v>
      </c>
      <c r="D276" s="137" t="s">
        <v>258</v>
      </c>
      <c r="E276" s="135" t="s">
        <v>259</v>
      </c>
      <c r="F276" s="135">
        <v>2024</v>
      </c>
      <c r="G276" s="135">
        <v>2</v>
      </c>
      <c r="H276" s="128">
        <v>26</v>
      </c>
      <c r="I276" s="136">
        <v>7</v>
      </c>
      <c r="J276" s="145">
        <f t="shared" si="4"/>
        <v>0.11666666666666667</v>
      </c>
      <c r="K276" s="13"/>
    </row>
    <row r="277" spans="1:11" s="11" customFormat="1" ht="34" x14ac:dyDescent="0.2">
      <c r="A277" s="142" t="s">
        <v>238</v>
      </c>
      <c r="B277" s="133" t="s">
        <v>260</v>
      </c>
      <c r="C277" s="133" t="s">
        <v>1094</v>
      </c>
      <c r="D277" s="133" t="s">
        <v>235</v>
      </c>
      <c r="E277" s="135" t="s">
        <v>259</v>
      </c>
      <c r="F277" s="135">
        <v>2024</v>
      </c>
      <c r="G277" s="135">
        <v>2</v>
      </c>
      <c r="H277" s="128">
        <v>27</v>
      </c>
      <c r="I277" s="136">
        <v>1.5</v>
      </c>
      <c r="J277" s="145">
        <f t="shared" si="4"/>
        <v>2.5000000000000001E-2</v>
      </c>
      <c r="K277" s="13"/>
    </row>
    <row r="278" spans="1:11" s="11" customFormat="1" ht="34" x14ac:dyDescent="0.2">
      <c r="A278" s="142" t="s">
        <v>34</v>
      </c>
      <c r="B278" s="133" t="s">
        <v>264</v>
      </c>
      <c r="C278" s="137" t="s">
        <v>1099</v>
      </c>
      <c r="D278" s="137" t="s">
        <v>1101</v>
      </c>
      <c r="E278" s="135" t="s">
        <v>263</v>
      </c>
      <c r="F278" s="135">
        <v>2024</v>
      </c>
      <c r="G278" s="4">
        <v>3</v>
      </c>
      <c r="H278" s="128">
        <v>1</v>
      </c>
      <c r="I278" s="136">
        <v>58</v>
      </c>
      <c r="J278" s="145">
        <f t="shared" si="4"/>
        <v>0.96666666666666667</v>
      </c>
      <c r="K278" s="13"/>
    </row>
    <row r="279" spans="1:11" s="11" customFormat="1" ht="34" x14ac:dyDescent="0.2">
      <c r="A279" s="142" t="s">
        <v>1154</v>
      </c>
      <c r="B279" s="133" t="s">
        <v>261</v>
      </c>
      <c r="C279" s="133" t="s">
        <v>1094</v>
      </c>
      <c r="D279" s="133" t="s">
        <v>262</v>
      </c>
      <c r="E279" s="135" t="s">
        <v>263</v>
      </c>
      <c r="F279" s="135">
        <v>2024</v>
      </c>
      <c r="G279" s="4">
        <v>3</v>
      </c>
      <c r="H279" s="128">
        <v>1</v>
      </c>
      <c r="I279" s="136">
        <v>1.6666666666666667</v>
      </c>
      <c r="J279" s="145">
        <f t="shared" si="4"/>
        <v>2.777777777777778E-2</v>
      </c>
      <c r="K279" s="13"/>
    </row>
    <row r="280" spans="1:11" s="11" customFormat="1" ht="34" x14ac:dyDescent="0.2">
      <c r="A280" s="142" t="s">
        <v>144</v>
      </c>
      <c r="B280" s="137" t="s">
        <v>1131</v>
      </c>
      <c r="C280" s="137" t="s">
        <v>1099</v>
      </c>
      <c r="D280" s="137" t="s">
        <v>1109</v>
      </c>
      <c r="E280" s="135" t="s">
        <v>263</v>
      </c>
      <c r="F280" s="135">
        <v>2024</v>
      </c>
      <c r="G280" s="4">
        <v>3</v>
      </c>
      <c r="H280" s="128">
        <v>2</v>
      </c>
      <c r="I280" s="136">
        <v>11</v>
      </c>
      <c r="J280" s="145">
        <f t="shared" si="4"/>
        <v>0.18333333333333332</v>
      </c>
      <c r="K280" s="13"/>
    </row>
    <row r="281" spans="1:11" s="11" customFormat="1" ht="34" x14ac:dyDescent="0.2">
      <c r="A281" s="142" t="s">
        <v>20</v>
      </c>
      <c r="B281" s="133" t="s">
        <v>61</v>
      </c>
      <c r="C281" s="4" t="s">
        <v>1099</v>
      </c>
      <c r="D281" s="137" t="s">
        <v>318</v>
      </c>
      <c r="E281" s="135" t="s">
        <v>263</v>
      </c>
      <c r="F281" s="135">
        <v>2024</v>
      </c>
      <c r="G281" s="4">
        <v>3</v>
      </c>
      <c r="H281" s="128">
        <v>4</v>
      </c>
      <c r="I281" s="136">
        <v>17</v>
      </c>
      <c r="J281" s="145">
        <f t="shared" si="4"/>
        <v>0.28333333333333333</v>
      </c>
      <c r="K281" s="13"/>
    </row>
    <row r="282" spans="1:11" s="11" customFormat="1" ht="51" x14ac:dyDescent="0.2">
      <c r="A282" s="142" t="s">
        <v>49</v>
      </c>
      <c r="B282" s="133" t="s">
        <v>266</v>
      </c>
      <c r="C282" s="133" t="s">
        <v>1097</v>
      </c>
      <c r="D282" s="133" t="s">
        <v>267</v>
      </c>
      <c r="E282" s="135" t="s">
        <v>263</v>
      </c>
      <c r="F282" s="135">
        <v>2024</v>
      </c>
      <c r="G282" s="4">
        <v>3</v>
      </c>
      <c r="H282" s="128">
        <v>4</v>
      </c>
      <c r="I282" s="136">
        <v>38</v>
      </c>
      <c r="J282" s="145">
        <f t="shared" si="4"/>
        <v>0.6333333333333333</v>
      </c>
      <c r="K282" s="13"/>
    </row>
    <row r="283" spans="1:11" s="11" customFormat="1" ht="34" x14ac:dyDescent="0.2">
      <c r="A283" s="142" t="s">
        <v>233</v>
      </c>
      <c r="B283" s="133" t="s">
        <v>95</v>
      </c>
      <c r="C283" s="133" t="s">
        <v>1094</v>
      </c>
      <c r="D283" s="133" t="s">
        <v>235</v>
      </c>
      <c r="E283" s="135" t="s">
        <v>263</v>
      </c>
      <c r="F283" s="135">
        <v>2024</v>
      </c>
      <c r="G283" s="4">
        <v>3</v>
      </c>
      <c r="H283" s="128">
        <v>4</v>
      </c>
      <c r="I283" s="136">
        <v>30</v>
      </c>
      <c r="J283" s="145">
        <f t="shared" si="4"/>
        <v>0.5</v>
      </c>
      <c r="K283" s="13"/>
    </row>
    <row r="284" spans="1:11" s="11" customFormat="1" ht="34" x14ac:dyDescent="0.2">
      <c r="A284" s="142" t="s">
        <v>238</v>
      </c>
      <c r="B284" s="133" t="s">
        <v>265</v>
      </c>
      <c r="C284" s="133" t="s">
        <v>1094</v>
      </c>
      <c r="D284" s="133" t="s">
        <v>235</v>
      </c>
      <c r="E284" s="135" t="s">
        <v>263</v>
      </c>
      <c r="F284" s="135">
        <v>2024</v>
      </c>
      <c r="G284" s="4">
        <v>3</v>
      </c>
      <c r="H284" s="128">
        <v>4</v>
      </c>
      <c r="I284" s="136">
        <v>15</v>
      </c>
      <c r="J284" s="145">
        <f t="shared" si="4"/>
        <v>0.25</v>
      </c>
      <c r="K284" s="13"/>
    </row>
    <row r="285" spans="1:11" s="11" customFormat="1" ht="51" x14ac:dyDescent="0.2">
      <c r="A285" s="142" t="s">
        <v>20</v>
      </c>
      <c r="B285" s="133" t="s">
        <v>272</v>
      </c>
      <c r="C285" s="133" t="s">
        <v>1097</v>
      </c>
      <c r="D285" s="133" t="s">
        <v>273</v>
      </c>
      <c r="E285" s="135" t="s">
        <v>270</v>
      </c>
      <c r="F285" s="135">
        <v>2024</v>
      </c>
      <c r="G285" s="4">
        <v>3</v>
      </c>
      <c r="H285" s="128">
        <v>8</v>
      </c>
      <c r="I285" s="136">
        <v>21</v>
      </c>
      <c r="J285" s="145">
        <f t="shared" si="4"/>
        <v>0.35</v>
      </c>
      <c r="K285" s="13"/>
    </row>
    <row r="286" spans="1:11" s="11" customFormat="1" ht="34" x14ac:dyDescent="0.2">
      <c r="A286" s="142" t="s">
        <v>1152</v>
      </c>
      <c r="B286" s="133" t="s">
        <v>268</v>
      </c>
      <c r="C286" s="133" t="s">
        <v>1094</v>
      </c>
      <c r="D286" s="133" t="s">
        <v>269</v>
      </c>
      <c r="E286" s="135" t="s">
        <v>270</v>
      </c>
      <c r="F286" s="135">
        <v>2024</v>
      </c>
      <c r="G286" s="4">
        <v>3</v>
      </c>
      <c r="H286" s="128">
        <v>8</v>
      </c>
      <c r="I286" s="136">
        <v>5</v>
      </c>
      <c r="J286" s="145">
        <f t="shared" si="4"/>
        <v>8.3333333333333329E-2</v>
      </c>
      <c r="K286" s="13"/>
    </row>
    <row r="287" spans="1:11" s="11" customFormat="1" ht="34" x14ac:dyDescent="0.2">
      <c r="A287" s="142" t="s">
        <v>1152</v>
      </c>
      <c r="B287" s="133" t="s">
        <v>271</v>
      </c>
      <c r="C287" s="133" t="s">
        <v>1094</v>
      </c>
      <c r="D287" s="133" t="s">
        <v>269</v>
      </c>
      <c r="E287" s="135" t="s">
        <v>270</v>
      </c>
      <c r="F287" s="135">
        <v>2024</v>
      </c>
      <c r="G287" s="4">
        <v>3</v>
      </c>
      <c r="H287" s="128">
        <v>8</v>
      </c>
      <c r="I287" s="136">
        <v>5</v>
      </c>
      <c r="J287" s="145">
        <f t="shared" si="4"/>
        <v>8.3333333333333329E-2</v>
      </c>
      <c r="K287" s="13"/>
    </row>
    <row r="288" spans="1:11" s="11" customFormat="1" ht="34" x14ac:dyDescent="0.2">
      <c r="A288" s="142" t="s">
        <v>1152</v>
      </c>
      <c r="B288" s="133" t="s">
        <v>271</v>
      </c>
      <c r="C288" s="133" t="s">
        <v>1094</v>
      </c>
      <c r="D288" s="133" t="s">
        <v>269</v>
      </c>
      <c r="E288" s="135" t="s">
        <v>270</v>
      </c>
      <c r="F288" s="135">
        <v>2024</v>
      </c>
      <c r="G288" s="4">
        <v>3</v>
      </c>
      <c r="H288" s="128">
        <v>8</v>
      </c>
      <c r="I288" s="136">
        <v>5</v>
      </c>
      <c r="J288" s="145">
        <f t="shared" si="4"/>
        <v>8.3333333333333329E-2</v>
      </c>
      <c r="K288" s="13"/>
    </row>
    <row r="289" spans="1:11" s="11" customFormat="1" ht="34" x14ac:dyDescent="0.2">
      <c r="A289" s="142" t="s">
        <v>101</v>
      </c>
      <c r="B289" s="133" t="s">
        <v>95</v>
      </c>
      <c r="C289" s="133" t="s">
        <v>1094</v>
      </c>
      <c r="D289" s="133" t="s">
        <v>235</v>
      </c>
      <c r="E289" s="135" t="s">
        <v>270</v>
      </c>
      <c r="F289" s="135">
        <v>2024</v>
      </c>
      <c r="G289" s="4">
        <v>3</v>
      </c>
      <c r="H289" s="128">
        <v>8</v>
      </c>
      <c r="I289" s="136">
        <v>1</v>
      </c>
      <c r="J289" s="145">
        <f t="shared" si="4"/>
        <v>1.6666666666666666E-2</v>
      </c>
      <c r="K289" s="13"/>
    </row>
    <row r="290" spans="1:11" s="11" customFormat="1" ht="68" x14ac:dyDescent="0.2">
      <c r="A290" s="142" t="s">
        <v>20</v>
      </c>
      <c r="B290" s="133" t="s">
        <v>274</v>
      </c>
      <c r="C290" s="133" t="s">
        <v>1097</v>
      </c>
      <c r="D290" s="137" t="s">
        <v>1140</v>
      </c>
      <c r="E290" s="135" t="s">
        <v>270</v>
      </c>
      <c r="F290" s="135">
        <v>2024</v>
      </c>
      <c r="G290" s="4">
        <v>3</v>
      </c>
      <c r="H290" s="128">
        <v>9</v>
      </c>
      <c r="I290" s="136">
        <v>91</v>
      </c>
      <c r="J290" s="145">
        <f t="shared" si="4"/>
        <v>1.5166666666666666</v>
      </c>
      <c r="K290" s="13"/>
    </row>
    <row r="291" spans="1:11" s="11" customFormat="1" ht="51" x14ac:dyDescent="0.2">
      <c r="A291" s="142" t="s">
        <v>49</v>
      </c>
      <c r="B291" s="137" t="s">
        <v>1125</v>
      </c>
      <c r="C291" s="135" t="s">
        <v>1097</v>
      </c>
      <c r="D291" s="137" t="s">
        <v>620</v>
      </c>
      <c r="E291" s="135" t="s">
        <v>270</v>
      </c>
      <c r="F291" s="135">
        <v>2024</v>
      </c>
      <c r="G291" s="4">
        <v>3</v>
      </c>
      <c r="H291" s="128">
        <v>10</v>
      </c>
      <c r="I291" s="136">
        <v>7</v>
      </c>
      <c r="J291" s="145">
        <f t="shared" si="4"/>
        <v>0.11666666666666667</v>
      </c>
      <c r="K291" s="13"/>
    </row>
    <row r="292" spans="1:11" s="11" customFormat="1" ht="34" x14ac:dyDescent="0.2">
      <c r="A292" s="142" t="s">
        <v>15</v>
      </c>
      <c r="B292" s="133" t="s">
        <v>122</v>
      </c>
      <c r="C292" s="137" t="s">
        <v>1099</v>
      </c>
      <c r="D292" s="137" t="s">
        <v>318</v>
      </c>
      <c r="E292" s="135" t="s">
        <v>270</v>
      </c>
      <c r="F292" s="135">
        <v>2024</v>
      </c>
      <c r="G292" s="4">
        <v>3</v>
      </c>
      <c r="H292" s="128">
        <v>11</v>
      </c>
      <c r="I292" s="136">
        <v>77</v>
      </c>
      <c r="J292" s="145">
        <f t="shared" si="4"/>
        <v>1.2833333333333334</v>
      </c>
      <c r="K292" s="13"/>
    </row>
    <row r="293" spans="1:11" s="11" customFormat="1" ht="34" x14ac:dyDescent="0.2">
      <c r="A293" s="142" t="s">
        <v>34</v>
      </c>
      <c r="B293" s="133" t="s">
        <v>275</v>
      </c>
      <c r="C293" s="133" t="s">
        <v>1094</v>
      </c>
      <c r="D293" s="133" t="s">
        <v>276</v>
      </c>
      <c r="E293" s="135" t="s">
        <v>270</v>
      </c>
      <c r="F293" s="135">
        <v>2024</v>
      </c>
      <c r="G293" s="135">
        <v>3</v>
      </c>
      <c r="H293" s="128">
        <v>12</v>
      </c>
      <c r="I293" s="136">
        <v>259</v>
      </c>
      <c r="J293" s="145">
        <f t="shared" si="4"/>
        <v>4.3166666666666664</v>
      </c>
      <c r="K293" s="13"/>
    </row>
    <row r="294" spans="1:11" s="11" customFormat="1" ht="34" x14ac:dyDescent="0.2">
      <c r="A294" s="142" t="s">
        <v>101</v>
      </c>
      <c r="B294" s="133" t="s">
        <v>235</v>
      </c>
      <c r="C294" s="133" t="s">
        <v>1094</v>
      </c>
      <c r="D294" s="133" t="s">
        <v>235</v>
      </c>
      <c r="E294" s="135" t="s">
        <v>277</v>
      </c>
      <c r="F294" s="135">
        <v>2024</v>
      </c>
      <c r="G294" s="4">
        <v>3</v>
      </c>
      <c r="H294" s="128">
        <v>14</v>
      </c>
      <c r="I294" s="136">
        <v>3</v>
      </c>
      <c r="J294" s="145">
        <f t="shared" si="4"/>
        <v>0.05</v>
      </c>
      <c r="K294" s="13"/>
    </row>
    <row r="295" spans="1:11" s="11" customFormat="1" ht="34" x14ac:dyDescent="0.2">
      <c r="A295" s="142" t="s">
        <v>101</v>
      </c>
      <c r="B295" s="133" t="s">
        <v>235</v>
      </c>
      <c r="C295" s="133" t="s">
        <v>1094</v>
      </c>
      <c r="D295" s="133" t="s">
        <v>235</v>
      </c>
      <c r="E295" s="135" t="s">
        <v>277</v>
      </c>
      <c r="F295" s="135">
        <v>2024</v>
      </c>
      <c r="G295" s="4">
        <v>3</v>
      </c>
      <c r="H295" s="128">
        <v>14</v>
      </c>
      <c r="I295" s="136">
        <v>2</v>
      </c>
      <c r="J295" s="145">
        <f t="shared" si="4"/>
        <v>3.3333333333333333E-2</v>
      </c>
      <c r="K295" s="13"/>
    </row>
    <row r="296" spans="1:11" s="11" customFormat="1" ht="34" x14ac:dyDescent="0.2">
      <c r="A296" s="142" t="s">
        <v>1153</v>
      </c>
      <c r="B296" s="133" t="s">
        <v>122</v>
      </c>
      <c r="C296" s="137" t="s">
        <v>1099</v>
      </c>
      <c r="D296" s="137" t="s">
        <v>318</v>
      </c>
      <c r="E296" s="135" t="s">
        <v>278</v>
      </c>
      <c r="F296" s="135">
        <v>2024</v>
      </c>
      <c r="G296" s="4">
        <v>3</v>
      </c>
      <c r="H296" s="128">
        <v>20</v>
      </c>
      <c r="I296" s="136">
        <v>15</v>
      </c>
      <c r="J296" s="145">
        <f t="shared" si="4"/>
        <v>0.25</v>
      </c>
      <c r="K296" s="13"/>
    </row>
    <row r="297" spans="1:11" s="11" customFormat="1" ht="68" x14ac:dyDescent="0.2">
      <c r="A297" s="142" t="s">
        <v>20</v>
      </c>
      <c r="B297" s="133" t="s">
        <v>279</v>
      </c>
      <c r="C297" s="137" t="s">
        <v>1099</v>
      </c>
      <c r="D297" s="137" t="s">
        <v>1116</v>
      </c>
      <c r="E297" s="135" t="s">
        <v>278</v>
      </c>
      <c r="F297" s="135">
        <v>2024</v>
      </c>
      <c r="G297" s="4">
        <v>3</v>
      </c>
      <c r="H297" s="128">
        <v>21</v>
      </c>
      <c r="I297" s="136">
        <v>5</v>
      </c>
      <c r="J297" s="145">
        <f t="shared" si="4"/>
        <v>8.3333333333333329E-2</v>
      </c>
      <c r="K297" s="13"/>
    </row>
    <row r="298" spans="1:11" s="11" customFormat="1" ht="34" x14ac:dyDescent="0.2">
      <c r="A298" s="142" t="s">
        <v>144</v>
      </c>
      <c r="B298" s="133" t="s">
        <v>200</v>
      </c>
      <c r="C298" s="137" t="s">
        <v>1094</v>
      </c>
      <c r="D298" s="133" t="s">
        <v>237</v>
      </c>
      <c r="E298" s="135" t="s">
        <v>278</v>
      </c>
      <c r="F298" s="135">
        <v>2024</v>
      </c>
      <c r="G298" s="4">
        <v>3</v>
      </c>
      <c r="H298" s="128">
        <v>21</v>
      </c>
      <c r="I298" s="136">
        <v>3</v>
      </c>
      <c r="J298" s="145">
        <f t="shared" si="4"/>
        <v>0.05</v>
      </c>
      <c r="K298" s="13"/>
    </row>
    <row r="299" spans="1:11" s="11" customFormat="1" ht="34" x14ac:dyDescent="0.2">
      <c r="A299" s="142" t="s">
        <v>144</v>
      </c>
      <c r="B299" s="133" t="s">
        <v>200</v>
      </c>
      <c r="C299" s="137" t="s">
        <v>1094</v>
      </c>
      <c r="D299" s="133" t="s">
        <v>237</v>
      </c>
      <c r="E299" s="135" t="s">
        <v>278</v>
      </c>
      <c r="F299" s="135">
        <v>2024</v>
      </c>
      <c r="G299" s="4">
        <v>3</v>
      </c>
      <c r="H299" s="128">
        <v>21</v>
      </c>
      <c r="I299" s="136">
        <v>7</v>
      </c>
      <c r="J299" s="145">
        <f t="shared" si="4"/>
        <v>0.11666666666666667</v>
      </c>
      <c r="K299" s="13"/>
    </row>
    <row r="300" spans="1:11" s="11" customFormat="1" ht="34" x14ac:dyDescent="0.2">
      <c r="A300" s="142" t="s">
        <v>1153</v>
      </c>
      <c r="B300" s="133" t="s">
        <v>122</v>
      </c>
      <c r="C300" s="137" t="s">
        <v>1099</v>
      </c>
      <c r="D300" s="137" t="s">
        <v>318</v>
      </c>
      <c r="E300" s="135" t="s">
        <v>278</v>
      </c>
      <c r="F300" s="135">
        <v>2024</v>
      </c>
      <c r="G300" s="4">
        <v>3</v>
      </c>
      <c r="H300" s="128">
        <v>21</v>
      </c>
      <c r="I300" s="136">
        <v>6</v>
      </c>
      <c r="J300" s="145">
        <f t="shared" si="4"/>
        <v>0.1</v>
      </c>
      <c r="K300" s="13"/>
    </row>
    <row r="301" spans="1:11" s="11" customFormat="1" ht="34" x14ac:dyDescent="0.2">
      <c r="A301" s="142" t="s">
        <v>1153</v>
      </c>
      <c r="B301" s="133" t="s">
        <v>122</v>
      </c>
      <c r="C301" s="137" t="s">
        <v>1099</v>
      </c>
      <c r="D301" s="137" t="s">
        <v>318</v>
      </c>
      <c r="E301" s="135" t="s">
        <v>278</v>
      </c>
      <c r="F301" s="135">
        <v>2024</v>
      </c>
      <c r="G301" s="4">
        <v>3</v>
      </c>
      <c r="H301" s="128">
        <v>21</v>
      </c>
      <c r="I301" s="136">
        <v>20</v>
      </c>
      <c r="J301" s="145">
        <f t="shared" si="4"/>
        <v>0.33333333333333331</v>
      </c>
      <c r="K301" s="13"/>
    </row>
    <row r="302" spans="1:11" s="11" customFormat="1" ht="34" x14ac:dyDescent="0.2">
      <c r="A302" s="144" t="s">
        <v>1113</v>
      </c>
      <c r="B302" s="133" t="s">
        <v>281</v>
      </c>
      <c r="C302" s="137" t="s">
        <v>1099</v>
      </c>
      <c r="D302" s="137" t="s">
        <v>1116</v>
      </c>
      <c r="E302" s="135" t="s">
        <v>278</v>
      </c>
      <c r="F302" s="135">
        <v>2024</v>
      </c>
      <c r="G302" s="4">
        <v>3</v>
      </c>
      <c r="H302" s="128">
        <v>22</v>
      </c>
      <c r="I302" s="136">
        <v>11</v>
      </c>
      <c r="J302" s="145">
        <f t="shared" si="4"/>
        <v>0.18333333333333332</v>
      </c>
      <c r="K302" s="13"/>
    </row>
    <row r="303" spans="1:11" s="11" customFormat="1" ht="34" x14ac:dyDescent="0.2">
      <c r="A303" s="142" t="s">
        <v>80</v>
      </c>
      <c r="B303" s="133" t="s">
        <v>288</v>
      </c>
      <c r="C303" s="137" t="s">
        <v>1143</v>
      </c>
      <c r="D303" s="133" t="s">
        <v>288</v>
      </c>
      <c r="E303" s="135" t="s">
        <v>278</v>
      </c>
      <c r="F303" s="135">
        <v>2024</v>
      </c>
      <c r="G303" s="4">
        <v>3</v>
      </c>
      <c r="H303" s="128">
        <v>24</v>
      </c>
      <c r="I303" s="136">
        <v>90</v>
      </c>
      <c r="J303" s="145">
        <f t="shared" si="4"/>
        <v>1.5</v>
      </c>
      <c r="K303" s="13"/>
    </row>
    <row r="304" spans="1:11" s="11" customFormat="1" ht="17" x14ac:dyDescent="0.2">
      <c r="A304" s="142" t="s">
        <v>80</v>
      </c>
      <c r="B304" s="133" t="s">
        <v>286</v>
      </c>
      <c r="C304" s="133" t="s">
        <v>1094</v>
      </c>
      <c r="D304" s="133" t="s">
        <v>287</v>
      </c>
      <c r="E304" s="135" t="s">
        <v>278</v>
      </c>
      <c r="F304" s="135">
        <v>2024</v>
      </c>
      <c r="G304" s="4">
        <v>3</v>
      </c>
      <c r="H304" s="128">
        <v>24</v>
      </c>
      <c r="I304" s="136">
        <v>30</v>
      </c>
      <c r="J304" s="145">
        <f t="shared" si="4"/>
        <v>0.5</v>
      </c>
      <c r="K304" s="13"/>
    </row>
    <row r="305" spans="1:11" s="11" customFormat="1" ht="34" x14ac:dyDescent="0.2">
      <c r="A305" s="142" t="s">
        <v>1111</v>
      </c>
      <c r="B305" s="133" t="s">
        <v>283</v>
      </c>
      <c r="C305" s="133" t="s">
        <v>1097</v>
      </c>
      <c r="D305" s="133" t="s">
        <v>284</v>
      </c>
      <c r="E305" s="135" t="s">
        <v>278</v>
      </c>
      <c r="F305" s="135">
        <v>2024</v>
      </c>
      <c r="G305" s="4">
        <v>3</v>
      </c>
      <c r="H305" s="128">
        <v>24</v>
      </c>
      <c r="I305" s="136">
        <v>53</v>
      </c>
      <c r="J305" s="145">
        <f t="shared" si="4"/>
        <v>0.8833333333333333</v>
      </c>
      <c r="K305" s="13"/>
    </row>
    <row r="306" spans="1:11" s="11" customFormat="1" ht="34" x14ac:dyDescent="0.2">
      <c r="A306" s="142" t="s">
        <v>144</v>
      </c>
      <c r="B306" s="133" t="s">
        <v>285</v>
      </c>
      <c r="C306" s="133" t="s">
        <v>1094</v>
      </c>
      <c r="D306" s="133" t="s">
        <v>255</v>
      </c>
      <c r="E306" s="135" t="s">
        <v>278</v>
      </c>
      <c r="F306" s="135">
        <v>2024</v>
      </c>
      <c r="G306" s="4">
        <v>3</v>
      </c>
      <c r="H306" s="128">
        <v>25</v>
      </c>
      <c r="I306" s="136">
        <v>20</v>
      </c>
      <c r="J306" s="145">
        <f t="shared" si="4"/>
        <v>0.33333333333333331</v>
      </c>
      <c r="K306" s="13"/>
    </row>
    <row r="307" spans="1:11" s="11" customFormat="1" ht="34" x14ac:dyDescent="0.2">
      <c r="A307" s="142" t="s">
        <v>238</v>
      </c>
      <c r="B307" s="133" t="s">
        <v>122</v>
      </c>
      <c r="C307" s="137" t="s">
        <v>1099</v>
      </c>
      <c r="D307" s="137" t="s">
        <v>318</v>
      </c>
      <c r="E307" s="135" t="s">
        <v>278</v>
      </c>
      <c r="F307" s="135">
        <v>2024</v>
      </c>
      <c r="G307" s="4">
        <v>3</v>
      </c>
      <c r="H307" s="128">
        <v>25</v>
      </c>
      <c r="I307" s="136">
        <v>30</v>
      </c>
      <c r="J307" s="145">
        <f t="shared" si="4"/>
        <v>0.5</v>
      </c>
      <c r="K307" s="13"/>
    </row>
    <row r="308" spans="1:11" s="11" customFormat="1" ht="34" x14ac:dyDescent="0.2">
      <c r="A308" s="142" t="s">
        <v>1111</v>
      </c>
      <c r="B308" s="133" t="s">
        <v>283</v>
      </c>
      <c r="C308" s="133" t="s">
        <v>1097</v>
      </c>
      <c r="D308" s="133" t="s">
        <v>284</v>
      </c>
      <c r="E308" s="135" t="s">
        <v>278</v>
      </c>
      <c r="F308" s="135">
        <v>2024</v>
      </c>
      <c r="G308" s="4">
        <v>3</v>
      </c>
      <c r="H308" s="128">
        <v>26</v>
      </c>
      <c r="I308" s="136">
        <v>18</v>
      </c>
      <c r="J308" s="145">
        <f t="shared" si="4"/>
        <v>0.3</v>
      </c>
      <c r="K308" s="13"/>
    </row>
    <row r="309" spans="1:11" s="11" customFormat="1" ht="34" x14ac:dyDescent="0.2">
      <c r="A309" s="142" t="s">
        <v>101</v>
      </c>
      <c r="B309" s="133" t="s">
        <v>289</v>
      </c>
      <c r="C309" s="137" t="s">
        <v>1099</v>
      </c>
      <c r="D309" s="133" t="s">
        <v>240</v>
      </c>
      <c r="E309" s="135" t="s">
        <v>290</v>
      </c>
      <c r="F309" s="135">
        <v>2024</v>
      </c>
      <c r="G309" s="4">
        <v>4</v>
      </c>
      <c r="H309" s="128">
        <v>9</v>
      </c>
      <c r="I309" s="136">
        <v>11</v>
      </c>
      <c r="J309" s="145">
        <f t="shared" si="4"/>
        <v>0.18333333333333332</v>
      </c>
      <c r="K309" s="13"/>
    </row>
    <row r="310" spans="1:11" s="11" customFormat="1" ht="34" x14ac:dyDescent="0.2">
      <c r="A310" s="142" t="s">
        <v>101</v>
      </c>
      <c r="B310" s="133" t="s">
        <v>289</v>
      </c>
      <c r="C310" s="137" t="s">
        <v>1099</v>
      </c>
      <c r="D310" s="133" t="s">
        <v>240</v>
      </c>
      <c r="E310" s="135" t="s">
        <v>290</v>
      </c>
      <c r="F310" s="135">
        <v>2024</v>
      </c>
      <c r="G310" s="4">
        <v>4</v>
      </c>
      <c r="H310" s="128">
        <v>10</v>
      </c>
      <c r="I310" s="136">
        <v>30</v>
      </c>
      <c r="J310" s="145">
        <f t="shared" si="4"/>
        <v>0.5</v>
      </c>
      <c r="K310" s="13"/>
    </row>
    <row r="311" spans="1:11" s="11" customFormat="1" ht="34" x14ac:dyDescent="0.2">
      <c r="A311" s="142" t="s">
        <v>1155</v>
      </c>
      <c r="B311" s="133" t="s">
        <v>292</v>
      </c>
      <c r="C311" s="133" t="s">
        <v>1094</v>
      </c>
      <c r="D311" s="133" t="s">
        <v>269</v>
      </c>
      <c r="E311" s="135" t="s">
        <v>290</v>
      </c>
      <c r="F311" s="135">
        <v>2024</v>
      </c>
      <c r="G311" s="4">
        <v>4</v>
      </c>
      <c r="H311" s="128">
        <v>11</v>
      </c>
      <c r="I311" s="136">
        <v>15</v>
      </c>
      <c r="J311" s="145">
        <f t="shared" si="4"/>
        <v>0.25</v>
      </c>
      <c r="K311" s="13"/>
    </row>
    <row r="312" spans="1:11" s="11" customFormat="1" ht="17" x14ac:dyDescent="0.2">
      <c r="A312" s="142" t="s">
        <v>1155</v>
      </c>
      <c r="B312" s="133" t="s">
        <v>293</v>
      </c>
      <c r="C312" s="133" t="s">
        <v>1094</v>
      </c>
      <c r="D312" s="133" t="s">
        <v>262</v>
      </c>
      <c r="E312" s="135" t="s">
        <v>294</v>
      </c>
      <c r="F312" s="135">
        <v>2024</v>
      </c>
      <c r="G312" s="4">
        <v>4</v>
      </c>
      <c r="H312" s="128">
        <v>15</v>
      </c>
      <c r="I312" s="136">
        <v>30</v>
      </c>
      <c r="J312" s="145">
        <f t="shared" si="4"/>
        <v>0.5</v>
      </c>
      <c r="K312" s="13"/>
    </row>
    <row r="313" spans="1:11" s="11" customFormat="1" ht="34" x14ac:dyDescent="0.2">
      <c r="A313" s="142" t="s">
        <v>1153</v>
      </c>
      <c r="B313" s="133" t="s">
        <v>122</v>
      </c>
      <c r="C313" s="137" t="s">
        <v>1099</v>
      </c>
      <c r="D313" s="137" t="s">
        <v>318</v>
      </c>
      <c r="E313" s="135" t="s">
        <v>294</v>
      </c>
      <c r="F313" s="135">
        <v>2024</v>
      </c>
      <c r="G313" s="4">
        <v>4</v>
      </c>
      <c r="H313" s="128">
        <v>16</v>
      </c>
      <c r="I313" s="136">
        <v>6.5</v>
      </c>
      <c r="J313" s="145">
        <f t="shared" si="4"/>
        <v>0.10833333333333334</v>
      </c>
      <c r="K313" s="13"/>
    </row>
    <row r="314" spans="1:11" s="11" customFormat="1" ht="34" x14ac:dyDescent="0.2">
      <c r="A314" s="142" t="s">
        <v>15</v>
      </c>
      <c r="B314" s="133" t="s">
        <v>295</v>
      </c>
      <c r="C314" s="133" t="s">
        <v>1097</v>
      </c>
      <c r="D314" s="133" t="s">
        <v>153</v>
      </c>
      <c r="E314" s="135" t="s">
        <v>294</v>
      </c>
      <c r="F314" s="135">
        <v>2024</v>
      </c>
      <c r="G314" s="4">
        <v>4</v>
      </c>
      <c r="H314" s="128">
        <v>16</v>
      </c>
      <c r="I314" s="136">
        <v>71</v>
      </c>
      <c r="J314" s="145">
        <f t="shared" si="4"/>
        <v>1.1833333333333333</v>
      </c>
      <c r="K314" s="13"/>
    </row>
    <row r="315" spans="1:11" s="11" customFormat="1" ht="34" x14ac:dyDescent="0.2">
      <c r="A315" s="142" t="s">
        <v>1152</v>
      </c>
      <c r="B315" s="133" t="s">
        <v>296</v>
      </c>
      <c r="C315" s="133" t="s">
        <v>1094</v>
      </c>
      <c r="D315" s="133" t="s">
        <v>296</v>
      </c>
      <c r="E315" s="135" t="s">
        <v>294</v>
      </c>
      <c r="F315" s="135">
        <v>2024</v>
      </c>
      <c r="G315" s="4">
        <v>4</v>
      </c>
      <c r="H315" s="128">
        <v>18</v>
      </c>
      <c r="I315" s="136">
        <v>6.5</v>
      </c>
      <c r="J315" s="145">
        <f t="shared" si="4"/>
        <v>0.10833333333333334</v>
      </c>
      <c r="K315" s="13"/>
    </row>
    <row r="316" spans="1:11" s="11" customFormat="1" ht="34" x14ac:dyDescent="0.2">
      <c r="A316" s="142" t="s">
        <v>241</v>
      </c>
      <c r="B316" s="133" t="s">
        <v>297</v>
      </c>
      <c r="C316" s="133" t="s">
        <v>1097</v>
      </c>
      <c r="D316" s="133" t="s">
        <v>298</v>
      </c>
      <c r="E316" s="135" t="s">
        <v>294</v>
      </c>
      <c r="F316" s="135">
        <v>2024</v>
      </c>
      <c r="G316" s="4">
        <v>4</v>
      </c>
      <c r="H316" s="128">
        <v>18</v>
      </c>
      <c r="I316" s="136">
        <v>103</v>
      </c>
      <c r="J316" s="145">
        <f t="shared" si="4"/>
        <v>1.7166666666666666</v>
      </c>
      <c r="K316" s="13"/>
    </row>
    <row r="317" spans="1:11" s="11" customFormat="1" ht="34" x14ac:dyDescent="0.2">
      <c r="A317" s="142" t="s">
        <v>20</v>
      </c>
      <c r="B317" s="133" t="s">
        <v>301</v>
      </c>
      <c r="C317" s="133" t="s">
        <v>1097</v>
      </c>
      <c r="D317" s="137" t="s">
        <v>1092</v>
      </c>
      <c r="E317" s="135" t="s">
        <v>300</v>
      </c>
      <c r="F317" s="135">
        <v>2024</v>
      </c>
      <c r="G317" s="4">
        <v>4</v>
      </c>
      <c r="H317" s="128">
        <v>23</v>
      </c>
      <c r="I317" s="136">
        <v>7</v>
      </c>
      <c r="J317" s="145">
        <f t="shared" si="4"/>
        <v>0.11666666666666667</v>
      </c>
      <c r="K317" s="13"/>
    </row>
    <row r="318" spans="1:11" s="11" customFormat="1" ht="34" x14ac:dyDescent="0.2">
      <c r="A318" s="142" t="s">
        <v>233</v>
      </c>
      <c r="B318" s="133" t="s">
        <v>299</v>
      </c>
      <c r="C318" s="133" t="s">
        <v>1094</v>
      </c>
      <c r="D318" s="133" t="s">
        <v>235</v>
      </c>
      <c r="E318" s="135" t="s">
        <v>300</v>
      </c>
      <c r="F318" s="135">
        <v>2024</v>
      </c>
      <c r="G318" s="4">
        <v>4</v>
      </c>
      <c r="H318" s="128">
        <v>23</v>
      </c>
      <c r="I318" s="136">
        <v>12</v>
      </c>
      <c r="J318" s="145">
        <f t="shared" si="4"/>
        <v>0.2</v>
      </c>
      <c r="K318" s="13"/>
    </row>
    <row r="319" spans="1:11" s="11" customFormat="1" ht="34" x14ac:dyDescent="0.2">
      <c r="A319" s="142" t="s">
        <v>233</v>
      </c>
      <c r="B319" s="133" t="s">
        <v>299</v>
      </c>
      <c r="C319" s="133" t="s">
        <v>1094</v>
      </c>
      <c r="D319" s="133" t="s">
        <v>235</v>
      </c>
      <c r="E319" s="135" t="s">
        <v>300</v>
      </c>
      <c r="F319" s="135">
        <v>2024</v>
      </c>
      <c r="G319" s="4">
        <v>4</v>
      </c>
      <c r="H319" s="128">
        <v>24</v>
      </c>
      <c r="I319" s="136">
        <v>1</v>
      </c>
      <c r="J319" s="145">
        <f t="shared" si="4"/>
        <v>1.6666666666666666E-2</v>
      </c>
      <c r="K319" s="13"/>
    </row>
    <row r="320" spans="1:11" s="11" customFormat="1" ht="34" x14ac:dyDescent="0.2">
      <c r="A320" s="142" t="s">
        <v>241</v>
      </c>
      <c r="B320" s="133" t="s">
        <v>302</v>
      </c>
      <c r="C320" s="133" t="s">
        <v>1097</v>
      </c>
      <c r="D320" s="133" t="s">
        <v>303</v>
      </c>
      <c r="E320" s="135" t="s">
        <v>300</v>
      </c>
      <c r="F320" s="135">
        <v>2024</v>
      </c>
      <c r="G320" s="4">
        <v>4</v>
      </c>
      <c r="H320" s="128">
        <v>25</v>
      </c>
      <c r="I320" s="136">
        <v>554</v>
      </c>
      <c r="J320" s="145">
        <f t="shared" si="4"/>
        <v>9.2333333333333325</v>
      </c>
      <c r="K320" s="13"/>
    </row>
    <row r="321" spans="1:11" s="11" customFormat="1" ht="51" x14ac:dyDescent="0.2">
      <c r="A321" s="142" t="s">
        <v>233</v>
      </c>
      <c r="B321" s="133" t="s">
        <v>305</v>
      </c>
      <c r="C321" s="133" t="s">
        <v>1094</v>
      </c>
      <c r="D321" s="133" t="s">
        <v>235</v>
      </c>
      <c r="E321" s="135" t="s">
        <v>300</v>
      </c>
      <c r="F321" s="135">
        <v>2024</v>
      </c>
      <c r="G321" s="4">
        <v>4</v>
      </c>
      <c r="H321" s="128">
        <v>26</v>
      </c>
      <c r="I321" s="136">
        <v>8</v>
      </c>
      <c r="J321" s="145">
        <f t="shared" si="4"/>
        <v>0.13333333333333333</v>
      </c>
      <c r="K321" s="13"/>
    </row>
    <row r="322" spans="1:11" s="11" customFormat="1" ht="34" x14ac:dyDescent="0.2">
      <c r="A322" s="142" t="s">
        <v>238</v>
      </c>
      <c r="B322" s="133" t="s">
        <v>304</v>
      </c>
      <c r="C322" s="133" t="s">
        <v>1094</v>
      </c>
      <c r="D322" s="133" t="s">
        <v>235</v>
      </c>
      <c r="E322" s="135" t="s">
        <v>300</v>
      </c>
      <c r="F322" s="135">
        <v>2024</v>
      </c>
      <c r="G322" s="4">
        <v>4</v>
      </c>
      <c r="H322" s="128">
        <v>26</v>
      </c>
      <c r="I322" s="136">
        <v>18</v>
      </c>
      <c r="J322" s="145">
        <f t="shared" ref="J322:J385" si="5">+I322/60</f>
        <v>0.3</v>
      </c>
      <c r="K322" s="13"/>
    </row>
    <row r="323" spans="1:11" s="11" customFormat="1" ht="51" x14ac:dyDescent="0.2">
      <c r="A323" s="142" t="s">
        <v>233</v>
      </c>
      <c r="B323" s="133" t="s">
        <v>305</v>
      </c>
      <c r="C323" s="133" t="s">
        <v>1094</v>
      </c>
      <c r="D323" s="133" t="s">
        <v>235</v>
      </c>
      <c r="E323" s="135" t="s">
        <v>300</v>
      </c>
      <c r="F323" s="135">
        <v>2024</v>
      </c>
      <c r="G323" s="4">
        <v>4</v>
      </c>
      <c r="H323" s="128">
        <v>27</v>
      </c>
      <c r="I323" s="136">
        <v>8</v>
      </c>
      <c r="J323" s="145">
        <f t="shared" si="5"/>
        <v>0.13333333333333333</v>
      </c>
      <c r="K323" s="13"/>
    </row>
    <row r="324" spans="1:11" s="11" customFormat="1" ht="51" x14ac:dyDescent="0.2">
      <c r="A324" s="142" t="s">
        <v>233</v>
      </c>
      <c r="B324" s="133" t="s">
        <v>305</v>
      </c>
      <c r="C324" s="133" t="s">
        <v>1094</v>
      </c>
      <c r="D324" s="133" t="s">
        <v>235</v>
      </c>
      <c r="E324" s="135" t="s">
        <v>300</v>
      </c>
      <c r="F324" s="135">
        <v>2024</v>
      </c>
      <c r="G324" s="4">
        <v>4</v>
      </c>
      <c r="H324" s="128">
        <v>28</v>
      </c>
      <c r="I324" s="136">
        <v>5</v>
      </c>
      <c r="J324" s="145">
        <f t="shared" si="5"/>
        <v>8.3333333333333329E-2</v>
      </c>
      <c r="K324" s="13"/>
    </row>
    <row r="325" spans="1:11" s="11" customFormat="1" ht="34" x14ac:dyDescent="0.2">
      <c r="A325" s="142" t="s">
        <v>41</v>
      </c>
      <c r="B325" s="133" t="s">
        <v>306</v>
      </c>
      <c r="C325" s="135" t="s">
        <v>1094</v>
      </c>
      <c r="D325" s="133" t="s">
        <v>307</v>
      </c>
      <c r="E325" s="135" t="s">
        <v>308</v>
      </c>
      <c r="F325" s="135">
        <v>2024</v>
      </c>
      <c r="G325" s="4">
        <v>5</v>
      </c>
      <c r="H325" s="128">
        <v>8</v>
      </c>
      <c r="I325" s="136">
        <v>9</v>
      </c>
      <c r="J325" s="145">
        <f t="shared" si="5"/>
        <v>0.15</v>
      </c>
      <c r="K325" s="13"/>
    </row>
    <row r="326" spans="1:11" s="11" customFormat="1" ht="34" x14ac:dyDescent="0.2">
      <c r="A326" s="142" t="s">
        <v>41</v>
      </c>
      <c r="B326" s="133" t="s">
        <v>306</v>
      </c>
      <c r="C326" s="135" t="s">
        <v>1094</v>
      </c>
      <c r="D326" s="133" t="s">
        <v>307</v>
      </c>
      <c r="E326" s="135" t="s">
        <v>308</v>
      </c>
      <c r="F326" s="135">
        <v>2024</v>
      </c>
      <c r="G326" s="4">
        <v>5</v>
      </c>
      <c r="H326" s="128">
        <v>8</v>
      </c>
      <c r="I326" s="136">
        <v>23</v>
      </c>
      <c r="J326" s="145">
        <f t="shared" si="5"/>
        <v>0.38333333333333336</v>
      </c>
      <c r="K326" s="13"/>
    </row>
    <row r="327" spans="1:11" s="11" customFormat="1" ht="34" x14ac:dyDescent="0.2">
      <c r="A327" s="142" t="s">
        <v>41</v>
      </c>
      <c r="B327" s="133" t="s">
        <v>306</v>
      </c>
      <c r="C327" s="135" t="s">
        <v>1094</v>
      </c>
      <c r="D327" s="133" t="s">
        <v>307</v>
      </c>
      <c r="E327" s="135" t="s">
        <v>308</v>
      </c>
      <c r="F327" s="135">
        <v>2024</v>
      </c>
      <c r="G327" s="4">
        <v>5</v>
      </c>
      <c r="H327" s="128">
        <v>8</v>
      </c>
      <c r="I327" s="136">
        <v>4</v>
      </c>
      <c r="J327" s="145">
        <f t="shared" si="5"/>
        <v>6.6666666666666666E-2</v>
      </c>
      <c r="K327" s="13"/>
    </row>
    <row r="328" spans="1:11" s="11" customFormat="1" ht="34" x14ac:dyDescent="0.2">
      <c r="A328" s="142" t="s">
        <v>41</v>
      </c>
      <c r="B328" s="133" t="s">
        <v>306</v>
      </c>
      <c r="C328" s="135" t="s">
        <v>1094</v>
      </c>
      <c r="D328" s="133" t="s">
        <v>307</v>
      </c>
      <c r="E328" s="135" t="s">
        <v>308</v>
      </c>
      <c r="F328" s="135">
        <v>2024</v>
      </c>
      <c r="G328" s="4">
        <v>5</v>
      </c>
      <c r="H328" s="128">
        <v>8</v>
      </c>
      <c r="I328" s="136">
        <v>4</v>
      </c>
      <c r="J328" s="145">
        <f t="shared" si="5"/>
        <v>6.6666666666666666E-2</v>
      </c>
      <c r="K328" s="13"/>
    </row>
    <row r="329" spans="1:11" s="11" customFormat="1" ht="34" x14ac:dyDescent="0.2">
      <c r="A329" s="142" t="s">
        <v>233</v>
      </c>
      <c r="B329" s="133" t="s">
        <v>260</v>
      </c>
      <c r="C329" s="135" t="s">
        <v>1094</v>
      </c>
      <c r="D329" s="133" t="s">
        <v>235</v>
      </c>
      <c r="E329" s="135" t="s">
        <v>308</v>
      </c>
      <c r="F329" s="135">
        <v>2024</v>
      </c>
      <c r="G329" s="4">
        <v>5</v>
      </c>
      <c r="H329" s="128">
        <v>8</v>
      </c>
      <c r="I329" s="136">
        <v>35</v>
      </c>
      <c r="J329" s="145">
        <f t="shared" si="5"/>
        <v>0.58333333333333337</v>
      </c>
      <c r="K329" s="13"/>
    </row>
    <row r="330" spans="1:11" s="11" customFormat="1" ht="34" x14ac:dyDescent="0.2">
      <c r="A330" s="142" t="s">
        <v>238</v>
      </c>
      <c r="B330" s="133" t="s">
        <v>260</v>
      </c>
      <c r="C330" s="135" t="s">
        <v>1094</v>
      </c>
      <c r="D330" s="133" t="s">
        <v>235</v>
      </c>
      <c r="E330" s="135" t="s">
        <v>308</v>
      </c>
      <c r="F330" s="135">
        <v>2024</v>
      </c>
      <c r="G330" s="4">
        <v>5</v>
      </c>
      <c r="H330" s="128">
        <v>8</v>
      </c>
      <c r="I330" s="136">
        <v>11.5</v>
      </c>
      <c r="J330" s="145">
        <f t="shared" si="5"/>
        <v>0.19166666666666668</v>
      </c>
      <c r="K330" s="13"/>
    </row>
    <row r="331" spans="1:11" s="11" customFormat="1" ht="34" x14ac:dyDescent="0.2">
      <c r="A331" s="142" t="s">
        <v>41</v>
      </c>
      <c r="B331" s="133" t="s">
        <v>306</v>
      </c>
      <c r="C331" s="135" t="s">
        <v>1094</v>
      </c>
      <c r="D331" s="133" t="s">
        <v>307</v>
      </c>
      <c r="E331" s="135" t="s">
        <v>308</v>
      </c>
      <c r="F331" s="135">
        <v>2024</v>
      </c>
      <c r="G331" s="4">
        <v>5</v>
      </c>
      <c r="H331" s="128">
        <v>9</v>
      </c>
      <c r="I331" s="136">
        <v>4</v>
      </c>
      <c r="J331" s="145">
        <f t="shared" si="5"/>
        <v>6.6666666666666666E-2</v>
      </c>
      <c r="K331" s="13"/>
    </row>
    <row r="332" spans="1:11" s="11" customFormat="1" ht="34" x14ac:dyDescent="0.2">
      <c r="A332" s="142" t="s">
        <v>41</v>
      </c>
      <c r="B332" s="133" t="s">
        <v>306</v>
      </c>
      <c r="C332" s="135" t="s">
        <v>1094</v>
      </c>
      <c r="D332" s="133" t="s">
        <v>307</v>
      </c>
      <c r="E332" s="135" t="s">
        <v>308</v>
      </c>
      <c r="F332" s="135">
        <v>2024</v>
      </c>
      <c r="G332" s="4">
        <v>5</v>
      </c>
      <c r="H332" s="128">
        <v>9</v>
      </c>
      <c r="I332" s="136">
        <v>3</v>
      </c>
      <c r="J332" s="145">
        <f t="shared" si="5"/>
        <v>0.05</v>
      </c>
      <c r="K332" s="13"/>
    </row>
    <row r="333" spans="1:11" s="11" customFormat="1" ht="34" x14ac:dyDescent="0.2">
      <c r="A333" s="142" t="s">
        <v>41</v>
      </c>
      <c r="B333" s="133" t="s">
        <v>306</v>
      </c>
      <c r="C333" s="135" t="s">
        <v>1094</v>
      </c>
      <c r="D333" s="133" t="s">
        <v>307</v>
      </c>
      <c r="E333" s="135" t="s">
        <v>308</v>
      </c>
      <c r="F333" s="135">
        <v>2024</v>
      </c>
      <c r="G333" s="4">
        <v>5</v>
      </c>
      <c r="H333" s="128">
        <v>9</v>
      </c>
      <c r="I333" s="136">
        <v>1</v>
      </c>
      <c r="J333" s="145">
        <f t="shared" si="5"/>
        <v>1.6666666666666666E-2</v>
      </c>
      <c r="K333" s="13"/>
    </row>
    <row r="334" spans="1:11" s="11" customFormat="1" ht="34" x14ac:dyDescent="0.2">
      <c r="A334" s="142" t="s">
        <v>41</v>
      </c>
      <c r="B334" s="133" t="s">
        <v>306</v>
      </c>
      <c r="C334" s="135" t="s">
        <v>1094</v>
      </c>
      <c r="D334" s="133" t="s">
        <v>307</v>
      </c>
      <c r="E334" s="135" t="s">
        <v>308</v>
      </c>
      <c r="F334" s="135">
        <v>2024</v>
      </c>
      <c r="G334" s="4">
        <v>5</v>
      </c>
      <c r="H334" s="128">
        <v>9</v>
      </c>
      <c r="I334" s="136">
        <v>6</v>
      </c>
      <c r="J334" s="145">
        <f t="shared" si="5"/>
        <v>0.1</v>
      </c>
      <c r="K334" s="13"/>
    </row>
    <row r="335" spans="1:11" s="11" customFormat="1" ht="34" x14ac:dyDescent="0.2">
      <c r="A335" s="142" t="s">
        <v>41</v>
      </c>
      <c r="B335" s="133" t="s">
        <v>306</v>
      </c>
      <c r="C335" s="135" t="s">
        <v>1094</v>
      </c>
      <c r="D335" s="133" t="s">
        <v>307</v>
      </c>
      <c r="E335" s="135" t="s">
        <v>308</v>
      </c>
      <c r="F335" s="135">
        <v>2024</v>
      </c>
      <c r="G335" s="4">
        <v>5</v>
      </c>
      <c r="H335" s="128">
        <v>9</v>
      </c>
      <c r="I335" s="136">
        <v>4</v>
      </c>
      <c r="J335" s="145">
        <f t="shared" si="5"/>
        <v>6.6666666666666666E-2</v>
      </c>
      <c r="K335" s="13"/>
    </row>
    <row r="336" spans="1:11" s="11" customFormat="1" ht="34" x14ac:dyDescent="0.2">
      <c r="A336" s="142" t="s">
        <v>41</v>
      </c>
      <c r="B336" s="133" t="s">
        <v>306</v>
      </c>
      <c r="C336" s="135" t="s">
        <v>1094</v>
      </c>
      <c r="D336" s="133" t="s">
        <v>307</v>
      </c>
      <c r="E336" s="135" t="s">
        <v>308</v>
      </c>
      <c r="F336" s="135">
        <v>2024</v>
      </c>
      <c r="G336" s="4">
        <v>5</v>
      </c>
      <c r="H336" s="128">
        <v>9</v>
      </c>
      <c r="I336" s="136">
        <v>4</v>
      </c>
      <c r="J336" s="145">
        <f t="shared" si="5"/>
        <v>6.6666666666666666E-2</v>
      </c>
      <c r="K336" s="13"/>
    </row>
    <row r="337" spans="1:11" s="11" customFormat="1" ht="34" x14ac:dyDescent="0.2">
      <c r="A337" s="142" t="s">
        <v>41</v>
      </c>
      <c r="B337" s="133" t="s">
        <v>306</v>
      </c>
      <c r="C337" s="135" t="s">
        <v>1094</v>
      </c>
      <c r="D337" s="133" t="s">
        <v>307</v>
      </c>
      <c r="E337" s="135" t="s">
        <v>308</v>
      </c>
      <c r="F337" s="135">
        <v>2024</v>
      </c>
      <c r="G337" s="4">
        <v>5</v>
      </c>
      <c r="H337" s="128">
        <v>9</v>
      </c>
      <c r="I337" s="136">
        <v>6</v>
      </c>
      <c r="J337" s="145">
        <f t="shared" si="5"/>
        <v>0.1</v>
      </c>
      <c r="K337" s="13"/>
    </row>
    <row r="338" spans="1:11" s="11" customFormat="1" ht="34" x14ac:dyDescent="0.2">
      <c r="A338" s="142" t="s">
        <v>41</v>
      </c>
      <c r="B338" s="133" t="s">
        <v>306</v>
      </c>
      <c r="C338" s="135" t="s">
        <v>1094</v>
      </c>
      <c r="D338" s="133" t="s">
        <v>307</v>
      </c>
      <c r="E338" s="135" t="s">
        <v>308</v>
      </c>
      <c r="F338" s="135">
        <v>2024</v>
      </c>
      <c r="G338" s="4">
        <v>5</v>
      </c>
      <c r="H338" s="128">
        <v>9</v>
      </c>
      <c r="I338" s="136">
        <v>5</v>
      </c>
      <c r="J338" s="145">
        <f t="shared" si="5"/>
        <v>8.3333333333333329E-2</v>
      </c>
      <c r="K338" s="13"/>
    </row>
    <row r="339" spans="1:11" s="11" customFormat="1" ht="34" x14ac:dyDescent="0.2">
      <c r="A339" s="142" t="s">
        <v>41</v>
      </c>
      <c r="B339" s="133" t="s">
        <v>306</v>
      </c>
      <c r="C339" s="135" t="s">
        <v>1094</v>
      </c>
      <c r="D339" s="133" t="s">
        <v>307</v>
      </c>
      <c r="E339" s="135" t="s">
        <v>308</v>
      </c>
      <c r="F339" s="135">
        <v>2024</v>
      </c>
      <c r="G339" s="4">
        <v>5</v>
      </c>
      <c r="H339" s="128">
        <v>9</v>
      </c>
      <c r="I339" s="136">
        <v>7</v>
      </c>
      <c r="J339" s="145">
        <f t="shared" si="5"/>
        <v>0.11666666666666667</v>
      </c>
      <c r="K339" s="13"/>
    </row>
    <row r="340" spans="1:11" s="11" customFormat="1" ht="34" x14ac:dyDescent="0.2">
      <c r="A340" s="142" t="s">
        <v>41</v>
      </c>
      <c r="B340" s="133" t="s">
        <v>306</v>
      </c>
      <c r="C340" s="135" t="s">
        <v>1094</v>
      </c>
      <c r="D340" s="133" t="s">
        <v>307</v>
      </c>
      <c r="E340" s="135" t="s">
        <v>308</v>
      </c>
      <c r="F340" s="135">
        <v>2024</v>
      </c>
      <c r="G340" s="4">
        <v>5</v>
      </c>
      <c r="H340" s="128">
        <v>9</v>
      </c>
      <c r="I340" s="136">
        <v>78</v>
      </c>
      <c r="J340" s="145">
        <f t="shared" si="5"/>
        <v>1.3</v>
      </c>
      <c r="K340" s="13"/>
    </row>
    <row r="341" spans="1:11" s="11" customFormat="1" ht="34" x14ac:dyDescent="0.2">
      <c r="A341" s="142" t="s">
        <v>238</v>
      </c>
      <c r="B341" s="133" t="s">
        <v>260</v>
      </c>
      <c r="C341" s="135" t="s">
        <v>1094</v>
      </c>
      <c r="D341" s="133" t="s">
        <v>235</v>
      </c>
      <c r="E341" s="135" t="s">
        <v>308</v>
      </c>
      <c r="F341" s="135">
        <v>2024</v>
      </c>
      <c r="G341" s="4">
        <v>5</v>
      </c>
      <c r="H341" s="128">
        <v>9</v>
      </c>
      <c r="I341" s="136">
        <v>5</v>
      </c>
      <c r="J341" s="145">
        <f t="shared" si="5"/>
        <v>8.3333333333333329E-2</v>
      </c>
      <c r="K341" s="13"/>
    </row>
    <row r="342" spans="1:11" s="11" customFormat="1" ht="17" x14ac:dyDescent="0.2">
      <c r="A342" s="142" t="s">
        <v>20</v>
      </c>
      <c r="B342" s="133" t="s">
        <v>309</v>
      </c>
      <c r="C342" s="137" t="s">
        <v>1099</v>
      </c>
      <c r="D342" s="133" t="s">
        <v>310</v>
      </c>
      <c r="E342" s="135" t="s">
        <v>308</v>
      </c>
      <c r="F342" s="135">
        <v>2024</v>
      </c>
      <c r="G342" s="4">
        <v>5</v>
      </c>
      <c r="H342" s="128">
        <v>10</v>
      </c>
      <c r="I342" s="136">
        <v>42</v>
      </c>
      <c r="J342" s="145">
        <f t="shared" si="5"/>
        <v>0.7</v>
      </c>
      <c r="K342" s="13"/>
    </row>
    <row r="343" spans="1:11" s="11" customFormat="1" ht="34" x14ac:dyDescent="0.2">
      <c r="A343" s="142" t="s">
        <v>238</v>
      </c>
      <c r="B343" s="133" t="s">
        <v>260</v>
      </c>
      <c r="C343" s="135" t="s">
        <v>1094</v>
      </c>
      <c r="D343" s="133" t="s">
        <v>235</v>
      </c>
      <c r="E343" s="135" t="s">
        <v>308</v>
      </c>
      <c r="F343" s="135">
        <v>2024</v>
      </c>
      <c r="G343" s="4">
        <v>5</v>
      </c>
      <c r="H343" s="128">
        <v>10</v>
      </c>
      <c r="I343" s="136">
        <v>22.5</v>
      </c>
      <c r="J343" s="145">
        <f t="shared" si="5"/>
        <v>0.375</v>
      </c>
      <c r="K343" s="13"/>
    </row>
    <row r="344" spans="1:11" s="11" customFormat="1" ht="34" x14ac:dyDescent="0.2">
      <c r="A344" s="142" t="s">
        <v>313</v>
      </c>
      <c r="B344" s="133" t="s">
        <v>314</v>
      </c>
      <c r="C344" s="138" t="s">
        <v>1099</v>
      </c>
      <c r="D344" s="137" t="s">
        <v>1108</v>
      </c>
      <c r="E344" s="135" t="s">
        <v>312</v>
      </c>
      <c r="F344" s="135">
        <v>2024</v>
      </c>
      <c r="G344" s="4">
        <v>5</v>
      </c>
      <c r="H344" s="128">
        <v>17</v>
      </c>
      <c r="I344" s="136">
        <v>7</v>
      </c>
      <c r="J344" s="145">
        <f t="shared" si="5"/>
        <v>0.11666666666666667</v>
      </c>
      <c r="K344" s="13"/>
    </row>
    <row r="345" spans="1:11" s="11" customFormat="1" ht="34" x14ac:dyDescent="0.2">
      <c r="A345" s="142" t="s">
        <v>238</v>
      </c>
      <c r="B345" s="133" t="s">
        <v>311</v>
      </c>
      <c r="C345" s="135" t="s">
        <v>1094</v>
      </c>
      <c r="D345" s="133" t="s">
        <v>235</v>
      </c>
      <c r="E345" s="135" t="s">
        <v>312</v>
      </c>
      <c r="F345" s="135">
        <v>2024</v>
      </c>
      <c r="G345" s="4">
        <v>5</v>
      </c>
      <c r="H345" s="128">
        <v>17</v>
      </c>
      <c r="I345" s="136">
        <v>1</v>
      </c>
      <c r="J345" s="145">
        <f t="shared" si="5"/>
        <v>1.6666666666666666E-2</v>
      </c>
      <c r="K345" s="13"/>
    </row>
    <row r="346" spans="1:11" s="11" customFormat="1" ht="17" x14ac:dyDescent="0.2">
      <c r="A346" s="142" t="s">
        <v>49</v>
      </c>
      <c r="B346" s="133" t="s">
        <v>74</v>
      </c>
      <c r="C346" s="135" t="s">
        <v>1097</v>
      </c>
      <c r="D346" s="133" t="s">
        <v>74</v>
      </c>
      <c r="E346" s="135" t="s">
        <v>312</v>
      </c>
      <c r="F346" s="135">
        <v>2024</v>
      </c>
      <c r="G346" s="4">
        <v>5</v>
      </c>
      <c r="H346" s="128">
        <v>18</v>
      </c>
      <c r="I346" s="136">
        <v>105</v>
      </c>
      <c r="J346" s="145">
        <f t="shared" si="5"/>
        <v>1.75</v>
      </c>
      <c r="K346" s="13"/>
    </row>
    <row r="347" spans="1:11" s="11" customFormat="1" ht="34" x14ac:dyDescent="0.2">
      <c r="A347" s="142" t="s">
        <v>315</v>
      </c>
      <c r="B347" s="133" t="s">
        <v>316</v>
      </c>
      <c r="C347" s="135" t="s">
        <v>1094</v>
      </c>
      <c r="D347" s="137" t="s">
        <v>351</v>
      </c>
      <c r="E347" s="135" t="s">
        <v>317</v>
      </c>
      <c r="F347" s="135">
        <v>2024</v>
      </c>
      <c r="G347" s="4">
        <v>6</v>
      </c>
      <c r="H347" s="128">
        <v>7</v>
      </c>
      <c r="I347" s="136">
        <v>38</v>
      </c>
      <c r="J347" s="145">
        <f t="shared" si="5"/>
        <v>0.6333333333333333</v>
      </c>
      <c r="K347" s="13"/>
    </row>
    <row r="348" spans="1:11" s="11" customFormat="1" ht="34" x14ac:dyDescent="0.2">
      <c r="A348" s="142" t="s">
        <v>1154</v>
      </c>
      <c r="B348" s="133" t="s">
        <v>318</v>
      </c>
      <c r="C348" s="1" t="s">
        <v>1099</v>
      </c>
      <c r="D348" s="137" t="s">
        <v>318</v>
      </c>
      <c r="E348" s="135" t="s">
        <v>319</v>
      </c>
      <c r="F348" s="135">
        <v>2024</v>
      </c>
      <c r="G348" s="4">
        <v>6</v>
      </c>
      <c r="H348" s="128">
        <v>12</v>
      </c>
      <c r="I348" s="136">
        <v>15</v>
      </c>
      <c r="J348" s="145">
        <f t="shared" si="5"/>
        <v>0.25</v>
      </c>
      <c r="K348" s="13"/>
    </row>
    <row r="349" spans="1:11" s="11" customFormat="1" ht="34" x14ac:dyDescent="0.2">
      <c r="A349" s="142" t="s">
        <v>9</v>
      </c>
      <c r="B349" s="133" t="s">
        <v>54</v>
      </c>
      <c r="C349" s="135" t="s">
        <v>1094</v>
      </c>
      <c r="D349" s="133" t="s">
        <v>320</v>
      </c>
      <c r="E349" s="135" t="s">
        <v>319</v>
      </c>
      <c r="F349" s="135">
        <v>2024</v>
      </c>
      <c r="G349" s="4">
        <v>6</v>
      </c>
      <c r="H349" s="128">
        <v>13</v>
      </c>
      <c r="I349" s="136">
        <v>5</v>
      </c>
      <c r="J349" s="145">
        <f t="shared" si="5"/>
        <v>8.3333333333333329E-2</v>
      </c>
      <c r="K349" s="13"/>
    </row>
    <row r="350" spans="1:11" s="11" customFormat="1" ht="34" x14ac:dyDescent="0.2">
      <c r="A350" s="142" t="s">
        <v>250</v>
      </c>
      <c r="B350" s="133" t="s">
        <v>321</v>
      </c>
      <c r="C350" s="135" t="s">
        <v>1094</v>
      </c>
      <c r="D350" s="133" t="s">
        <v>307</v>
      </c>
      <c r="E350" s="135" t="s">
        <v>319</v>
      </c>
      <c r="F350" s="135">
        <v>2024</v>
      </c>
      <c r="G350" s="4">
        <v>6</v>
      </c>
      <c r="H350" s="128">
        <v>15</v>
      </c>
      <c r="I350" s="136">
        <v>39</v>
      </c>
      <c r="J350" s="145">
        <f t="shared" si="5"/>
        <v>0.65</v>
      </c>
      <c r="K350" s="13"/>
    </row>
    <row r="351" spans="1:11" s="11" customFormat="1" ht="34" x14ac:dyDescent="0.2">
      <c r="A351" s="142" t="s">
        <v>80</v>
      </c>
      <c r="B351" s="133" t="s">
        <v>322</v>
      </c>
      <c r="C351" s="137" t="s">
        <v>1143</v>
      </c>
      <c r="D351" s="133" t="s">
        <v>323</v>
      </c>
      <c r="E351" s="135" t="s">
        <v>319</v>
      </c>
      <c r="F351" s="135">
        <v>2024</v>
      </c>
      <c r="G351" s="4">
        <v>6</v>
      </c>
      <c r="H351" s="128">
        <v>16</v>
      </c>
      <c r="I351" s="136">
        <v>100</v>
      </c>
      <c r="J351" s="145">
        <f t="shared" si="5"/>
        <v>1.6666666666666667</v>
      </c>
      <c r="K351" s="13"/>
    </row>
    <row r="352" spans="1:11" s="11" customFormat="1" ht="34" x14ac:dyDescent="0.2">
      <c r="A352" s="142" t="s">
        <v>250</v>
      </c>
      <c r="B352" s="171" t="s">
        <v>324</v>
      </c>
      <c r="C352" s="135" t="s">
        <v>1097</v>
      </c>
      <c r="D352" s="133" t="s">
        <v>298</v>
      </c>
      <c r="E352" s="135" t="s">
        <v>319</v>
      </c>
      <c r="F352" s="135">
        <v>2024</v>
      </c>
      <c r="G352" s="4">
        <v>6</v>
      </c>
      <c r="H352" s="128">
        <v>16</v>
      </c>
      <c r="I352" s="136">
        <v>45</v>
      </c>
      <c r="J352" s="145">
        <f t="shared" si="5"/>
        <v>0.75</v>
      </c>
      <c r="K352" s="13"/>
    </row>
    <row r="353" spans="1:11" s="11" customFormat="1" ht="34" x14ac:dyDescent="0.2">
      <c r="A353" s="142" t="s">
        <v>233</v>
      </c>
      <c r="B353" s="133" t="s">
        <v>325</v>
      </c>
      <c r="C353" s="135" t="s">
        <v>1094</v>
      </c>
      <c r="D353" s="133" t="s">
        <v>235</v>
      </c>
      <c r="E353" s="135" t="s">
        <v>319</v>
      </c>
      <c r="F353" s="135">
        <v>2024</v>
      </c>
      <c r="G353" s="4">
        <v>6</v>
      </c>
      <c r="H353" s="128">
        <v>17</v>
      </c>
      <c r="I353" s="136">
        <v>9</v>
      </c>
      <c r="J353" s="145">
        <f t="shared" si="5"/>
        <v>0.15</v>
      </c>
      <c r="K353" s="13"/>
    </row>
    <row r="354" spans="1:11" s="11" customFormat="1" ht="34" x14ac:dyDescent="0.2">
      <c r="A354" s="142" t="s">
        <v>233</v>
      </c>
      <c r="B354" s="133" t="s">
        <v>325</v>
      </c>
      <c r="C354" s="135" t="s">
        <v>1094</v>
      </c>
      <c r="D354" s="133" t="s">
        <v>235</v>
      </c>
      <c r="E354" s="135" t="s">
        <v>319</v>
      </c>
      <c r="F354" s="135">
        <v>2024</v>
      </c>
      <c r="G354" s="4">
        <v>6</v>
      </c>
      <c r="H354" s="128">
        <v>17</v>
      </c>
      <c r="I354" s="136">
        <v>1</v>
      </c>
      <c r="J354" s="145">
        <f t="shared" si="5"/>
        <v>1.6666666666666666E-2</v>
      </c>
      <c r="K354" s="13"/>
    </row>
    <row r="355" spans="1:11" s="11" customFormat="1" ht="34" x14ac:dyDescent="0.2">
      <c r="A355" s="142" t="s">
        <v>205</v>
      </c>
      <c r="B355" s="133" t="s">
        <v>185</v>
      </c>
      <c r="C355" s="137" t="s">
        <v>1099</v>
      </c>
      <c r="D355" s="137" t="s">
        <v>1109</v>
      </c>
      <c r="E355" s="135" t="s">
        <v>326</v>
      </c>
      <c r="F355" s="135">
        <v>2024</v>
      </c>
      <c r="G355" s="4">
        <v>6</v>
      </c>
      <c r="H355" s="128">
        <v>18</v>
      </c>
      <c r="I355" s="136">
        <v>100</v>
      </c>
      <c r="J355" s="145">
        <f t="shared" si="5"/>
        <v>1.6666666666666667</v>
      </c>
      <c r="K355" s="13"/>
    </row>
    <row r="356" spans="1:11" s="11" customFormat="1" ht="34" x14ac:dyDescent="0.2">
      <c r="A356" s="142" t="s">
        <v>184</v>
      </c>
      <c r="B356" s="133" t="s">
        <v>327</v>
      </c>
      <c r="C356" s="138" t="s">
        <v>1098</v>
      </c>
      <c r="D356" s="133" t="s">
        <v>328</v>
      </c>
      <c r="E356" s="135" t="s">
        <v>326</v>
      </c>
      <c r="F356" s="135">
        <v>2024</v>
      </c>
      <c r="G356" s="4">
        <v>6</v>
      </c>
      <c r="H356" s="128">
        <v>19</v>
      </c>
      <c r="I356" s="136">
        <v>32</v>
      </c>
      <c r="J356" s="145">
        <f t="shared" si="5"/>
        <v>0.53333333333333333</v>
      </c>
      <c r="K356" s="13"/>
    </row>
    <row r="357" spans="1:11" s="11" customFormat="1" ht="34" x14ac:dyDescent="0.2">
      <c r="A357" s="142" t="s">
        <v>205</v>
      </c>
      <c r="B357" s="133" t="s">
        <v>185</v>
      </c>
      <c r="C357" s="137" t="s">
        <v>1099</v>
      </c>
      <c r="D357" s="137" t="s">
        <v>1109</v>
      </c>
      <c r="E357" s="135" t="s">
        <v>326</v>
      </c>
      <c r="F357" s="135">
        <v>2024</v>
      </c>
      <c r="G357" s="4">
        <v>6</v>
      </c>
      <c r="H357" s="128">
        <v>20</v>
      </c>
      <c r="I357" s="136">
        <v>13</v>
      </c>
      <c r="J357" s="145">
        <f t="shared" si="5"/>
        <v>0.21666666666666667</v>
      </c>
      <c r="K357" s="13"/>
    </row>
    <row r="358" spans="1:11" s="11" customFormat="1" ht="34" x14ac:dyDescent="0.2">
      <c r="A358" s="142" t="s">
        <v>205</v>
      </c>
      <c r="B358" s="133" t="s">
        <v>185</v>
      </c>
      <c r="C358" s="137" t="s">
        <v>1099</v>
      </c>
      <c r="D358" s="137" t="s">
        <v>1109</v>
      </c>
      <c r="E358" s="135" t="s">
        <v>326</v>
      </c>
      <c r="F358" s="135">
        <v>2024</v>
      </c>
      <c r="G358" s="4">
        <v>6</v>
      </c>
      <c r="H358" s="128">
        <v>20</v>
      </c>
      <c r="I358" s="136">
        <v>35</v>
      </c>
      <c r="J358" s="145">
        <f t="shared" si="5"/>
        <v>0.58333333333333337</v>
      </c>
      <c r="K358" s="13"/>
    </row>
    <row r="359" spans="1:11" s="11" customFormat="1" ht="17" x14ac:dyDescent="0.2">
      <c r="A359" s="142" t="s">
        <v>41</v>
      </c>
      <c r="B359" s="133" t="s">
        <v>329</v>
      </c>
      <c r="C359" s="138" t="s">
        <v>1093</v>
      </c>
      <c r="D359" s="133" t="s">
        <v>330</v>
      </c>
      <c r="E359" s="135" t="s">
        <v>331</v>
      </c>
      <c r="F359" s="135">
        <v>2024</v>
      </c>
      <c r="G359" s="4">
        <v>6</v>
      </c>
      <c r="H359" s="128">
        <v>25</v>
      </c>
      <c r="I359" s="136">
        <v>22</v>
      </c>
      <c r="J359" s="145">
        <f t="shared" si="5"/>
        <v>0.36666666666666664</v>
      </c>
      <c r="K359" s="13"/>
    </row>
    <row r="360" spans="1:11" s="11" customFormat="1" ht="34" x14ac:dyDescent="0.2">
      <c r="A360" s="144" t="s">
        <v>1113</v>
      </c>
      <c r="B360" s="133" t="s">
        <v>332</v>
      </c>
      <c r="C360" s="138" t="s">
        <v>1099</v>
      </c>
      <c r="D360" s="137" t="s">
        <v>1117</v>
      </c>
      <c r="E360" s="135" t="s">
        <v>331</v>
      </c>
      <c r="F360" s="135">
        <v>2024</v>
      </c>
      <c r="G360" s="4">
        <v>6</v>
      </c>
      <c r="H360" s="128">
        <v>25</v>
      </c>
      <c r="I360" s="136">
        <v>31</v>
      </c>
      <c r="J360" s="145">
        <f t="shared" si="5"/>
        <v>0.51666666666666672</v>
      </c>
      <c r="K360" s="13"/>
    </row>
    <row r="361" spans="1:11" s="11" customFormat="1" ht="34" x14ac:dyDescent="0.2">
      <c r="A361" s="142" t="s">
        <v>238</v>
      </c>
      <c r="B361" s="133" t="s">
        <v>235</v>
      </c>
      <c r="C361" s="135" t="s">
        <v>1094</v>
      </c>
      <c r="D361" s="133" t="s">
        <v>235</v>
      </c>
      <c r="E361" s="135" t="s">
        <v>333</v>
      </c>
      <c r="F361" s="135">
        <v>2024</v>
      </c>
      <c r="G361" s="4">
        <v>7</v>
      </c>
      <c r="H361" s="128">
        <v>13</v>
      </c>
      <c r="I361" s="136">
        <v>1</v>
      </c>
      <c r="J361" s="145">
        <f t="shared" si="5"/>
        <v>1.6666666666666666E-2</v>
      </c>
      <c r="K361" s="13"/>
    </row>
    <row r="362" spans="1:11" s="11" customFormat="1" ht="34" x14ac:dyDescent="0.2">
      <c r="A362" s="142" t="s">
        <v>238</v>
      </c>
      <c r="B362" s="133" t="s">
        <v>235</v>
      </c>
      <c r="C362" s="135" t="s">
        <v>1094</v>
      </c>
      <c r="D362" s="133" t="s">
        <v>235</v>
      </c>
      <c r="E362" s="135" t="s">
        <v>333</v>
      </c>
      <c r="F362" s="135">
        <v>2024</v>
      </c>
      <c r="G362" s="4">
        <v>7</v>
      </c>
      <c r="H362" s="128">
        <v>13</v>
      </c>
      <c r="I362" s="136">
        <v>1</v>
      </c>
      <c r="J362" s="145">
        <f t="shared" si="5"/>
        <v>1.6666666666666666E-2</v>
      </c>
      <c r="K362" s="13"/>
    </row>
    <row r="363" spans="1:11" s="11" customFormat="1" ht="34" x14ac:dyDescent="0.2">
      <c r="A363" s="142" t="s">
        <v>238</v>
      </c>
      <c r="B363" s="133" t="s">
        <v>235</v>
      </c>
      <c r="C363" s="135" t="s">
        <v>1094</v>
      </c>
      <c r="D363" s="133" t="s">
        <v>235</v>
      </c>
      <c r="E363" s="135" t="s">
        <v>333</v>
      </c>
      <c r="F363" s="135">
        <v>2024</v>
      </c>
      <c r="G363" s="4">
        <v>7</v>
      </c>
      <c r="H363" s="128">
        <v>13</v>
      </c>
      <c r="I363" s="136">
        <v>2.5</v>
      </c>
      <c r="J363" s="145">
        <f t="shared" si="5"/>
        <v>4.1666666666666664E-2</v>
      </c>
      <c r="K363" s="13"/>
    </row>
    <row r="364" spans="1:11" s="11" customFormat="1" ht="34" x14ac:dyDescent="0.2">
      <c r="A364" s="142" t="s">
        <v>101</v>
      </c>
      <c r="B364" s="133" t="s">
        <v>235</v>
      </c>
      <c r="C364" s="135" t="s">
        <v>1094</v>
      </c>
      <c r="D364" s="133" t="s">
        <v>235</v>
      </c>
      <c r="E364" s="135" t="s">
        <v>333</v>
      </c>
      <c r="F364" s="135">
        <v>2024</v>
      </c>
      <c r="G364" s="4">
        <v>7</v>
      </c>
      <c r="H364" s="128">
        <v>13</v>
      </c>
      <c r="I364" s="136">
        <v>14.5</v>
      </c>
      <c r="J364" s="145">
        <f t="shared" si="5"/>
        <v>0.24166666666666667</v>
      </c>
      <c r="K364" s="13"/>
    </row>
    <row r="365" spans="1:11" s="11" customFormat="1" ht="51" x14ac:dyDescent="0.2">
      <c r="A365" s="142" t="s">
        <v>1111</v>
      </c>
      <c r="B365" s="133" t="s">
        <v>334</v>
      </c>
      <c r="C365" s="135" t="s">
        <v>1097</v>
      </c>
      <c r="D365" s="133" t="s">
        <v>334</v>
      </c>
      <c r="E365" s="135" t="s">
        <v>333</v>
      </c>
      <c r="F365" s="135">
        <v>2024</v>
      </c>
      <c r="G365" s="4">
        <v>7</v>
      </c>
      <c r="H365" s="128">
        <v>13</v>
      </c>
      <c r="I365" s="136">
        <v>79</v>
      </c>
      <c r="J365" s="145">
        <f t="shared" si="5"/>
        <v>1.3166666666666667</v>
      </c>
      <c r="K365" s="13"/>
    </row>
    <row r="366" spans="1:11" s="11" customFormat="1" ht="34" x14ac:dyDescent="0.2">
      <c r="A366" s="144" t="s">
        <v>1113</v>
      </c>
      <c r="B366" s="133" t="s">
        <v>335</v>
      </c>
      <c r="C366" s="138" t="s">
        <v>1099</v>
      </c>
      <c r="D366" s="137" t="s">
        <v>1117</v>
      </c>
      <c r="E366" s="135" t="s">
        <v>333</v>
      </c>
      <c r="F366" s="135">
        <v>2024</v>
      </c>
      <c r="G366" s="4">
        <v>7</v>
      </c>
      <c r="H366" s="128">
        <v>15</v>
      </c>
      <c r="I366" s="136">
        <v>32</v>
      </c>
      <c r="J366" s="145">
        <f t="shared" si="5"/>
        <v>0.53333333333333333</v>
      </c>
      <c r="K366" s="13"/>
    </row>
    <row r="367" spans="1:11" s="11" customFormat="1" ht="34" x14ac:dyDescent="0.2">
      <c r="A367" s="142" t="s">
        <v>34</v>
      </c>
      <c r="B367" s="133" t="s">
        <v>336</v>
      </c>
      <c r="C367" s="135" t="s">
        <v>1094</v>
      </c>
      <c r="D367" s="133" t="s">
        <v>255</v>
      </c>
      <c r="E367" s="135" t="s">
        <v>337</v>
      </c>
      <c r="F367" s="135">
        <v>2024</v>
      </c>
      <c r="G367" s="4">
        <v>7</v>
      </c>
      <c r="H367" s="128">
        <v>17</v>
      </c>
      <c r="I367" s="136">
        <v>7</v>
      </c>
      <c r="J367" s="145">
        <f t="shared" si="5"/>
        <v>0.11666666666666667</v>
      </c>
      <c r="K367" s="13"/>
    </row>
    <row r="368" spans="1:11" s="11" customFormat="1" ht="34" x14ac:dyDescent="0.2">
      <c r="A368" s="142" t="s">
        <v>1153</v>
      </c>
      <c r="B368" s="133" t="s">
        <v>122</v>
      </c>
      <c r="C368" s="137" t="s">
        <v>1099</v>
      </c>
      <c r="D368" s="137" t="s">
        <v>318</v>
      </c>
      <c r="E368" s="135" t="s">
        <v>337</v>
      </c>
      <c r="F368" s="135">
        <v>2024</v>
      </c>
      <c r="G368" s="4">
        <v>7</v>
      </c>
      <c r="H368" s="128">
        <v>17</v>
      </c>
      <c r="I368" s="136">
        <v>53</v>
      </c>
      <c r="J368" s="145">
        <f t="shared" si="5"/>
        <v>0.8833333333333333</v>
      </c>
      <c r="K368" s="13"/>
    </row>
    <row r="369" spans="1:11" s="11" customFormat="1" ht="34" x14ac:dyDescent="0.2">
      <c r="A369" s="142" t="s">
        <v>15</v>
      </c>
      <c r="B369" s="133" t="s">
        <v>122</v>
      </c>
      <c r="C369" s="137" t="s">
        <v>1099</v>
      </c>
      <c r="D369" s="137" t="s">
        <v>318</v>
      </c>
      <c r="E369" s="135" t="s">
        <v>337</v>
      </c>
      <c r="F369" s="135">
        <v>2024</v>
      </c>
      <c r="G369" s="4">
        <v>7</v>
      </c>
      <c r="H369" s="128">
        <v>19</v>
      </c>
      <c r="I369" s="136">
        <v>11</v>
      </c>
      <c r="J369" s="145">
        <f t="shared" si="5"/>
        <v>0.18333333333333332</v>
      </c>
      <c r="K369" s="13"/>
    </row>
    <row r="370" spans="1:11" s="11" customFormat="1" ht="34" x14ac:dyDescent="0.2">
      <c r="A370" s="142" t="s">
        <v>138</v>
      </c>
      <c r="B370" s="133" t="s">
        <v>235</v>
      </c>
      <c r="C370" s="135" t="s">
        <v>1094</v>
      </c>
      <c r="D370" s="133" t="s">
        <v>235</v>
      </c>
      <c r="E370" s="135" t="s">
        <v>337</v>
      </c>
      <c r="F370" s="135">
        <v>2024</v>
      </c>
      <c r="G370" s="4">
        <v>7</v>
      </c>
      <c r="H370" s="128">
        <v>20</v>
      </c>
      <c r="I370" s="136">
        <v>3.5</v>
      </c>
      <c r="J370" s="145">
        <f t="shared" si="5"/>
        <v>5.8333333333333334E-2</v>
      </c>
      <c r="K370" s="13"/>
    </row>
    <row r="371" spans="1:11" s="11" customFormat="1" ht="17" x14ac:dyDescent="0.2">
      <c r="A371" s="142" t="s">
        <v>144</v>
      </c>
      <c r="B371" s="133" t="s">
        <v>341</v>
      </c>
      <c r="C371" s="137" t="s">
        <v>1099</v>
      </c>
      <c r="D371" s="137" t="s">
        <v>1117</v>
      </c>
      <c r="E371" s="135" t="s">
        <v>340</v>
      </c>
      <c r="F371" s="135">
        <v>2024</v>
      </c>
      <c r="G371" s="4">
        <v>7</v>
      </c>
      <c r="H371" s="128">
        <v>22</v>
      </c>
      <c r="I371" s="136">
        <v>6</v>
      </c>
      <c r="J371" s="145">
        <f t="shared" si="5"/>
        <v>0.1</v>
      </c>
      <c r="K371" s="13"/>
    </row>
    <row r="372" spans="1:11" s="11" customFormat="1" ht="34" x14ac:dyDescent="0.2">
      <c r="A372" s="142" t="s">
        <v>184</v>
      </c>
      <c r="B372" s="133" t="s">
        <v>122</v>
      </c>
      <c r="C372" s="137" t="s">
        <v>1099</v>
      </c>
      <c r="D372" s="137" t="s">
        <v>318</v>
      </c>
      <c r="E372" s="135" t="s">
        <v>340</v>
      </c>
      <c r="F372" s="135">
        <v>2024</v>
      </c>
      <c r="G372" s="4">
        <v>7</v>
      </c>
      <c r="H372" s="128">
        <v>22</v>
      </c>
      <c r="I372" s="136">
        <v>28</v>
      </c>
      <c r="J372" s="145">
        <f t="shared" si="5"/>
        <v>0.46666666666666667</v>
      </c>
      <c r="K372" s="13"/>
    </row>
    <row r="373" spans="1:11" s="11" customFormat="1" ht="34" x14ac:dyDescent="0.2">
      <c r="A373" s="142" t="s">
        <v>1153</v>
      </c>
      <c r="B373" s="133" t="s">
        <v>122</v>
      </c>
      <c r="C373" s="137" t="s">
        <v>1099</v>
      </c>
      <c r="D373" s="137" t="s">
        <v>318</v>
      </c>
      <c r="E373" s="135" t="s">
        <v>340</v>
      </c>
      <c r="F373" s="135">
        <v>2024</v>
      </c>
      <c r="G373" s="4">
        <v>7</v>
      </c>
      <c r="H373" s="128">
        <v>22</v>
      </c>
      <c r="I373" s="136">
        <v>22.5</v>
      </c>
      <c r="J373" s="145">
        <f t="shared" si="5"/>
        <v>0.375</v>
      </c>
      <c r="K373" s="13"/>
    </row>
    <row r="374" spans="1:11" s="11" customFormat="1" ht="34" x14ac:dyDescent="0.2">
      <c r="A374" s="142" t="s">
        <v>238</v>
      </c>
      <c r="B374" s="133" t="s">
        <v>235</v>
      </c>
      <c r="C374" s="135" t="s">
        <v>1094</v>
      </c>
      <c r="D374" s="133" t="s">
        <v>235</v>
      </c>
      <c r="E374" s="135" t="s">
        <v>340</v>
      </c>
      <c r="F374" s="135">
        <v>2024</v>
      </c>
      <c r="G374" s="4">
        <v>7</v>
      </c>
      <c r="H374" s="128">
        <v>22</v>
      </c>
      <c r="I374" s="136">
        <v>1</v>
      </c>
      <c r="J374" s="145">
        <f t="shared" si="5"/>
        <v>1.6666666666666666E-2</v>
      </c>
      <c r="K374" s="13"/>
    </row>
    <row r="375" spans="1:11" s="11" customFormat="1" ht="17" x14ac:dyDescent="0.2">
      <c r="A375" s="142" t="s">
        <v>101</v>
      </c>
      <c r="B375" s="133" t="s">
        <v>338</v>
      </c>
      <c r="C375" s="138" t="s">
        <v>1099</v>
      </c>
      <c r="D375" s="133" t="s">
        <v>339</v>
      </c>
      <c r="E375" s="135" t="s">
        <v>340</v>
      </c>
      <c r="F375" s="135">
        <v>2024</v>
      </c>
      <c r="G375" s="4">
        <v>7</v>
      </c>
      <c r="H375" s="128">
        <v>22</v>
      </c>
      <c r="I375" s="136">
        <v>21</v>
      </c>
      <c r="J375" s="145">
        <f t="shared" si="5"/>
        <v>0.35</v>
      </c>
      <c r="K375" s="13"/>
    </row>
    <row r="376" spans="1:11" s="11" customFormat="1" ht="34" x14ac:dyDescent="0.2">
      <c r="A376" s="142" t="s">
        <v>20</v>
      </c>
      <c r="B376" s="133" t="s">
        <v>83</v>
      </c>
      <c r="C376" s="4" t="s">
        <v>1099</v>
      </c>
      <c r="D376" s="137" t="s">
        <v>318</v>
      </c>
      <c r="E376" s="135" t="s">
        <v>340</v>
      </c>
      <c r="F376" s="135">
        <v>2024</v>
      </c>
      <c r="G376" s="4">
        <v>7</v>
      </c>
      <c r="H376" s="128">
        <v>23</v>
      </c>
      <c r="I376" s="136">
        <v>35</v>
      </c>
      <c r="J376" s="145">
        <f t="shared" si="5"/>
        <v>0.58333333333333337</v>
      </c>
      <c r="K376" s="13"/>
    </row>
    <row r="377" spans="1:11" s="11" customFormat="1" ht="34" x14ac:dyDescent="0.2">
      <c r="A377" s="142" t="s">
        <v>9</v>
      </c>
      <c r="B377" s="133" t="s">
        <v>74</v>
      </c>
      <c r="C377" s="135" t="s">
        <v>1097</v>
      </c>
      <c r="D377" s="133" t="s">
        <v>74</v>
      </c>
      <c r="E377" s="135" t="s">
        <v>342</v>
      </c>
      <c r="F377" s="135">
        <v>2024</v>
      </c>
      <c r="G377" s="4">
        <v>7</v>
      </c>
      <c r="H377" s="128">
        <v>28</v>
      </c>
      <c r="I377" s="136">
        <v>48</v>
      </c>
      <c r="J377" s="145">
        <f t="shared" si="5"/>
        <v>0.8</v>
      </c>
      <c r="K377" s="13"/>
    </row>
    <row r="378" spans="1:11" s="11" customFormat="1" ht="34" x14ac:dyDescent="0.2">
      <c r="A378" s="142" t="s">
        <v>238</v>
      </c>
      <c r="B378" s="133" t="s">
        <v>235</v>
      </c>
      <c r="C378" s="135" t="s">
        <v>1094</v>
      </c>
      <c r="D378" s="133" t="s">
        <v>235</v>
      </c>
      <c r="E378" s="135" t="s">
        <v>342</v>
      </c>
      <c r="F378" s="135">
        <v>2024</v>
      </c>
      <c r="G378" s="4">
        <v>7</v>
      </c>
      <c r="H378" s="128">
        <v>28</v>
      </c>
      <c r="I378" s="136">
        <v>4</v>
      </c>
      <c r="J378" s="145">
        <f t="shared" si="5"/>
        <v>6.6666666666666666E-2</v>
      </c>
      <c r="K378" s="13"/>
    </row>
    <row r="379" spans="1:11" s="11" customFormat="1" ht="34" x14ac:dyDescent="0.2">
      <c r="A379" s="142" t="s">
        <v>238</v>
      </c>
      <c r="B379" s="133" t="s">
        <v>235</v>
      </c>
      <c r="C379" s="135" t="s">
        <v>1094</v>
      </c>
      <c r="D379" s="133" t="s">
        <v>235</v>
      </c>
      <c r="E379" s="135" t="s">
        <v>342</v>
      </c>
      <c r="F379" s="135">
        <v>2024</v>
      </c>
      <c r="G379" s="4">
        <v>7</v>
      </c>
      <c r="H379" s="128">
        <v>28</v>
      </c>
      <c r="I379" s="136">
        <v>1</v>
      </c>
      <c r="J379" s="145">
        <f t="shared" si="5"/>
        <v>1.6666666666666666E-2</v>
      </c>
      <c r="K379" s="13"/>
    </row>
    <row r="380" spans="1:11" s="11" customFormat="1" ht="34" x14ac:dyDescent="0.2">
      <c r="A380" s="142" t="s">
        <v>238</v>
      </c>
      <c r="B380" s="133" t="s">
        <v>235</v>
      </c>
      <c r="C380" s="135" t="s">
        <v>1094</v>
      </c>
      <c r="D380" s="133" t="s">
        <v>235</v>
      </c>
      <c r="E380" s="135" t="s">
        <v>342</v>
      </c>
      <c r="F380" s="135">
        <v>2024</v>
      </c>
      <c r="G380" s="4">
        <v>7</v>
      </c>
      <c r="H380" s="128">
        <v>28</v>
      </c>
      <c r="I380" s="136">
        <v>3</v>
      </c>
      <c r="J380" s="145">
        <f t="shared" si="5"/>
        <v>0.05</v>
      </c>
      <c r="K380" s="13"/>
    </row>
    <row r="381" spans="1:11" s="11" customFormat="1" ht="34" x14ac:dyDescent="0.2">
      <c r="A381" s="142" t="s">
        <v>238</v>
      </c>
      <c r="B381" s="133" t="s">
        <v>235</v>
      </c>
      <c r="C381" s="135" t="s">
        <v>1094</v>
      </c>
      <c r="D381" s="133" t="s">
        <v>235</v>
      </c>
      <c r="E381" s="135" t="s">
        <v>342</v>
      </c>
      <c r="F381" s="135">
        <v>2024</v>
      </c>
      <c r="G381" s="4">
        <v>7</v>
      </c>
      <c r="H381" s="128">
        <v>28</v>
      </c>
      <c r="I381" s="136">
        <v>3</v>
      </c>
      <c r="J381" s="145">
        <f t="shared" si="5"/>
        <v>0.05</v>
      </c>
      <c r="K381" s="13"/>
    </row>
    <row r="382" spans="1:11" s="11" customFormat="1" ht="34" x14ac:dyDescent="0.2">
      <c r="A382" s="142" t="s">
        <v>238</v>
      </c>
      <c r="B382" s="133" t="s">
        <v>235</v>
      </c>
      <c r="C382" s="135" t="s">
        <v>1094</v>
      </c>
      <c r="D382" s="133" t="s">
        <v>235</v>
      </c>
      <c r="E382" s="135" t="s">
        <v>342</v>
      </c>
      <c r="F382" s="135">
        <v>2024</v>
      </c>
      <c r="G382" s="4">
        <v>7</v>
      </c>
      <c r="H382" s="128">
        <v>28</v>
      </c>
      <c r="I382" s="136">
        <v>4</v>
      </c>
      <c r="J382" s="145">
        <f t="shared" si="5"/>
        <v>6.6666666666666666E-2</v>
      </c>
      <c r="K382" s="13"/>
    </row>
    <row r="383" spans="1:11" s="11" customFormat="1" ht="34" x14ac:dyDescent="0.2">
      <c r="A383" s="142" t="s">
        <v>257</v>
      </c>
      <c r="B383" s="133" t="s">
        <v>343</v>
      </c>
      <c r="C383" s="134" t="s">
        <v>1094</v>
      </c>
      <c r="D383" s="160" t="s">
        <v>237</v>
      </c>
      <c r="E383" s="135" t="s">
        <v>342</v>
      </c>
      <c r="F383" s="135">
        <v>2024</v>
      </c>
      <c r="G383" s="4">
        <v>7</v>
      </c>
      <c r="H383" s="128">
        <v>29</v>
      </c>
      <c r="I383" s="136">
        <v>6</v>
      </c>
      <c r="J383" s="145">
        <f t="shared" si="5"/>
        <v>0.1</v>
      </c>
      <c r="K383" s="13"/>
    </row>
    <row r="384" spans="1:11" s="11" customFormat="1" ht="34" x14ac:dyDescent="0.2">
      <c r="A384" s="142" t="s">
        <v>1153</v>
      </c>
      <c r="B384" s="133" t="s">
        <v>240</v>
      </c>
      <c r="C384" s="137" t="s">
        <v>1099</v>
      </c>
      <c r="D384" s="133" t="s">
        <v>240</v>
      </c>
      <c r="E384" s="135" t="s">
        <v>278</v>
      </c>
      <c r="F384" s="135">
        <v>2024</v>
      </c>
      <c r="G384" s="4">
        <v>8</v>
      </c>
      <c r="H384" s="128">
        <v>10</v>
      </c>
      <c r="I384" s="136">
        <v>13.5</v>
      </c>
      <c r="J384" s="145">
        <f t="shared" si="5"/>
        <v>0.22500000000000001</v>
      </c>
      <c r="K384" s="13"/>
    </row>
    <row r="385" spans="1:11" s="11" customFormat="1" ht="34" x14ac:dyDescent="0.2">
      <c r="A385" s="142" t="s">
        <v>250</v>
      </c>
      <c r="B385" s="133" t="s">
        <v>122</v>
      </c>
      <c r="C385" s="137" t="s">
        <v>1099</v>
      </c>
      <c r="D385" s="137" t="s">
        <v>318</v>
      </c>
      <c r="E385" s="135" t="s">
        <v>278</v>
      </c>
      <c r="F385" s="135">
        <v>2024</v>
      </c>
      <c r="G385" s="4">
        <v>8</v>
      </c>
      <c r="H385" s="128">
        <v>10</v>
      </c>
      <c r="I385" s="136">
        <v>40</v>
      </c>
      <c r="J385" s="145">
        <f t="shared" si="5"/>
        <v>0.66666666666666663</v>
      </c>
      <c r="K385" s="13"/>
    </row>
    <row r="386" spans="1:11" s="11" customFormat="1" ht="51" x14ac:dyDescent="0.2">
      <c r="A386" s="142" t="s">
        <v>15</v>
      </c>
      <c r="B386" s="133" t="s">
        <v>347</v>
      </c>
      <c r="C386" s="135" t="s">
        <v>1094</v>
      </c>
      <c r="D386" s="133" t="s">
        <v>348</v>
      </c>
      <c r="E386" s="135" t="s">
        <v>278</v>
      </c>
      <c r="F386" s="135">
        <v>2024</v>
      </c>
      <c r="G386" s="4">
        <v>8</v>
      </c>
      <c r="H386" s="128">
        <v>11</v>
      </c>
      <c r="I386" s="136">
        <v>93</v>
      </c>
      <c r="J386" s="145">
        <f t="shared" ref="J386:J409" si="6">+I386/60</f>
        <v>1.55</v>
      </c>
      <c r="K386" s="13"/>
    </row>
    <row r="387" spans="1:11" s="11" customFormat="1" ht="68" x14ac:dyDescent="0.2">
      <c r="A387" s="142" t="s">
        <v>344</v>
      </c>
      <c r="B387" s="133" t="s">
        <v>345</v>
      </c>
      <c r="C387" s="133" t="s">
        <v>1098</v>
      </c>
      <c r="D387" s="133" t="s">
        <v>328</v>
      </c>
      <c r="E387" s="135" t="s">
        <v>278</v>
      </c>
      <c r="F387" s="135">
        <v>2024</v>
      </c>
      <c r="G387" s="4">
        <v>8</v>
      </c>
      <c r="H387" s="128">
        <v>11</v>
      </c>
      <c r="I387" s="136">
        <v>73</v>
      </c>
      <c r="J387" s="145">
        <f t="shared" si="6"/>
        <v>1.2166666666666666</v>
      </c>
      <c r="K387" s="13"/>
    </row>
    <row r="388" spans="1:11" s="11" customFormat="1" ht="34" x14ac:dyDescent="0.2">
      <c r="A388" s="142" t="s">
        <v>238</v>
      </c>
      <c r="B388" s="133" t="s">
        <v>346</v>
      </c>
      <c r="C388" s="135" t="s">
        <v>1094</v>
      </c>
      <c r="D388" s="133" t="s">
        <v>235</v>
      </c>
      <c r="E388" s="135" t="s">
        <v>278</v>
      </c>
      <c r="F388" s="135">
        <v>2024</v>
      </c>
      <c r="G388" s="4">
        <v>8</v>
      </c>
      <c r="H388" s="128">
        <v>12</v>
      </c>
      <c r="I388" s="136">
        <v>6.5</v>
      </c>
      <c r="J388" s="145">
        <f t="shared" si="6"/>
        <v>0.10833333333333334</v>
      </c>
      <c r="K388" s="13"/>
    </row>
    <row r="389" spans="1:11" s="11" customFormat="1" ht="51" x14ac:dyDescent="0.2">
      <c r="A389" s="142" t="s">
        <v>15</v>
      </c>
      <c r="B389" s="133" t="s">
        <v>352</v>
      </c>
      <c r="C389" s="135" t="s">
        <v>1094</v>
      </c>
      <c r="D389" s="133" t="s">
        <v>348</v>
      </c>
      <c r="E389" s="135" t="s">
        <v>278</v>
      </c>
      <c r="F389" s="135">
        <v>2024</v>
      </c>
      <c r="G389" s="4">
        <v>8</v>
      </c>
      <c r="H389" s="128">
        <v>12</v>
      </c>
      <c r="I389" s="136">
        <v>252</v>
      </c>
      <c r="J389" s="145">
        <f t="shared" si="6"/>
        <v>4.2</v>
      </c>
      <c r="K389" s="13"/>
    </row>
    <row r="390" spans="1:11" s="11" customFormat="1" ht="34" x14ac:dyDescent="0.2">
      <c r="A390" s="144" t="s">
        <v>1145</v>
      </c>
      <c r="B390" s="133" t="s">
        <v>350</v>
      </c>
      <c r="C390" s="135" t="s">
        <v>1094</v>
      </c>
      <c r="D390" s="133" t="s">
        <v>351</v>
      </c>
      <c r="E390" s="135" t="s">
        <v>278</v>
      </c>
      <c r="F390" s="135">
        <v>2024</v>
      </c>
      <c r="G390" s="4">
        <v>8</v>
      </c>
      <c r="H390" s="128">
        <v>12</v>
      </c>
      <c r="I390" s="136">
        <v>78</v>
      </c>
      <c r="J390" s="145">
        <f t="shared" si="6"/>
        <v>1.3</v>
      </c>
      <c r="K390" s="13"/>
    </row>
    <row r="391" spans="1:11" s="11" customFormat="1" ht="34" x14ac:dyDescent="0.2">
      <c r="A391" s="142" t="s">
        <v>15</v>
      </c>
      <c r="B391" s="133" t="s">
        <v>353</v>
      </c>
      <c r="C391" s="135" t="s">
        <v>1094</v>
      </c>
      <c r="D391" s="133" t="s">
        <v>348</v>
      </c>
      <c r="E391" s="135" t="s">
        <v>278</v>
      </c>
      <c r="F391" s="135">
        <v>2024</v>
      </c>
      <c r="G391" s="4">
        <v>8</v>
      </c>
      <c r="H391" s="128">
        <v>13</v>
      </c>
      <c r="I391" s="136">
        <v>10</v>
      </c>
      <c r="J391" s="145">
        <f t="shared" si="6"/>
        <v>0.16666666666666666</v>
      </c>
      <c r="K391" s="13"/>
    </row>
    <row r="392" spans="1:11" s="11" customFormat="1" ht="34" x14ac:dyDescent="0.2">
      <c r="A392" s="142" t="s">
        <v>15</v>
      </c>
      <c r="B392" s="133" t="s">
        <v>353</v>
      </c>
      <c r="C392" s="135" t="s">
        <v>1094</v>
      </c>
      <c r="D392" s="133" t="s">
        <v>348</v>
      </c>
      <c r="E392" s="135" t="s">
        <v>278</v>
      </c>
      <c r="F392" s="135">
        <v>2024</v>
      </c>
      <c r="G392" s="4">
        <v>8</v>
      </c>
      <c r="H392" s="128">
        <v>13</v>
      </c>
      <c r="I392" s="136">
        <v>8</v>
      </c>
      <c r="J392" s="145">
        <f t="shared" si="6"/>
        <v>0.13333333333333333</v>
      </c>
      <c r="K392" s="13"/>
    </row>
    <row r="393" spans="1:11" s="11" customFormat="1" ht="34" x14ac:dyDescent="0.2">
      <c r="A393" s="142" t="s">
        <v>15</v>
      </c>
      <c r="B393" s="133" t="s">
        <v>353</v>
      </c>
      <c r="C393" s="135" t="s">
        <v>1094</v>
      </c>
      <c r="D393" s="133" t="s">
        <v>348</v>
      </c>
      <c r="E393" s="135" t="s">
        <v>278</v>
      </c>
      <c r="F393" s="135">
        <v>2024</v>
      </c>
      <c r="G393" s="4">
        <v>8</v>
      </c>
      <c r="H393" s="128">
        <v>13</v>
      </c>
      <c r="I393" s="136">
        <v>155</v>
      </c>
      <c r="J393" s="145">
        <f t="shared" si="6"/>
        <v>2.5833333333333335</v>
      </c>
      <c r="K393" s="13"/>
    </row>
    <row r="394" spans="1:11" s="11" customFormat="1" ht="34" x14ac:dyDescent="0.2">
      <c r="A394" s="142" t="s">
        <v>354</v>
      </c>
      <c r="B394" s="133" t="s">
        <v>355</v>
      </c>
      <c r="C394" s="135" t="s">
        <v>1094</v>
      </c>
      <c r="D394" s="133" t="s">
        <v>356</v>
      </c>
      <c r="E394" s="135" t="s">
        <v>278</v>
      </c>
      <c r="F394" s="135">
        <v>2024</v>
      </c>
      <c r="G394" s="4">
        <v>8</v>
      </c>
      <c r="H394" s="128">
        <v>14</v>
      </c>
      <c r="I394" s="136">
        <v>30</v>
      </c>
      <c r="J394" s="145">
        <f t="shared" si="6"/>
        <v>0.5</v>
      </c>
      <c r="K394" s="13"/>
    </row>
    <row r="395" spans="1:11" s="11" customFormat="1" ht="68" x14ac:dyDescent="0.2">
      <c r="A395" s="142" t="s">
        <v>49</v>
      </c>
      <c r="B395" s="137" t="s">
        <v>1141</v>
      </c>
      <c r="C395" s="135" t="s">
        <v>1094</v>
      </c>
      <c r="D395" s="133" t="s">
        <v>237</v>
      </c>
      <c r="E395" s="135" t="s">
        <v>326</v>
      </c>
      <c r="F395" s="135">
        <v>2024</v>
      </c>
      <c r="G395" s="4">
        <v>8</v>
      </c>
      <c r="H395" s="128">
        <v>23</v>
      </c>
      <c r="I395" s="136">
        <v>14</v>
      </c>
      <c r="J395" s="145">
        <f t="shared" si="6"/>
        <v>0.23333333333333334</v>
      </c>
      <c r="K395" s="13"/>
    </row>
    <row r="396" spans="1:11" s="11" customFormat="1" ht="136" x14ac:dyDescent="0.2">
      <c r="A396" s="142" t="s">
        <v>49</v>
      </c>
      <c r="B396" s="137" t="s">
        <v>1142</v>
      </c>
      <c r="C396" s="135" t="s">
        <v>1094</v>
      </c>
      <c r="D396" s="133" t="s">
        <v>237</v>
      </c>
      <c r="E396" s="135" t="s">
        <v>326</v>
      </c>
      <c r="F396" s="135">
        <v>2024</v>
      </c>
      <c r="G396" s="4">
        <v>8</v>
      </c>
      <c r="H396" s="128">
        <v>23</v>
      </c>
      <c r="I396" s="136">
        <v>6</v>
      </c>
      <c r="J396" s="145">
        <f t="shared" si="6"/>
        <v>0.1</v>
      </c>
      <c r="K396" s="13"/>
    </row>
    <row r="397" spans="1:11" s="11" customFormat="1" ht="51" x14ac:dyDescent="0.2">
      <c r="A397" s="142" t="s">
        <v>15</v>
      </c>
      <c r="B397" s="137" t="s">
        <v>1137</v>
      </c>
      <c r="C397" s="135" t="s">
        <v>1094</v>
      </c>
      <c r="D397" s="133" t="s">
        <v>357</v>
      </c>
      <c r="E397" s="135" t="s">
        <v>326</v>
      </c>
      <c r="F397" s="135">
        <v>2024</v>
      </c>
      <c r="G397" s="4">
        <v>8</v>
      </c>
      <c r="H397" s="128">
        <v>23</v>
      </c>
      <c r="I397" s="136">
        <v>40</v>
      </c>
      <c r="J397" s="145">
        <f t="shared" si="6"/>
        <v>0.66666666666666663</v>
      </c>
      <c r="K397" s="13"/>
    </row>
    <row r="398" spans="1:11" s="11" customFormat="1" ht="51" x14ac:dyDescent="0.2">
      <c r="A398" s="142" t="s">
        <v>15</v>
      </c>
      <c r="B398" s="137" t="s">
        <v>1137</v>
      </c>
      <c r="C398" s="135" t="s">
        <v>1094</v>
      </c>
      <c r="D398" s="133" t="s">
        <v>357</v>
      </c>
      <c r="E398" s="135" t="s">
        <v>326</v>
      </c>
      <c r="F398" s="135">
        <v>2024</v>
      </c>
      <c r="G398" s="4">
        <v>8</v>
      </c>
      <c r="H398" s="128">
        <v>23</v>
      </c>
      <c r="I398" s="136">
        <v>20</v>
      </c>
      <c r="J398" s="145">
        <f t="shared" si="6"/>
        <v>0.33333333333333331</v>
      </c>
      <c r="K398" s="13"/>
    </row>
    <row r="399" spans="1:11" s="11" customFormat="1" ht="68" x14ac:dyDescent="0.2">
      <c r="A399" s="142" t="s">
        <v>15</v>
      </c>
      <c r="B399" s="137" t="s">
        <v>1138</v>
      </c>
      <c r="C399" s="138" t="s">
        <v>1099</v>
      </c>
      <c r="D399" s="133" t="s">
        <v>358</v>
      </c>
      <c r="E399" s="135" t="s">
        <v>326</v>
      </c>
      <c r="F399" s="135">
        <v>2024</v>
      </c>
      <c r="G399" s="4">
        <v>8</v>
      </c>
      <c r="H399" s="128">
        <v>24</v>
      </c>
      <c r="I399" s="136">
        <v>44</v>
      </c>
      <c r="J399" s="145">
        <f t="shared" si="6"/>
        <v>0.73333333333333328</v>
      </c>
      <c r="K399" s="13"/>
    </row>
    <row r="400" spans="1:11" s="11" customFormat="1" ht="34" x14ac:dyDescent="0.2">
      <c r="A400" s="142" t="s">
        <v>238</v>
      </c>
      <c r="B400" s="133" t="s">
        <v>359</v>
      </c>
      <c r="C400" s="135" t="s">
        <v>1094</v>
      </c>
      <c r="D400" s="133" t="s">
        <v>235</v>
      </c>
      <c r="E400" s="135" t="s">
        <v>326</v>
      </c>
      <c r="F400" s="135">
        <v>2024</v>
      </c>
      <c r="G400" s="4">
        <v>8</v>
      </c>
      <c r="H400" s="128">
        <v>25</v>
      </c>
      <c r="I400" s="136">
        <v>2</v>
      </c>
      <c r="J400" s="145">
        <f t="shared" si="6"/>
        <v>3.3333333333333333E-2</v>
      </c>
      <c r="K400" s="13"/>
    </row>
    <row r="401" spans="1:11" s="11" customFormat="1" ht="51" x14ac:dyDescent="0.2">
      <c r="A401" s="142" t="s">
        <v>15</v>
      </c>
      <c r="B401" s="133" t="s">
        <v>360</v>
      </c>
      <c r="C401" s="135" t="s">
        <v>1097</v>
      </c>
      <c r="D401" s="137" t="s">
        <v>620</v>
      </c>
      <c r="E401" s="135" t="s">
        <v>326</v>
      </c>
      <c r="F401" s="135">
        <v>2024</v>
      </c>
      <c r="G401" s="4">
        <v>8</v>
      </c>
      <c r="H401" s="128">
        <v>25</v>
      </c>
      <c r="I401" s="136">
        <v>10</v>
      </c>
      <c r="J401" s="145">
        <f t="shared" si="6"/>
        <v>0.16666666666666666</v>
      </c>
      <c r="K401" s="13"/>
    </row>
    <row r="402" spans="1:11" s="11" customFormat="1" ht="68" x14ac:dyDescent="0.2">
      <c r="A402" s="142" t="s">
        <v>20</v>
      </c>
      <c r="B402" s="137" t="s">
        <v>1122</v>
      </c>
      <c r="C402" s="138" t="s">
        <v>1094</v>
      </c>
      <c r="D402" s="133" t="s">
        <v>361</v>
      </c>
      <c r="E402" s="135" t="s">
        <v>326</v>
      </c>
      <c r="F402" s="135">
        <v>2024</v>
      </c>
      <c r="G402" s="4">
        <v>8</v>
      </c>
      <c r="H402" s="128">
        <v>26</v>
      </c>
      <c r="I402" s="136">
        <v>80</v>
      </c>
      <c r="J402" s="145">
        <f t="shared" si="6"/>
        <v>1.3333333333333333</v>
      </c>
      <c r="K402" s="13"/>
    </row>
    <row r="403" spans="1:11" s="11" customFormat="1" ht="153" x14ac:dyDescent="0.2">
      <c r="A403" s="142" t="s">
        <v>41</v>
      </c>
      <c r="B403" s="137" t="s">
        <v>1127</v>
      </c>
      <c r="C403" s="135" t="s">
        <v>1094</v>
      </c>
      <c r="D403" s="133" t="s">
        <v>351</v>
      </c>
      <c r="E403" s="135" t="s">
        <v>326</v>
      </c>
      <c r="F403" s="135">
        <v>2024</v>
      </c>
      <c r="G403" s="4">
        <v>8</v>
      </c>
      <c r="H403" s="128">
        <v>27</v>
      </c>
      <c r="I403" s="136">
        <v>140</v>
      </c>
      <c r="J403" s="145">
        <f t="shared" si="6"/>
        <v>2.3333333333333335</v>
      </c>
      <c r="K403" s="13"/>
    </row>
    <row r="404" spans="1:11" s="11" customFormat="1" ht="51" x14ac:dyDescent="0.2">
      <c r="A404" s="142" t="s">
        <v>184</v>
      </c>
      <c r="B404" s="133" t="s">
        <v>362</v>
      </c>
      <c r="C404" s="137" t="s">
        <v>1097</v>
      </c>
      <c r="D404" s="137" t="s">
        <v>620</v>
      </c>
      <c r="E404" s="135" t="s">
        <v>326</v>
      </c>
      <c r="F404" s="135">
        <v>2024</v>
      </c>
      <c r="G404" s="4">
        <v>8</v>
      </c>
      <c r="H404" s="128">
        <v>27</v>
      </c>
      <c r="I404" s="136">
        <v>9</v>
      </c>
      <c r="J404" s="145">
        <f t="shared" si="6"/>
        <v>0.15</v>
      </c>
      <c r="K404" s="13"/>
    </row>
    <row r="405" spans="1:11" s="11" customFormat="1" ht="51" x14ac:dyDescent="0.2">
      <c r="A405" s="142" t="s">
        <v>1152</v>
      </c>
      <c r="B405" s="137" t="s">
        <v>1133</v>
      </c>
      <c r="C405" s="137" t="s">
        <v>1099</v>
      </c>
      <c r="D405" s="133" t="s">
        <v>240</v>
      </c>
      <c r="E405" s="135" t="s">
        <v>326</v>
      </c>
      <c r="F405" s="135">
        <v>2024</v>
      </c>
      <c r="G405" s="4">
        <v>8</v>
      </c>
      <c r="H405" s="128">
        <v>27</v>
      </c>
      <c r="I405" s="136">
        <v>8</v>
      </c>
      <c r="J405" s="145">
        <f t="shared" si="6"/>
        <v>0.13333333333333333</v>
      </c>
      <c r="K405" s="13"/>
    </row>
    <row r="406" spans="1:11" s="11" customFormat="1" ht="34" x14ac:dyDescent="0.2">
      <c r="A406" s="142" t="s">
        <v>15</v>
      </c>
      <c r="B406" s="133" t="s">
        <v>366</v>
      </c>
      <c r="C406" s="135" t="s">
        <v>1097</v>
      </c>
      <c r="D406" s="137" t="s">
        <v>620</v>
      </c>
      <c r="E406" s="135" t="s">
        <v>365</v>
      </c>
      <c r="F406" s="135">
        <v>2024</v>
      </c>
      <c r="G406" s="4">
        <v>8</v>
      </c>
      <c r="H406" s="128">
        <v>29</v>
      </c>
      <c r="I406" s="136">
        <v>1</v>
      </c>
      <c r="J406" s="145">
        <f t="shared" si="6"/>
        <v>1.6666666666666666E-2</v>
      </c>
      <c r="K406" s="13"/>
    </row>
    <row r="407" spans="1:11" s="11" customFormat="1" ht="34" x14ac:dyDescent="0.2">
      <c r="A407" s="142" t="s">
        <v>250</v>
      </c>
      <c r="B407" s="133" t="s">
        <v>363</v>
      </c>
      <c r="C407" s="135" t="s">
        <v>1094</v>
      </c>
      <c r="D407" s="133" t="s">
        <v>364</v>
      </c>
      <c r="E407" s="135" t="s">
        <v>365</v>
      </c>
      <c r="F407" s="135">
        <v>2024</v>
      </c>
      <c r="G407" s="4">
        <v>8</v>
      </c>
      <c r="H407" s="128">
        <v>29</v>
      </c>
      <c r="I407" s="136">
        <v>38</v>
      </c>
      <c r="J407" s="145">
        <f t="shared" si="6"/>
        <v>0.6333333333333333</v>
      </c>
      <c r="K407" s="13"/>
    </row>
    <row r="408" spans="1:11" s="11" customFormat="1" ht="51" x14ac:dyDescent="0.2">
      <c r="A408" s="142" t="s">
        <v>1153</v>
      </c>
      <c r="B408" s="137" t="s">
        <v>1132</v>
      </c>
      <c r="C408" s="138" t="s">
        <v>1093</v>
      </c>
      <c r="D408" s="133" t="s">
        <v>330</v>
      </c>
      <c r="E408" s="135" t="s">
        <v>365</v>
      </c>
      <c r="F408" s="135">
        <v>2024</v>
      </c>
      <c r="G408" s="4">
        <v>8</v>
      </c>
      <c r="H408" s="128">
        <v>30</v>
      </c>
      <c r="I408" s="136">
        <v>15.5</v>
      </c>
      <c r="J408" s="145">
        <f t="shared" si="6"/>
        <v>0.25833333333333336</v>
      </c>
      <c r="K408" s="13"/>
    </row>
    <row r="409" spans="1:11" s="11" customFormat="1" ht="51" x14ac:dyDescent="0.2">
      <c r="A409" s="146" t="s">
        <v>15</v>
      </c>
      <c r="B409" s="147" t="s">
        <v>367</v>
      </c>
      <c r="C409" s="148" t="s">
        <v>1097</v>
      </c>
      <c r="D409" s="163" t="s">
        <v>620</v>
      </c>
      <c r="E409" s="148" t="s">
        <v>365</v>
      </c>
      <c r="F409" s="148">
        <v>2024</v>
      </c>
      <c r="G409" s="149">
        <v>8</v>
      </c>
      <c r="H409" s="150">
        <v>30</v>
      </c>
      <c r="I409" s="151">
        <v>2</v>
      </c>
      <c r="J409" s="152">
        <f t="shared" si="6"/>
        <v>3.3333333333333333E-2</v>
      </c>
      <c r="K409" s="13"/>
    </row>
    <row r="420" spans="9:9" x14ac:dyDescent="0.2">
      <c r="I420" s="192">
        <f>57/23</f>
        <v>2.4782608695652173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6037-DE86-47E5-86D9-D54DDE47ED3F}">
  <dimension ref="A1:E18"/>
  <sheetViews>
    <sheetView topLeftCell="A8" workbookViewId="0">
      <selection activeCell="C15" sqref="C15"/>
    </sheetView>
  </sheetViews>
  <sheetFormatPr baseColWidth="10" defaultColWidth="11.5" defaultRowHeight="15" x14ac:dyDescent="0.2"/>
  <cols>
    <col min="1" max="1" width="17.5" style="80" bestFit="1" customWidth="1"/>
    <col min="2" max="2" width="36.6640625" style="81" customWidth="1"/>
    <col min="3" max="3" width="41.6640625" style="81" customWidth="1"/>
    <col min="4" max="4" width="45" style="81" bestFit="1" customWidth="1"/>
    <col min="5" max="5" width="12.1640625" style="80" bestFit="1" customWidth="1"/>
    <col min="6" max="16384" width="11.5" style="79"/>
  </cols>
  <sheetData>
    <row r="1" spans="1:5" s="78" customFormat="1" ht="16" x14ac:dyDescent="0.2">
      <c r="A1" s="82" t="s">
        <v>0</v>
      </c>
      <c r="B1" s="82" t="s">
        <v>1050</v>
      </c>
      <c r="C1" s="82" t="s">
        <v>404</v>
      </c>
      <c r="D1" s="82" t="s">
        <v>405</v>
      </c>
      <c r="E1" s="82" t="s">
        <v>1051</v>
      </c>
    </row>
    <row r="2" spans="1:5" ht="16" x14ac:dyDescent="0.2">
      <c r="A2" s="187" t="s">
        <v>49</v>
      </c>
      <c r="B2" s="188" t="s">
        <v>443</v>
      </c>
      <c r="C2" s="188" t="s">
        <v>444</v>
      </c>
      <c r="D2" s="83" t="s">
        <v>445</v>
      </c>
      <c r="E2" s="37" t="s">
        <v>440</v>
      </c>
    </row>
    <row r="3" spans="1:5" ht="16" x14ac:dyDescent="0.2">
      <c r="A3" s="187"/>
      <c r="B3" s="188"/>
      <c r="C3" s="188"/>
      <c r="D3" s="83" t="s">
        <v>1052</v>
      </c>
      <c r="E3" s="37" t="s">
        <v>441</v>
      </c>
    </row>
    <row r="4" spans="1:5" ht="16" x14ac:dyDescent="0.2">
      <c r="A4" s="187"/>
      <c r="B4" s="83" t="s">
        <v>1053</v>
      </c>
      <c r="C4" s="83" t="s">
        <v>429</v>
      </c>
      <c r="D4" s="83" t="s">
        <v>430</v>
      </c>
      <c r="E4" s="37" t="s">
        <v>441</v>
      </c>
    </row>
    <row r="5" spans="1:5" ht="32" x14ac:dyDescent="0.2">
      <c r="A5" s="37" t="s">
        <v>80</v>
      </c>
      <c r="B5" s="83" t="s">
        <v>417</v>
      </c>
      <c r="C5" s="83" t="s">
        <v>418</v>
      </c>
      <c r="D5" s="83" t="s">
        <v>1054</v>
      </c>
      <c r="E5" s="37" t="s">
        <v>441</v>
      </c>
    </row>
    <row r="6" spans="1:5" ht="48" x14ac:dyDescent="0.2">
      <c r="A6" s="37" t="s">
        <v>9</v>
      </c>
      <c r="B6" s="83" t="s">
        <v>1055</v>
      </c>
      <c r="C6" s="83" t="s">
        <v>772</v>
      </c>
      <c r="D6" s="83" t="s">
        <v>773</v>
      </c>
      <c r="E6" s="37" t="s">
        <v>441</v>
      </c>
    </row>
    <row r="7" spans="1:5" ht="32" x14ac:dyDescent="0.2">
      <c r="A7" s="37" t="s">
        <v>224</v>
      </c>
      <c r="B7" s="83" t="s">
        <v>1056</v>
      </c>
      <c r="C7" s="83" t="s">
        <v>1057</v>
      </c>
      <c r="D7" s="83" t="s">
        <v>1058</v>
      </c>
      <c r="E7" s="37" t="s">
        <v>441</v>
      </c>
    </row>
    <row r="8" spans="1:5" ht="32" x14ac:dyDescent="0.2">
      <c r="A8" s="187" t="s">
        <v>41</v>
      </c>
      <c r="B8" s="83" t="s">
        <v>1059</v>
      </c>
      <c r="C8" s="83" t="s">
        <v>419</v>
      </c>
      <c r="D8" s="83" t="s">
        <v>1060</v>
      </c>
      <c r="E8" s="37" t="s">
        <v>440</v>
      </c>
    </row>
    <row r="9" spans="1:5" ht="16" x14ac:dyDescent="0.2">
      <c r="A9" s="187"/>
      <c r="B9" s="188" t="s">
        <v>1061</v>
      </c>
      <c r="C9" s="188" t="s">
        <v>1062</v>
      </c>
      <c r="D9" s="83" t="s">
        <v>1063</v>
      </c>
      <c r="E9" s="37" t="s">
        <v>440</v>
      </c>
    </row>
    <row r="10" spans="1:5" ht="16" x14ac:dyDescent="0.2">
      <c r="A10" s="187"/>
      <c r="B10" s="188"/>
      <c r="C10" s="188"/>
      <c r="D10" s="83" t="s">
        <v>1064</v>
      </c>
      <c r="E10" s="37" t="s">
        <v>441</v>
      </c>
    </row>
    <row r="11" spans="1:5" ht="32" x14ac:dyDescent="0.2">
      <c r="A11" s="37" t="s">
        <v>244</v>
      </c>
      <c r="B11" s="83" t="s">
        <v>1065</v>
      </c>
      <c r="C11" s="83" t="s">
        <v>1065</v>
      </c>
      <c r="D11" s="83" t="s">
        <v>1066</v>
      </c>
      <c r="E11" s="37" t="s">
        <v>440</v>
      </c>
    </row>
    <row r="12" spans="1:5" ht="16" x14ac:dyDescent="0.2">
      <c r="A12" s="82" t="s">
        <v>0</v>
      </c>
      <c r="B12" s="82" t="s">
        <v>1050</v>
      </c>
      <c r="C12" s="82" t="s">
        <v>404</v>
      </c>
      <c r="D12" s="82" t="s">
        <v>405</v>
      </c>
      <c r="E12" s="82" t="s">
        <v>1051</v>
      </c>
    </row>
    <row r="13" spans="1:5" ht="16" x14ac:dyDescent="0.2">
      <c r="A13" s="37" t="s">
        <v>766</v>
      </c>
      <c r="B13" s="83" t="s">
        <v>767</v>
      </c>
      <c r="C13" s="83" t="s">
        <v>768</v>
      </c>
      <c r="D13" s="83" t="s">
        <v>769</v>
      </c>
      <c r="E13" s="37" t="s">
        <v>441</v>
      </c>
    </row>
    <row r="14" spans="1:5" ht="64" x14ac:dyDescent="0.2">
      <c r="A14" s="37" t="s">
        <v>1067</v>
      </c>
      <c r="B14" s="83" t="s">
        <v>1055</v>
      </c>
      <c r="C14" s="83" t="s">
        <v>772</v>
      </c>
      <c r="D14" s="83" t="s">
        <v>773</v>
      </c>
      <c r="E14" s="37" t="s">
        <v>441</v>
      </c>
    </row>
    <row r="15" spans="1:5" ht="45" customHeight="1" x14ac:dyDescent="0.2">
      <c r="A15" s="187" t="s">
        <v>1068</v>
      </c>
      <c r="B15" s="83" t="s">
        <v>1069</v>
      </c>
      <c r="C15" s="83" t="s">
        <v>779</v>
      </c>
      <c r="D15" s="83" t="s">
        <v>1070</v>
      </c>
      <c r="E15" s="37" t="s">
        <v>441</v>
      </c>
    </row>
    <row r="16" spans="1:5" ht="48" x14ac:dyDescent="0.2">
      <c r="A16" s="187"/>
      <c r="B16" s="83" t="s">
        <v>389</v>
      </c>
      <c r="C16" s="83" t="s">
        <v>1071</v>
      </c>
      <c r="D16" s="83" t="s">
        <v>1072</v>
      </c>
      <c r="E16" s="37" t="s">
        <v>441</v>
      </c>
    </row>
    <row r="17" spans="1:5" ht="16" x14ac:dyDescent="0.2">
      <c r="A17" s="37" t="s">
        <v>88</v>
      </c>
      <c r="B17" s="83" t="s">
        <v>1073</v>
      </c>
      <c r="C17" s="83" t="s">
        <v>1074</v>
      </c>
      <c r="D17" s="83" t="s">
        <v>1075</v>
      </c>
      <c r="E17" s="37" t="s">
        <v>441</v>
      </c>
    </row>
    <row r="18" spans="1:5" ht="48" x14ac:dyDescent="0.2">
      <c r="A18" s="37" t="s">
        <v>344</v>
      </c>
      <c r="B18" s="83" t="s">
        <v>824</v>
      </c>
      <c r="C18" s="83" t="s">
        <v>825</v>
      </c>
      <c r="D18" s="83" t="s">
        <v>1076</v>
      </c>
      <c r="E18" s="37" t="s">
        <v>441</v>
      </c>
    </row>
  </sheetData>
  <mergeCells count="7">
    <mergeCell ref="A15:A16"/>
    <mergeCell ref="C2:C3"/>
    <mergeCell ref="B2:B3"/>
    <mergeCell ref="A2:A4"/>
    <mergeCell ref="A8:A10"/>
    <mergeCell ref="B9:B10"/>
    <mergeCell ref="C9:C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9E03-21CF-406C-85CC-E2A50F028237}">
  <dimension ref="A1"/>
  <sheetViews>
    <sheetView workbookViewId="0">
      <selection activeCell="A2" sqref="A2"/>
    </sheetView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8931-2458-42D7-8D29-AA9465F24CCA}">
  <sheetPr codeName="Hoja2"/>
  <dimension ref="A1:T151"/>
  <sheetViews>
    <sheetView showGridLines="0" workbookViewId="0">
      <selection activeCell="E17" sqref="E17"/>
    </sheetView>
  </sheetViews>
  <sheetFormatPr baseColWidth="10" defaultColWidth="11.5" defaultRowHeight="15" x14ac:dyDescent="0.2"/>
  <cols>
    <col min="1" max="1" width="39.6640625" style="11" bestFit="1" customWidth="1"/>
    <col min="2" max="2" width="11" style="13" bestFit="1" customWidth="1"/>
    <col min="3" max="3" width="12" style="11" bestFit="1" customWidth="1"/>
    <col min="4" max="4" width="8.33203125" style="11" bestFit="1" customWidth="1"/>
    <col min="5" max="5" width="12" style="11" bestFit="1" customWidth="1"/>
    <col min="6" max="6" width="11.5" style="11"/>
    <col min="7" max="7" width="61.33203125" style="11" customWidth="1"/>
    <col min="8" max="8" width="31.1640625" style="11" bestFit="1" customWidth="1"/>
    <col min="9" max="9" width="10.1640625" style="11" bestFit="1" customWidth="1"/>
    <col min="10" max="10" width="11" style="11" bestFit="1" customWidth="1"/>
    <col min="11" max="12" width="8" style="11" bestFit="1" customWidth="1"/>
    <col min="13" max="15" width="11.5" style="11"/>
    <col min="16" max="16" width="29.5" style="11" bestFit="1" customWidth="1"/>
    <col min="17" max="17" width="8" style="13" bestFit="1" customWidth="1"/>
    <col min="18" max="18" width="10.1640625" style="13" bestFit="1" customWidth="1"/>
    <col min="19" max="19" width="6.6640625" style="13" bestFit="1" customWidth="1"/>
    <col min="20" max="20" width="8" style="13" bestFit="1" customWidth="1"/>
    <col min="21" max="24" width="11.5" style="11"/>
    <col min="25" max="25" width="11.6640625" style="11" customWidth="1"/>
    <col min="26" max="16384" width="11.5" style="11"/>
  </cols>
  <sheetData>
    <row r="1" spans="1:20" ht="16" x14ac:dyDescent="0.2">
      <c r="A1" s="173" t="s">
        <v>4</v>
      </c>
      <c r="B1" s="175" t="s">
        <v>1078</v>
      </c>
      <c r="H1"/>
      <c r="I1"/>
    </row>
    <row r="2" spans="1:20" ht="16" x14ac:dyDescent="0.2">
      <c r="A2" s="173" t="s">
        <v>2</v>
      </c>
      <c r="B2" s="175" t="s">
        <v>1078</v>
      </c>
      <c r="H2" s="106" t="s">
        <v>4</v>
      </c>
      <c r="I2" s="11" t="s">
        <v>1078</v>
      </c>
    </row>
    <row r="3" spans="1:20" ht="16" x14ac:dyDescent="0.2">
      <c r="A3" s="173" t="s">
        <v>3</v>
      </c>
      <c r="B3" s="175" t="s">
        <v>1078</v>
      </c>
      <c r="C3"/>
      <c r="D3"/>
      <c r="E3"/>
      <c r="H3" s="106" t="s">
        <v>0</v>
      </c>
      <c r="I3" s="11" t="s">
        <v>1078</v>
      </c>
      <c r="J3"/>
      <c r="K3"/>
      <c r="L3"/>
    </row>
    <row r="4" spans="1:20" x14ac:dyDescent="0.2">
      <c r="A4"/>
      <c r="B4"/>
      <c r="C4"/>
      <c r="D4"/>
      <c r="E4"/>
      <c r="H4"/>
      <c r="I4"/>
      <c r="J4"/>
      <c r="K4"/>
      <c r="L4"/>
    </row>
    <row r="5" spans="1:20" ht="48" x14ac:dyDescent="0.2">
      <c r="A5" s="176" t="s">
        <v>0</v>
      </c>
      <c r="B5" s="176" t="s">
        <v>368</v>
      </c>
      <c r="C5" s="177" t="s">
        <v>369</v>
      </c>
      <c r="D5" s="177" t="s">
        <v>370</v>
      </c>
      <c r="E5" s="177" t="s">
        <v>371</v>
      </c>
      <c r="H5" s="108" t="s">
        <v>1149</v>
      </c>
      <c r="I5" s="111" t="s">
        <v>368</v>
      </c>
      <c r="J5" s="111" t="s">
        <v>369</v>
      </c>
      <c r="K5" s="111" t="s">
        <v>370</v>
      </c>
      <c r="L5" s="111" t="s">
        <v>371</v>
      </c>
      <c r="P5" s="108" t="s">
        <v>1146</v>
      </c>
      <c r="Q5" s="111" t="s">
        <v>370</v>
      </c>
      <c r="R5" s="111" t="s">
        <v>1148</v>
      </c>
      <c r="S5" s="111" t="s">
        <v>368</v>
      </c>
      <c r="T5" s="111" t="s">
        <v>1147</v>
      </c>
    </row>
    <row r="6" spans="1:20" ht="16" x14ac:dyDescent="0.2">
      <c r="A6" s="183" t="s">
        <v>41</v>
      </c>
      <c r="B6" s="180">
        <v>21.950000000000014</v>
      </c>
      <c r="C6" s="181">
        <v>7.8129325687166337E-2</v>
      </c>
      <c r="D6" s="182">
        <v>86</v>
      </c>
      <c r="E6" s="181">
        <v>0.2107843137254902</v>
      </c>
      <c r="H6" s="14" t="s">
        <v>1094</v>
      </c>
      <c r="I6" s="12">
        <v>113.8277777777778</v>
      </c>
      <c r="J6" s="107">
        <v>0.40516116274471003</v>
      </c>
      <c r="K6" s="13">
        <v>252</v>
      </c>
      <c r="L6" s="107">
        <v>0.61764705882352944</v>
      </c>
      <c r="P6" s="14" t="s">
        <v>235</v>
      </c>
      <c r="Q6" s="165">
        <v>110</v>
      </c>
      <c r="R6" s="107">
        <v>0.26960784313725489</v>
      </c>
      <c r="S6" s="164">
        <v>13.052777777777809</v>
      </c>
      <c r="T6" s="107">
        <v>4.6460351987344384E-2</v>
      </c>
    </row>
    <row r="7" spans="1:20" ht="17" x14ac:dyDescent="0.2">
      <c r="A7" s="184" t="s">
        <v>9</v>
      </c>
      <c r="B7" s="180">
        <v>27.350000000000009</v>
      </c>
      <c r="C7" s="181">
        <v>9.7350207632983993E-2</v>
      </c>
      <c r="D7" s="182">
        <v>26</v>
      </c>
      <c r="E7" s="181">
        <v>6.3725490196078427E-2</v>
      </c>
      <c r="H7" s="14" t="s">
        <v>1104</v>
      </c>
      <c r="I7" s="12">
        <v>36.950000000000003</v>
      </c>
      <c r="J7" s="107">
        <v>0.13152066442554863</v>
      </c>
      <c r="K7" s="13">
        <v>10</v>
      </c>
      <c r="L7" s="107">
        <v>2.4509803921568627E-2</v>
      </c>
      <c r="P7" s="14" t="s">
        <v>318</v>
      </c>
      <c r="Q7" s="165">
        <v>36</v>
      </c>
      <c r="R7" s="107">
        <v>8.8235294117647065E-2</v>
      </c>
      <c r="S7" s="164">
        <v>17.216666666666669</v>
      </c>
      <c r="T7" s="107">
        <v>6.1281392129721182E-2</v>
      </c>
    </row>
    <row r="8" spans="1:20" ht="16" x14ac:dyDescent="0.2">
      <c r="A8" s="183" t="s">
        <v>49</v>
      </c>
      <c r="B8" s="180">
        <v>37.933333333333344</v>
      </c>
      <c r="C8" s="181">
        <v>0.13502076329839827</v>
      </c>
      <c r="D8" s="182">
        <v>26</v>
      </c>
      <c r="E8" s="181">
        <v>6.3725490196078427E-2</v>
      </c>
      <c r="H8" s="14" t="s">
        <v>235</v>
      </c>
      <c r="I8" s="12">
        <v>13.052777777777809</v>
      </c>
      <c r="J8" s="107">
        <v>4.6460351987344349E-2</v>
      </c>
      <c r="K8" s="13">
        <v>110</v>
      </c>
      <c r="L8" s="107">
        <v>0.26960784313725489</v>
      </c>
      <c r="P8" s="14" t="s">
        <v>237</v>
      </c>
      <c r="Q8" s="165">
        <v>31</v>
      </c>
      <c r="R8" s="107">
        <v>7.5980392156862739E-2</v>
      </c>
      <c r="S8" s="164">
        <v>6.7833333333333323</v>
      </c>
      <c r="T8" s="107">
        <v>2.4144749851690721E-2</v>
      </c>
    </row>
    <row r="9" spans="1:20" ht="17" x14ac:dyDescent="0.2">
      <c r="A9" s="184" t="s">
        <v>15</v>
      </c>
      <c r="B9" s="180">
        <v>18.233333333333338</v>
      </c>
      <c r="C9" s="181">
        <v>6.4900138421989328E-2</v>
      </c>
      <c r="D9" s="182">
        <v>25</v>
      </c>
      <c r="E9" s="181">
        <v>6.1274509803921566E-2</v>
      </c>
      <c r="H9" s="14" t="s">
        <v>348</v>
      </c>
      <c r="I9" s="12">
        <v>8.8833333333333346</v>
      </c>
      <c r="J9" s="107">
        <v>3.1619537275064245E-2</v>
      </c>
      <c r="K9" s="13">
        <v>6</v>
      </c>
      <c r="L9" s="107">
        <v>1.4705882352941176E-2</v>
      </c>
      <c r="P9" s="14" t="s">
        <v>307</v>
      </c>
      <c r="Q9" s="165">
        <v>19</v>
      </c>
      <c r="R9" s="107">
        <v>4.6568627450980393E-2</v>
      </c>
      <c r="S9" s="164">
        <v>3.7833333333333337</v>
      </c>
      <c r="T9" s="107">
        <v>1.3466482104014238E-2</v>
      </c>
    </row>
    <row r="10" spans="1:20" ht="16" x14ac:dyDescent="0.2">
      <c r="A10" s="183" t="s">
        <v>238</v>
      </c>
      <c r="B10" s="180">
        <v>2.2749999999999995</v>
      </c>
      <c r="C10" s="181">
        <v>8.0976863753213328E-3</v>
      </c>
      <c r="D10" s="182">
        <v>20</v>
      </c>
      <c r="E10" s="181">
        <v>4.9019607843137254E-2</v>
      </c>
      <c r="H10" s="14" t="s">
        <v>1081</v>
      </c>
      <c r="I10" s="12">
        <v>8.2166666666666668</v>
      </c>
      <c r="J10" s="107">
        <v>2.9246588886691689E-2</v>
      </c>
      <c r="K10" s="13">
        <v>8</v>
      </c>
      <c r="L10" s="107">
        <v>1.9607843137254902E-2</v>
      </c>
      <c r="P10" s="14" t="s">
        <v>1109</v>
      </c>
      <c r="Q10" s="165">
        <v>17</v>
      </c>
      <c r="R10" s="107">
        <v>4.1666666666666664E-2</v>
      </c>
      <c r="S10" s="164">
        <v>6.9833333333333334</v>
      </c>
      <c r="T10" s="107">
        <v>2.4856634368202492E-2</v>
      </c>
    </row>
    <row r="11" spans="1:20" ht="16" x14ac:dyDescent="0.2">
      <c r="A11" s="183" t="s">
        <v>34</v>
      </c>
      <c r="B11" s="180">
        <v>8.3000000000000007</v>
      </c>
      <c r="C11" s="181">
        <v>2.9543207435238278E-2</v>
      </c>
      <c r="D11" s="182">
        <v>19</v>
      </c>
      <c r="E11" s="181">
        <v>4.6568627450980393E-2</v>
      </c>
      <c r="H11" s="14" t="s">
        <v>351</v>
      </c>
      <c r="I11" s="12">
        <v>7.8666666666666671</v>
      </c>
      <c r="J11" s="107">
        <v>2.8000790982796103E-2</v>
      </c>
      <c r="K11" s="13">
        <v>8</v>
      </c>
      <c r="L11" s="107">
        <v>1.9607843137254902E-2</v>
      </c>
      <c r="P11" s="14" t="s">
        <v>620</v>
      </c>
      <c r="Q11" s="165">
        <v>13</v>
      </c>
      <c r="R11" s="107">
        <v>3.1862745098039214E-2</v>
      </c>
      <c r="S11" s="164">
        <v>4.2666666666666675</v>
      </c>
      <c r="T11" s="107">
        <v>1.5186869685584341E-2</v>
      </c>
    </row>
    <row r="12" spans="1:20" ht="16" x14ac:dyDescent="0.2">
      <c r="A12" s="183" t="s">
        <v>20</v>
      </c>
      <c r="B12" s="180">
        <v>11.316666666666668</v>
      </c>
      <c r="C12" s="181">
        <v>4.0280798892624078E-2</v>
      </c>
      <c r="D12" s="182">
        <v>18</v>
      </c>
      <c r="E12" s="181">
        <v>4.4117647058823532E-2</v>
      </c>
      <c r="H12" s="14" t="s">
        <v>237</v>
      </c>
      <c r="I12" s="12">
        <v>6.7833333333333323</v>
      </c>
      <c r="J12" s="107">
        <v>2.4144749851690701E-2</v>
      </c>
      <c r="K12" s="13">
        <v>31</v>
      </c>
      <c r="L12" s="107">
        <v>7.5980392156862739E-2</v>
      </c>
      <c r="P12" s="14" t="s">
        <v>269</v>
      </c>
      <c r="Q12" s="165">
        <v>11</v>
      </c>
      <c r="R12" s="107">
        <v>2.6960784313725492E-2</v>
      </c>
      <c r="S12" s="164">
        <v>3.3388888888888899</v>
      </c>
      <c r="T12" s="107">
        <v>1.1884516511765872E-2</v>
      </c>
    </row>
    <row r="13" spans="1:20" ht="16" x14ac:dyDescent="0.2">
      <c r="A13" s="183" t="s">
        <v>144</v>
      </c>
      <c r="B13" s="180">
        <v>3.9333333333333327</v>
      </c>
      <c r="C13" s="181">
        <v>1.4000395491398056E-2</v>
      </c>
      <c r="D13" s="182">
        <v>15</v>
      </c>
      <c r="E13" s="181">
        <v>3.6764705882352942E-2</v>
      </c>
      <c r="H13" s="14" t="s">
        <v>276</v>
      </c>
      <c r="I13" s="12">
        <v>4.3166666666666664</v>
      </c>
      <c r="J13" s="107">
        <v>1.5364840814712266E-2</v>
      </c>
      <c r="K13" s="13">
        <v>1</v>
      </c>
      <c r="L13" s="107">
        <v>2.4509803921568627E-3</v>
      </c>
      <c r="P13" s="14" t="s">
        <v>1104</v>
      </c>
      <c r="Q13" s="165">
        <v>10</v>
      </c>
      <c r="R13" s="107">
        <v>2.4509803921568627E-2</v>
      </c>
      <c r="S13" s="164">
        <v>36.950000000000003</v>
      </c>
      <c r="T13" s="107">
        <v>0.13152066442554874</v>
      </c>
    </row>
    <row r="14" spans="1:20" ht="16" x14ac:dyDescent="0.2">
      <c r="A14" s="174" t="s">
        <v>1152</v>
      </c>
      <c r="B14" s="180">
        <v>4.9138888888888888</v>
      </c>
      <c r="C14" s="181">
        <v>1.7490607079296019E-2</v>
      </c>
      <c r="D14" s="182">
        <v>13</v>
      </c>
      <c r="E14" s="181">
        <v>3.1862745098039214E-2</v>
      </c>
      <c r="H14" s="14" t="s">
        <v>1091</v>
      </c>
      <c r="I14" s="12">
        <v>3.8333333333333335</v>
      </c>
      <c r="J14" s="107">
        <v>1.3644453233142168E-2</v>
      </c>
      <c r="K14" s="13">
        <v>1</v>
      </c>
      <c r="L14" s="107">
        <v>2.4509803921568627E-3</v>
      </c>
      <c r="P14" s="14" t="s">
        <v>74</v>
      </c>
      <c r="Q14" s="165">
        <v>8</v>
      </c>
      <c r="R14" s="107">
        <v>1.9607843137254902E-2</v>
      </c>
      <c r="S14" s="164">
        <v>9.033333333333335</v>
      </c>
      <c r="T14" s="107">
        <v>3.2153450662448096E-2</v>
      </c>
    </row>
    <row r="15" spans="1:20" ht="16" x14ac:dyDescent="0.2">
      <c r="A15" s="174" t="s">
        <v>1111</v>
      </c>
      <c r="B15" s="180">
        <v>14.583333333333336</v>
      </c>
      <c r="C15" s="181">
        <v>5.1908245995649589E-2</v>
      </c>
      <c r="D15" s="182">
        <v>13</v>
      </c>
      <c r="E15" s="181">
        <v>3.1862745098039214E-2</v>
      </c>
      <c r="H15" s="14" t="s">
        <v>307</v>
      </c>
      <c r="I15" s="12">
        <v>3.7833333333333337</v>
      </c>
      <c r="J15" s="107">
        <v>1.3466482104014228E-2</v>
      </c>
      <c r="K15" s="13">
        <v>19</v>
      </c>
      <c r="L15" s="107">
        <v>4.6568627450980393E-2</v>
      </c>
      <c r="P15" s="14" t="s">
        <v>351</v>
      </c>
      <c r="Q15" s="165">
        <v>8</v>
      </c>
      <c r="R15" s="107">
        <v>1.9607843137254902E-2</v>
      </c>
      <c r="S15" s="164">
        <v>7.8666666666666671</v>
      </c>
      <c r="T15" s="107">
        <v>2.8000790982796123E-2</v>
      </c>
    </row>
    <row r="16" spans="1:20" ht="16" x14ac:dyDescent="0.2">
      <c r="A16" s="183" t="s">
        <v>233</v>
      </c>
      <c r="B16" s="180">
        <v>1.9</v>
      </c>
      <c r="C16" s="181">
        <v>6.7629029068617735E-3</v>
      </c>
      <c r="D16" s="182">
        <v>10</v>
      </c>
      <c r="E16" s="181">
        <v>2.4509803921568627E-2</v>
      </c>
      <c r="H16" s="14" t="s">
        <v>269</v>
      </c>
      <c r="I16" s="12">
        <v>3.3388888888888899</v>
      </c>
      <c r="J16" s="107">
        <v>1.1884516511765862E-2</v>
      </c>
      <c r="K16" s="13">
        <v>11</v>
      </c>
      <c r="L16" s="107">
        <v>2.6960784313725492E-2</v>
      </c>
      <c r="P16" s="14" t="s">
        <v>1081</v>
      </c>
      <c r="Q16" s="165">
        <v>8</v>
      </c>
      <c r="R16" s="107">
        <v>1.9607843137254902E-2</v>
      </c>
      <c r="S16" s="164">
        <v>8.2166666666666668</v>
      </c>
      <c r="T16" s="107">
        <v>2.9246588886691714E-2</v>
      </c>
    </row>
    <row r="17" spans="1:20" ht="17" x14ac:dyDescent="0.2">
      <c r="A17" s="184" t="s">
        <v>250</v>
      </c>
      <c r="B17" s="180">
        <v>5.0666666666666664</v>
      </c>
      <c r="C17" s="181">
        <v>1.8034407751631398E-2</v>
      </c>
      <c r="D17" s="182">
        <v>10</v>
      </c>
      <c r="E17" s="181">
        <v>2.4509803921568627E-2</v>
      </c>
      <c r="H17" s="14" t="s">
        <v>357</v>
      </c>
      <c r="I17" s="12">
        <v>2.7333333333333334</v>
      </c>
      <c r="J17" s="107">
        <v>9.729088392327459E-3</v>
      </c>
      <c r="K17" s="13">
        <v>6</v>
      </c>
      <c r="L17" s="107">
        <v>1.4705882352941176E-2</v>
      </c>
      <c r="P17" s="14" t="s">
        <v>330</v>
      </c>
      <c r="Q17" s="165">
        <v>8</v>
      </c>
      <c r="R17" s="107">
        <v>1.9607843137254902E-2</v>
      </c>
      <c r="S17" s="164">
        <v>7.5750000000000002</v>
      </c>
      <c r="T17" s="107">
        <v>2.6962626062883133E-2</v>
      </c>
    </row>
    <row r="18" spans="1:20" ht="16" x14ac:dyDescent="0.2">
      <c r="A18" s="183" t="s">
        <v>101</v>
      </c>
      <c r="B18" s="180">
        <v>3.0916666666666668</v>
      </c>
      <c r="C18" s="181">
        <v>1.1004548151077712E-2</v>
      </c>
      <c r="D18" s="182">
        <v>10</v>
      </c>
      <c r="E18" s="181">
        <v>2.4509803921568627E-2</v>
      </c>
      <c r="H18" s="14" t="s">
        <v>262</v>
      </c>
      <c r="I18" s="12">
        <v>1.8277777777777777</v>
      </c>
      <c r="J18" s="107">
        <v>6.5058334981214104E-3</v>
      </c>
      <c r="K18" s="13">
        <v>3</v>
      </c>
      <c r="L18" s="107">
        <v>7.3529411764705881E-3</v>
      </c>
      <c r="P18" s="14" t="s">
        <v>255</v>
      </c>
      <c r="Q18" s="165">
        <v>7</v>
      </c>
      <c r="R18" s="107">
        <v>1.7156862745098041E-2</v>
      </c>
      <c r="S18" s="164">
        <v>1.1499999999999999</v>
      </c>
      <c r="T18" s="107">
        <v>4.0933359699426531E-3</v>
      </c>
    </row>
    <row r="19" spans="1:20" ht="16" x14ac:dyDescent="0.2">
      <c r="A19" s="183" t="s">
        <v>205</v>
      </c>
      <c r="B19" s="180">
        <v>4.8166666666666664</v>
      </c>
      <c r="C19" s="181">
        <v>1.7144552105991688E-2</v>
      </c>
      <c r="D19" s="182">
        <v>9</v>
      </c>
      <c r="E19" s="181">
        <v>2.2058823529411766E-2</v>
      </c>
      <c r="H19" s="14" t="s">
        <v>1106</v>
      </c>
      <c r="I19" s="12">
        <v>1.4666666666666666</v>
      </c>
      <c r="J19" s="107">
        <v>5.2204864544196112E-3</v>
      </c>
      <c r="K19" s="13">
        <v>1</v>
      </c>
      <c r="L19" s="107">
        <v>2.4509803921568627E-3</v>
      </c>
      <c r="P19" s="14" t="s">
        <v>222</v>
      </c>
      <c r="Q19" s="165">
        <v>7</v>
      </c>
      <c r="R19" s="107">
        <v>1.7156862745098041E-2</v>
      </c>
      <c r="S19" s="164">
        <v>1.2000000000000004</v>
      </c>
      <c r="T19" s="107">
        <v>4.2713070990705966E-3</v>
      </c>
    </row>
    <row r="20" spans="1:20" ht="16" x14ac:dyDescent="0.2">
      <c r="A20" s="174" t="s">
        <v>1153</v>
      </c>
      <c r="B20" s="180">
        <v>3.7166666666666668</v>
      </c>
      <c r="C20" s="181">
        <v>1.3229187265176979E-2</v>
      </c>
      <c r="D20" s="182">
        <v>9</v>
      </c>
      <c r="E20" s="181">
        <v>2.2058823529411766E-2</v>
      </c>
      <c r="H20" s="14" t="s">
        <v>361</v>
      </c>
      <c r="I20" s="12">
        <v>1.3333333333333333</v>
      </c>
      <c r="J20" s="107">
        <v>4.7458967767451017E-3</v>
      </c>
      <c r="K20" s="13">
        <v>1</v>
      </c>
      <c r="L20" s="107">
        <v>2.4509803921568627E-3</v>
      </c>
      <c r="P20" s="14" t="s">
        <v>284</v>
      </c>
      <c r="Q20" s="165">
        <v>7</v>
      </c>
      <c r="R20" s="107">
        <v>1.7156862745098041E-2</v>
      </c>
      <c r="S20" s="164">
        <v>8.7833333333333332</v>
      </c>
      <c r="T20" s="107">
        <v>3.1263595016808379E-2</v>
      </c>
    </row>
    <row r="21" spans="1:20" ht="17" x14ac:dyDescent="0.2">
      <c r="A21" s="184" t="s">
        <v>241</v>
      </c>
      <c r="B21" s="180">
        <v>20.100000000000001</v>
      </c>
      <c r="C21" s="181">
        <v>7.1544393909432458E-2</v>
      </c>
      <c r="D21" s="182">
        <v>7</v>
      </c>
      <c r="E21" s="181">
        <v>1.7156862745098041E-2</v>
      </c>
      <c r="H21" s="14" t="s">
        <v>222</v>
      </c>
      <c r="I21" s="12">
        <v>1.2000000000000004</v>
      </c>
      <c r="J21" s="107">
        <v>4.2713070990705931E-3</v>
      </c>
      <c r="K21" s="13">
        <v>7</v>
      </c>
      <c r="L21" s="107">
        <v>1.7156862745098041E-2</v>
      </c>
      <c r="P21" s="14" t="s">
        <v>348</v>
      </c>
      <c r="Q21" s="165">
        <v>6</v>
      </c>
      <c r="R21" s="107">
        <v>1.4705882352941176E-2</v>
      </c>
      <c r="S21" s="164">
        <v>8.8833333333333346</v>
      </c>
      <c r="T21" s="107">
        <v>3.1619537275064273E-2</v>
      </c>
    </row>
    <row r="22" spans="1:20" ht="16" x14ac:dyDescent="0.2">
      <c r="A22" s="174" t="s">
        <v>1112</v>
      </c>
      <c r="B22" s="180">
        <v>1.0000000000000002</v>
      </c>
      <c r="C22" s="181">
        <v>3.5594225825588293E-3</v>
      </c>
      <c r="D22" s="182">
        <v>6</v>
      </c>
      <c r="E22" s="181">
        <v>1.4705882352941176E-2</v>
      </c>
      <c r="H22" s="14" t="s">
        <v>255</v>
      </c>
      <c r="I22" s="12">
        <v>1.1499999999999999</v>
      </c>
      <c r="J22" s="107">
        <v>4.0933359699426497E-3</v>
      </c>
      <c r="K22" s="13">
        <v>7</v>
      </c>
      <c r="L22" s="107">
        <v>1.7156862745098041E-2</v>
      </c>
      <c r="P22" s="14" t="s">
        <v>240</v>
      </c>
      <c r="Q22" s="165">
        <v>6</v>
      </c>
      <c r="R22" s="107">
        <v>1.4705882352941176E-2</v>
      </c>
      <c r="S22" s="164">
        <v>2.4249999999999998</v>
      </c>
      <c r="T22" s="107">
        <v>8.6315997627051597E-3</v>
      </c>
    </row>
    <row r="23" spans="1:20" ht="16" x14ac:dyDescent="0.2">
      <c r="A23" s="183" t="s">
        <v>92</v>
      </c>
      <c r="B23" s="180">
        <v>9</v>
      </c>
      <c r="C23" s="181">
        <v>3.2034803243029458E-2</v>
      </c>
      <c r="D23" s="182">
        <v>6</v>
      </c>
      <c r="E23" s="181">
        <v>1.4705882352941176E-2</v>
      </c>
      <c r="H23" s="14" t="s">
        <v>320</v>
      </c>
      <c r="I23" s="12">
        <v>1.05</v>
      </c>
      <c r="J23" s="107">
        <v>3.737393711686768E-3</v>
      </c>
      <c r="K23" s="13">
        <v>3</v>
      </c>
      <c r="L23" s="107">
        <v>7.3529411764705881E-3</v>
      </c>
      <c r="P23" s="14" t="s">
        <v>357</v>
      </c>
      <c r="Q23" s="165">
        <v>6</v>
      </c>
      <c r="R23" s="107">
        <v>1.4705882352941176E-2</v>
      </c>
      <c r="S23" s="164">
        <v>2.7333333333333334</v>
      </c>
      <c r="T23" s="107">
        <v>9.729088392327466E-3</v>
      </c>
    </row>
    <row r="24" spans="1:20" ht="16" x14ac:dyDescent="0.2">
      <c r="A24" s="183" t="s">
        <v>184</v>
      </c>
      <c r="B24" s="180">
        <v>2.25</v>
      </c>
      <c r="C24" s="181">
        <v>8.0087008107573646E-3</v>
      </c>
      <c r="D24" s="182">
        <v>6</v>
      </c>
      <c r="E24" s="181">
        <v>1.4705882352941176E-2</v>
      </c>
      <c r="H24" s="14" t="s">
        <v>248</v>
      </c>
      <c r="I24" s="12">
        <v>1.0166666666666666</v>
      </c>
      <c r="J24" s="107">
        <v>3.6187462922681398E-3</v>
      </c>
      <c r="K24" s="13">
        <v>5</v>
      </c>
      <c r="L24" s="107">
        <v>1.2254901960784314E-2</v>
      </c>
      <c r="P24" s="14" t="s">
        <v>248</v>
      </c>
      <c r="Q24" s="165">
        <v>5</v>
      </c>
      <c r="R24" s="107">
        <v>1.2254901960784314E-2</v>
      </c>
      <c r="S24" s="164">
        <v>1.0166666666666666</v>
      </c>
      <c r="T24" s="107">
        <v>3.6187462922681428E-3</v>
      </c>
    </row>
    <row r="25" spans="1:20" ht="16" x14ac:dyDescent="0.2">
      <c r="A25" s="174" t="s">
        <v>1114</v>
      </c>
      <c r="B25" s="180">
        <v>1.3111111111111113</v>
      </c>
      <c r="C25" s="181">
        <v>4.6667984971326872E-3</v>
      </c>
      <c r="D25" s="182">
        <v>5</v>
      </c>
      <c r="E25" s="181">
        <v>1.2254901960784314E-2</v>
      </c>
      <c r="H25" s="14" t="s">
        <v>1086</v>
      </c>
      <c r="I25" s="12">
        <v>0.81666666666666665</v>
      </c>
      <c r="J25" s="107">
        <v>2.9068617757563747E-3</v>
      </c>
      <c r="K25" s="13">
        <v>2</v>
      </c>
      <c r="L25" s="107">
        <v>4.9019607843137254E-3</v>
      </c>
      <c r="P25" s="14" t="s">
        <v>1117</v>
      </c>
      <c r="Q25" s="165">
        <v>5</v>
      </c>
      <c r="R25" s="107">
        <v>1.2254901960784314E-2</v>
      </c>
      <c r="S25" s="164">
        <v>2.25</v>
      </c>
      <c r="T25" s="107">
        <v>8.0087008107573663E-3</v>
      </c>
    </row>
    <row r="26" spans="1:20" ht="16" x14ac:dyDescent="0.2">
      <c r="A26" s="174" t="s">
        <v>1115</v>
      </c>
      <c r="B26" s="180">
        <v>1.8666666666666667</v>
      </c>
      <c r="C26" s="181">
        <v>6.6442554874431466E-3</v>
      </c>
      <c r="D26" s="182">
        <v>5</v>
      </c>
      <c r="E26" s="181">
        <v>1.2254901960784314E-2</v>
      </c>
      <c r="H26" s="14" t="s">
        <v>1120</v>
      </c>
      <c r="I26" s="12">
        <v>0.75</v>
      </c>
      <c r="J26" s="107">
        <v>2.6695669369191199E-3</v>
      </c>
      <c r="K26" s="13">
        <v>1</v>
      </c>
      <c r="L26" s="107">
        <v>2.4509803921568627E-3</v>
      </c>
      <c r="P26" s="14" t="s">
        <v>153</v>
      </c>
      <c r="Q26" s="165">
        <v>4</v>
      </c>
      <c r="R26" s="107">
        <v>9.8039215686274508E-3</v>
      </c>
      <c r="S26" s="164">
        <v>8.2666666666666657</v>
      </c>
      <c r="T26" s="107">
        <v>2.942456001581965E-2</v>
      </c>
    </row>
    <row r="27" spans="1:20" ht="16" x14ac:dyDescent="0.2">
      <c r="A27" s="183" t="s">
        <v>80</v>
      </c>
      <c r="B27" s="180">
        <v>21.466666666666669</v>
      </c>
      <c r="C27" s="181">
        <v>7.6408938105596194E-2</v>
      </c>
      <c r="D27" s="182">
        <v>5</v>
      </c>
      <c r="E27" s="181">
        <v>1.2254901960784314E-2</v>
      </c>
      <c r="H27" s="14" t="s">
        <v>364</v>
      </c>
      <c r="I27" s="12">
        <v>0.6333333333333333</v>
      </c>
      <c r="J27" s="107">
        <v>2.2543009689539231E-3</v>
      </c>
      <c r="K27" s="13">
        <v>1</v>
      </c>
      <c r="L27" s="107">
        <v>2.4509803921568627E-3</v>
      </c>
      <c r="P27" s="14" t="s">
        <v>1101</v>
      </c>
      <c r="Q27" s="165">
        <v>4</v>
      </c>
      <c r="R27" s="107">
        <v>9.8039215686274508E-3</v>
      </c>
      <c r="S27" s="164">
        <v>2.3000000000000003</v>
      </c>
      <c r="T27" s="107">
        <v>8.186671939885308E-3</v>
      </c>
    </row>
    <row r="28" spans="1:20" ht="16" x14ac:dyDescent="0.2">
      <c r="A28" s="183" t="s">
        <v>22</v>
      </c>
      <c r="B28" s="180">
        <v>1.6833333333333333</v>
      </c>
      <c r="C28" s="181">
        <v>5.9916946806406945E-3</v>
      </c>
      <c r="D28" s="182">
        <v>5</v>
      </c>
      <c r="E28" s="181">
        <v>1.2254901960784314E-2</v>
      </c>
      <c r="H28" s="14" t="s">
        <v>1107</v>
      </c>
      <c r="I28" s="12">
        <v>0.55000000000000004</v>
      </c>
      <c r="J28" s="107">
        <v>1.9576824204073544E-3</v>
      </c>
      <c r="K28" s="13">
        <v>1</v>
      </c>
      <c r="L28" s="107">
        <v>2.4509803921568627E-3</v>
      </c>
      <c r="P28" s="14" t="s">
        <v>262</v>
      </c>
      <c r="Q28" s="165">
        <v>3</v>
      </c>
      <c r="R28" s="107">
        <v>7.3529411764705881E-3</v>
      </c>
      <c r="S28" s="164">
        <v>1.8277777777777777</v>
      </c>
      <c r="T28" s="107">
        <v>6.5058334981214156E-3</v>
      </c>
    </row>
    <row r="29" spans="1:20" ht="16" x14ac:dyDescent="0.2">
      <c r="A29" s="174" t="s">
        <v>1154</v>
      </c>
      <c r="B29" s="180">
        <v>1.1444444444444444</v>
      </c>
      <c r="C29" s="181">
        <v>4.0735614000395482E-3</v>
      </c>
      <c r="D29" s="182">
        <v>4</v>
      </c>
      <c r="E29" s="181">
        <v>9.8039215686274508E-3</v>
      </c>
      <c r="H29" s="14" t="s">
        <v>229</v>
      </c>
      <c r="I29" s="12">
        <v>0.55000000000000004</v>
      </c>
      <c r="J29" s="107">
        <v>1.9576824204073544E-3</v>
      </c>
      <c r="K29" s="13">
        <v>2</v>
      </c>
      <c r="L29" s="107">
        <v>4.9019607843137254E-3</v>
      </c>
      <c r="P29" s="14" t="s">
        <v>1108</v>
      </c>
      <c r="Q29" s="165">
        <v>3</v>
      </c>
      <c r="R29" s="107">
        <v>7.3529411764705881E-3</v>
      </c>
      <c r="S29" s="164">
        <v>0.55000000000000004</v>
      </c>
      <c r="T29" s="107">
        <v>1.9576824204073561E-3</v>
      </c>
    </row>
    <row r="30" spans="1:20" ht="16" x14ac:dyDescent="0.2">
      <c r="A30" s="174" t="s">
        <v>1113</v>
      </c>
      <c r="B30" s="180">
        <v>1.6</v>
      </c>
      <c r="C30" s="181">
        <v>5.6950761320941259E-3</v>
      </c>
      <c r="D30" s="182">
        <v>4</v>
      </c>
      <c r="E30" s="181">
        <v>9.8039215686274508E-3</v>
      </c>
      <c r="H30" s="14" t="s">
        <v>356</v>
      </c>
      <c r="I30" s="12">
        <v>0.5</v>
      </c>
      <c r="J30" s="107">
        <v>1.7797112912794131E-3</v>
      </c>
      <c r="K30" s="13">
        <v>1</v>
      </c>
      <c r="L30" s="107">
        <v>2.4509803921568627E-3</v>
      </c>
      <c r="P30" s="14" t="s">
        <v>320</v>
      </c>
      <c r="Q30" s="165">
        <v>3</v>
      </c>
      <c r="R30" s="107">
        <v>7.3529411764705881E-3</v>
      </c>
      <c r="S30" s="164">
        <v>1.05</v>
      </c>
      <c r="T30" s="107">
        <v>3.7373937116867706E-3</v>
      </c>
    </row>
    <row r="31" spans="1:20" ht="16" x14ac:dyDescent="0.2">
      <c r="A31" s="183" t="s">
        <v>103</v>
      </c>
      <c r="B31" s="180">
        <v>27.95</v>
      </c>
      <c r="C31" s="181">
        <v>9.9485861182519258E-2</v>
      </c>
      <c r="D31" s="182">
        <v>4</v>
      </c>
      <c r="E31" s="181">
        <v>9.8039215686274508E-3</v>
      </c>
      <c r="H31" s="14" t="s">
        <v>287</v>
      </c>
      <c r="I31" s="12">
        <v>0.5</v>
      </c>
      <c r="J31" s="107">
        <v>1.7797112912794131E-3</v>
      </c>
      <c r="K31" s="13">
        <v>1</v>
      </c>
      <c r="L31" s="107">
        <v>2.4509803921568627E-3</v>
      </c>
      <c r="P31" s="14" t="s">
        <v>1053</v>
      </c>
      <c r="Q31" s="165">
        <v>3</v>
      </c>
      <c r="R31" s="107">
        <v>7.3529411764705881E-3</v>
      </c>
      <c r="S31" s="164">
        <v>9.4166666666666679</v>
      </c>
      <c r="T31" s="107">
        <v>3.3517895985762311E-2</v>
      </c>
    </row>
    <row r="32" spans="1:20" ht="16" x14ac:dyDescent="0.2">
      <c r="A32" s="183" t="s">
        <v>84</v>
      </c>
      <c r="B32" s="180">
        <v>0.3666666666666667</v>
      </c>
      <c r="C32" s="181">
        <v>1.3051216136049039E-3</v>
      </c>
      <c r="D32" s="182">
        <v>4</v>
      </c>
      <c r="E32" s="181">
        <v>9.8039215686274508E-3</v>
      </c>
      <c r="H32" s="14" t="s">
        <v>1144</v>
      </c>
      <c r="I32" s="12">
        <v>0.25</v>
      </c>
      <c r="J32" s="107">
        <v>8.8985564563970657E-4</v>
      </c>
      <c r="K32" s="13">
        <v>1</v>
      </c>
      <c r="L32" s="107">
        <v>2.4509803921568627E-3</v>
      </c>
      <c r="P32" s="14" t="s">
        <v>298</v>
      </c>
      <c r="Q32" s="165">
        <v>3</v>
      </c>
      <c r="R32" s="107">
        <v>7.3529411764705881E-3</v>
      </c>
      <c r="S32" s="164">
        <v>6.333333333333333</v>
      </c>
      <c r="T32" s="107">
        <v>2.2543009689539251E-2</v>
      </c>
    </row>
    <row r="33" spans="1:20" ht="16" x14ac:dyDescent="0.2">
      <c r="A33" s="183" t="s">
        <v>57</v>
      </c>
      <c r="B33" s="180">
        <v>0.3666666666666667</v>
      </c>
      <c r="C33" s="181">
        <v>1.3051216136049039E-3</v>
      </c>
      <c r="D33" s="182">
        <v>3</v>
      </c>
      <c r="E33" s="181">
        <v>7.3529411764705881E-3</v>
      </c>
      <c r="H33" s="14" t="s">
        <v>1102</v>
      </c>
      <c r="I33" s="12">
        <v>0.23333333333333334</v>
      </c>
      <c r="J33" s="107">
        <v>8.3053193593039278E-4</v>
      </c>
      <c r="K33" s="13">
        <v>1</v>
      </c>
      <c r="L33" s="107">
        <v>2.4509803921568627E-3</v>
      </c>
      <c r="P33" s="14" t="s">
        <v>252</v>
      </c>
      <c r="Q33" s="165">
        <v>3</v>
      </c>
      <c r="R33" s="107">
        <v>7.3529411764705881E-3</v>
      </c>
      <c r="S33" s="164">
        <v>1.9833333333333334</v>
      </c>
      <c r="T33" s="107">
        <v>7.0595214554083447E-3</v>
      </c>
    </row>
    <row r="34" spans="1:20" ht="16" x14ac:dyDescent="0.2">
      <c r="A34" s="183" t="s">
        <v>46</v>
      </c>
      <c r="B34" s="180">
        <v>8.15</v>
      </c>
      <c r="C34" s="181">
        <v>2.9009294047854454E-2</v>
      </c>
      <c r="D34" s="182">
        <v>3</v>
      </c>
      <c r="E34" s="181">
        <v>7.3529411764705881E-3</v>
      </c>
      <c r="H34" s="14" t="s">
        <v>1118</v>
      </c>
      <c r="I34" s="12">
        <v>0.11666666666666667</v>
      </c>
      <c r="J34" s="107">
        <v>4.1526596796519639E-4</v>
      </c>
      <c r="K34" s="13">
        <v>1</v>
      </c>
      <c r="L34" s="107">
        <v>2.4509803921568627E-3</v>
      </c>
      <c r="P34" s="14" t="s">
        <v>328</v>
      </c>
      <c r="Q34" s="165">
        <v>3</v>
      </c>
      <c r="R34" s="107">
        <v>7.3529411764705881E-3</v>
      </c>
      <c r="S34" s="164">
        <v>2.0166666666666666</v>
      </c>
      <c r="T34" s="107">
        <v>7.1781688748269717E-3</v>
      </c>
    </row>
    <row r="35" spans="1:20" ht="16" x14ac:dyDescent="0.2">
      <c r="A35" s="183" t="s">
        <v>104</v>
      </c>
      <c r="B35" s="180">
        <v>2.9</v>
      </c>
      <c r="C35" s="181">
        <v>1.0322325489420602E-2</v>
      </c>
      <c r="D35" s="182">
        <v>3</v>
      </c>
      <c r="E35" s="181">
        <v>7.3529411764705881E-3</v>
      </c>
      <c r="H35" s="14" t="s">
        <v>296</v>
      </c>
      <c r="I35" s="12">
        <v>0.10833333333333334</v>
      </c>
      <c r="J35" s="107">
        <v>3.8560411311053955E-4</v>
      </c>
      <c r="K35" s="13">
        <v>1</v>
      </c>
      <c r="L35" s="107">
        <v>2.4509803921568627E-3</v>
      </c>
      <c r="P35" s="14" t="s">
        <v>1085</v>
      </c>
      <c r="Q35" s="165">
        <v>2</v>
      </c>
      <c r="R35" s="107">
        <v>4.9019607843137254E-3</v>
      </c>
      <c r="S35" s="164">
        <v>5</v>
      </c>
      <c r="T35" s="107">
        <v>1.7797112912794146E-2</v>
      </c>
    </row>
    <row r="36" spans="1:20" ht="16" x14ac:dyDescent="0.2">
      <c r="A36" s="183" t="s">
        <v>138</v>
      </c>
      <c r="B36" s="180">
        <v>0.44166666666666665</v>
      </c>
      <c r="C36" s="181">
        <v>1.5720783072968158E-3</v>
      </c>
      <c r="D36" s="182">
        <v>3</v>
      </c>
      <c r="E36" s="181">
        <v>7.3529411764705881E-3</v>
      </c>
      <c r="H36" s="14" t="s">
        <v>1103</v>
      </c>
      <c r="I36" s="12">
        <v>1.6666666666666666E-2</v>
      </c>
      <c r="J36" s="107">
        <v>5.9323709709313773E-5</v>
      </c>
      <c r="K36" s="13">
        <v>1</v>
      </c>
      <c r="L36" s="107">
        <v>2.4509803921568627E-3</v>
      </c>
      <c r="P36" s="14" t="s">
        <v>1086</v>
      </c>
      <c r="Q36" s="165">
        <v>2</v>
      </c>
      <c r="R36" s="107">
        <v>4.9019607843137254E-3</v>
      </c>
      <c r="S36" s="164">
        <v>0.81666666666666665</v>
      </c>
      <c r="T36" s="107">
        <v>2.9068617757563773E-3</v>
      </c>
    </row>
    <row r="37" spans="1:20" ht="16" x14ac:dyDescent="0.2">
      <c r="A37" s="174" t="s">
        <v>1155</v>
      </c>
      <c r="B37" s="180">
        <v>0.75</v>
      </c>
      <c r="C37" s="181">
        <v>2.6695669369191212E-3</v>
      </c>
      <c r="D37" s="182">
        <v>2</v>
      </c>
      <c r="E37" s="181">
        <v>4.9019607843137254E-3</v>
      </c>
      <c r="H37" s="14" t="s">
        <v>1097</v>
      </c>
      <c r="I37" s="12">
        <v>81.933333333333323</v>
      </c>
      <c r="J37" s="107">
        <v>0.29163535693098647</v>
      </c>
      <c r="K37" s="13">
        <v>53</v>
      </c>
      <c r="L37" s="107">
        <v>0.12990196078431374</v>
      </c>
      <c r="P37" s="14" t="s">
        <v>1116</v>
      </c>
      <c r="Q37" s="165">
        <v>2</v>
      </c>
      <c r="R37" s="107">
        <v>4.9019607843137254E-3</v>
      </c>
      <c r="S37" s="164">
        <v>0.26666666666666666</v>
      </c>
      <c r="T37" s="107">
        <v>9.4917935534902112E-4</v>
      </c>
    </row>
    <row r="38" spans="1:20" ht="16" x14ac:dyDescent="0.2">
      <c r="A38" s="183" t="s">
        <v>244</v>
      </c>
      <c r="B38" s="180">
        <v>0.13333333333333333</v>
      </c>
      <c r="C38" s="181">
        <v>4.7458967767451045E-4</v>
      </c>
      <c r="D38" s="182">
        <v>2</v>
      </c>
      <c r="E38" s="181">
        <v>4.9019607843137254E-3</v>
      </c>
      <c r="H38" s="14" t="s">
        <v>1088</v>
      </c>
      <c r="I38" s="12">
        <v>12.083333333333334</v>
      </c>
      <c r="J38" s="107">
        <v>4.3009689539252487E-2</v>
      </c>
      <c r="K38" s="13">
        <v>1</v>
      </c>
      <c r="L38" s="107">
        <v>2.4509803921568627E-3</v>
      </c>
      <c r="P38" s="14" t="s">
        <v>229</v>
      </c>
      <c r="Q38" s="165">
        <v>2</v>
      </c>
      <c r="R38" s="107">
        <v>4.9019607843137254E-3</v>
      </c>
      <c r="S38" s="164">
        <v>0.55000000000000004</v>
      </c>
      <c r="T38" s="107">
        <v>1.9576824204073561E-3</v>
      </c>
    </row>
    <row r="39" spans="1:20" ht="17" x14ac:dyDescent="0.2">
      <c r="A39" s="184" t="s">
        <v>257</v>
      </c>
      <c r="B39" s="180">
        <v>0.21666666666666667</v>
      </c>
      <c r="C39" s="181">
        <v>7.7120822622107953E-4</v>
      </c>
      <c r="D39" s="182">
        <v>2</v>
      </c>
      <c r="E39" s="181">
        <v>4.9019607843137254E-3</v>
      </c>
      <c r="H39" s="14" t="s">
        <v>1053</v>
      </c>
      <c r="I39" s="12">
        <v>9.4166666666666679</v>
      </c>
      <c r="J39" s="107">
        <v>3.3517895985762283E-2</v>
      </c>
      <c r="K39" s="13">
        <v>3</v>
      </c>
      <c r="L39" s="107">
        <v>7.3529411764705881E-3</v>
      </c>
      <c r="P39" s="14" t="s">
        <v>334</v>
      </c>
      <c r="Q39" s="165">
        <v>2</v>
      </c>
      <c r="R39" s="107">
        <v>4.9019607843137254E-3</v>
      </c>
      <c r="S39" s="164">
        <v>1.65</v>
      </c>
      <c r="T39" s="107">
        <v>5.8730472612220676E-3</v>
      </c>
    </row>
    <row r="40" spans="1:20" ht="16" x14ac:dyDescent="0.2">
      <c r="A40" s="183" t="s">
        <v>88</v>
      </c>
      <c r="B40" s="180">
        <v>0.45</v>
      </c>
      <c r="C40" s="181">
        <v>1.601740162151473E-3</v>
      </c>
      <c r="D40" s="182">
        <v>2</v>
      </c>
      <c r="E40" s="181">
        <v>4.9019607843137254E-3</v>
      </c>
      <c r="H40" s="14" t="s">
        <v>303</v>
      </c>
      <c r="I40" s="12">
        <v>9.2333333333333325</v>
      </c>
      <c r="J40" s="107">
        <v>3.2865335178959829E-2</v>
      </c>
      <c r="K40" s="13">
        <v>1</v>
      </c>
      <c r="L40" s="107">
        <v>2.4509803921568627E-3</v>
      </c>
      <c r="P40" s="14" t="s">
        <v>273</v>
      </c>
      <c r="Q40" s="165">
        <v>2</v>
      </c>
      <c r="R40" s="107">
        <v>4.9019607843137254E-3</v>
      </c>
      <c r="S40" s="164">
        <v>2.6</v>
      </c>
      <c r="T40" s="107">
        <v>9.2544987146529565E-3</v>
      </c>
    </row>
    <row r="41" spans="1:20" ht="16" x14ac:dyDescent="0.2">
      <c r="A41" s="183" t="s">
        <v>29</v>
      </c>
      <c r="B41" s="180">
        <v>0.43333333333333335</v>
      </c>
      <c r="C41" s="181">
        <v>1.5424164524421591E-3</v>
      </c>
      <c r="D41" s="182">
        <v>2</v>
      </c>
      <c r="E41" s="181">
        <v>4.9019607843137254E-3</v>
      </c>
      <c r="H41" s="14" t="s">
        <v>74</v>
      </c>
      <c r="I41" s="12">
        <v>9.033333333333335</v>
      </c>
      <c r="J41" s="107">
        <v>3.2153450662448069E-2</v>
      </c>
      <c r="K41" s="13">
        <v>8</v>
      </c>
      <c r="L41" s="107">
        <v>1.9607843137254902E-2</v>
      </c>
      <c r="P41" s="14" t="s">
        <v>1084</v>
      </c>
      <c r="Q41" s="165">
        <v>2</v>
      </c>
      <c r="R41" s="107">
        <v>4.9019607843137254E-3</v>
      </c>
      <c r="S41" s="164">
        <v>5.8000000000000007</v>
      </c>
      <c r="T41" s="107">
        <v>2.0644650978841213E-2</v>
      </c>
    </row>
    <row r="42" spans="1:20" ht="16" x14ac:dyDescent="0.2">
      <c r="A42" s="183" t="s">
        <v>38</v>
      </c>
      <c r="B42" s="180">
        <v>0.25</v>
      </c>
      <c r="C42" s="181">
        <v>8.8985564563970711E-4</v>
      </c>
      <c r="D42" s="182">
        <v>1</v>
      </c>
      <c r="E42" s="181">
        <v>2.4509803921568627E-3</v>
      </c>
      <c r="H42" s="14" t="s">
        <v>284</v>
      </c>
      <c r="I42" s="12">
        <v>8.7833333333333332</v>
      </c>
      <c r="J42" s="107">
        <v>3.1263595016808358E-2</v>
      </c>
      <c r="K42" s="13">
        <v>7</v>
      </c>
      <c r="L42" s="107">
        <v>1.7156862745098041E-2</v>
      </c>
      <c r="P42" s="14" t="s">
        <v>1090</v>
      </c>
      <c r="Q42" s="165">
        <v>2</v>
      </c>
      <c r="R42" s="107">
        <v>4.9019607843137254E-3</v>
      </c>
      <c r="S42" s="164">
        <v>8.8333333333333339</v>
      </c>
      <c r="T42" s="107">
        <v>3.144156614593633E-2</v>
      </c>
    </row>
    <row r="43" spans="1:20" ht="16" x14ac:dyDescent="0.2">
      <c r="A43" s="183" t="s">
        <v>209</v>
      </c>
      <c r="B43" s="180">
        <v>0.41666666666666669</v>
      </c>
      <c r="C43" s="181">
        <v>1.4830927427328452E-3</v>
      </c>
      <c r="D43" s="182">
        <v>1</v>
      </c>
      <c r="E43" s="181">
        <v>2.4509803921568627E-3</v>
      </c>
      <c r="H43" s="14" t="s">
        <v>153</v>
      </c>
      <c r="I43" s="12">
        <v>8.2666666666666657</v>
      </c>
      <c r="J43" s="107">
        <v>2.9424560015819626E-2</v>
      </c>
      <c r="K43" s="13">
        <v>4</v>
      </c>
      <c r="L43" s="107">
        <v>9.8039215686274508E-3</v>
      </c>
      <c r="P43" s="14" t="s">
        <v>361</v>
      </c>
      <c r="Q43" s="165">
        <v>1</v>
      </c>
      <c r="R43" s="107">
        <v>2.4509803921568627E-3</v>
      </c>
      <c r="S43" s="164">
        <v>1.3333333333333333</v>
      </c>
      <c r="T43" s="107">
        <v>4.7458967767451052E-3</v>
      </c>
    </row>
    <row r="44" spans="1:20" ht="16" x14ac:dyDescent="0.2">
      <c r="A44" s="183" t="s">
        <v>150</v>
      </c>
      <c r="B44" s="180">
        <v>0.73333333333333328</v>
      </c>
      <c r="C44" s="181">
        <v>2.6102432272098073E-3</v>
      </c>
      <c r="D44" s="182">
        <v>1</v>
      </c>
      <c r="E44" s="181">
        <v>2.4509803921568627E-3</v>
      </c>
      <c r="H44" s="14" t="s">
        <v>298</v>
      </c>
      <c r="I44" s="12">
        <v>6.333333333333333</v>
      </c>
      <c r="J44" s="107">
        <v>2.2543009689539231E-2</v>
      </c>
      <c r="K44" s="13">
        <v>3</v>
      </c>
      <c r="L44" s="107">
        <v>7.3529411764705881E-3</v>
      </c>
      <c r="P44" s="14" t="s">
        <v>1103</v>
      </c>
      <c r="Q44" s="165">
        <v>1</v>
      </c>
      <c r="R44" s="107">
        <v>2.4509803921568627E-3</v>
      </c>
      <c r="S44" s="164">
        <v>1.6666666666666666E-2</v>
      </c>
      <c r="T44" s="107">
        <v>5.932370970931382E-5</v>
      </c>
    </row>
    <row r="45" spans="1:20" ht="16" x14ac:dyDescent="0.2">
      <c r="A45" s="183" t="s">
        <v>115</v>
      </c>
      <c r="B45" s="180">
        <v>0.31666666666666665</v>
      </c>
      <c r="C45" s="181">
        <v>1.1271504844769624E-3</v>
      </c>
      <c r="D45" s="182">
        <v>1</v>
      </c>
      <c r="E45" s="181">
        <v>2.4509803921568627E-3</v>
      </c>
      <c r="H45" s="14" t="s">
        <v>1085</v>
      </c>
      <c r="I45" s="12">
        <v>5</v>
      </c>
      <c r="J45" s="107">
        <v>1.7797112912794132E-2</v>
      </c>
      <c r="K45" s="13">
        <v>2</v>
      </c>
      <c r="L45" s="107">
        <v>4.9019607843137254E-3</v>
      </c>
      <c r="P45" s="14" t="s">
        <v>287</v>
      </c>
      <c r="Q45" s="165">
        <v>1</v>
      </c>
      <c r="R45" s="107">
        <v>2.4509803921568627E-3</v>
      </c>
      <c r="S45" s="164">
        <v>0.5</v>
      </c>
      <c r="T45" s="107">
        <v>1.7797112912794147E-3</v>
      </c>
    </row>
    <row r="46" spans="1:20" ht="16" x14ac:dyDescent="0.2">
      <c r="A46" s="183" t="s">
        <v>51</v>
      </c>
      <c r="B46" s="180">
        <v>0.91666666666666663</v>
      </c>
      <c r="C46" s="181">
        <v>3.2628040340122594E-3</v>
      </c>
      <c r="D46" s="182">
        <v>1</v>
      </c>
      <c r="E46" s="181">
        <v>2.4509803921568627E-3</v>
      </c>
      <c r="H46" s="14" t="s">
        <v>620</v>
      </c>
      <c r="I46" s="12">
        <v>4.2666666666666675</v>
      </c>
      <c r="J46" s="107">
        <v>1.5186869685584329E-2</v>
      </c>
      <c r="K46" s="13">
        <v>13</v>
      </c>
      <c r="L46" s="107">
        <v>3.1862745098039214E-2</v>
      </c>
      <c r="P46" s="14" t="s">
        <v>1088</v>
      </c>
      <c r="Q46" s="165">
        <v>1</v>
      </c>
      <c r="R46" s="107">
        <v>2.4509803921568627E-3</v>
      </c>
      <c r="S46" s="164">
        <v>12.083333333333334</v>
      </c>
      <c r="T46" s="107">
        <v>4.3009689539252521E-2</v>
      </c>
    </row>
    <row r="47" spans="1:20" ht="16" x14ac:dyDescent="0.2">
      <c r="A47" s="174" t="s">
        <v>313</v>
      </c>
      <c r="B47" s="180">
        <v>0.11666666666666667</v>
      </c>
      <c r="C47" s="181">
        <v>4.1526596796519666E-4</v>
      </c>
      <c r="D47" s="182">
        <v>1</v>
      </c>
      <c r="E47" s="181">
        <v>2.4509803921568627E-3</v>
      </c>
      <c r="H47" s="14" t="s">
        <v>273</v>
      </c>
      <c r="I47" s="12">
        <v>2.6</v>
      </c>
      <c r="J47" s="107">
        <v>9.2544987146529496E-3</v>
      </c>
      <c r="K47" s="13">
        <v>2</v>
      </c>
      <c r="L47" s="107">
        <v>4.9019607843137254E-3</v>
      </c>
      <c r="P47" s="14" t="s">
        <v>1119</v>
      </c>
      <c r="Q47" s="165">
        <v>1</v>
      </c>
      <c r="R47" s="107">
        <v>2.4509803921568627E-3</v>
      </c>
      <c r="S47" s="164">
        <v>0.4</v>
      </c>
      <c r="T47" s="107">
        <v>1.4237690330235317E-3</v>
      </c>
    </row>
    <row r="48" spans="1:20" ht="16" x14ac:dyDescent="0.2">
      <c r="A48" s="183" t="s">
        <v>162</v>
      </c>
      <c r="B48" s="180">
        <v>0.8</v>
      </c>
      <c r="C48" s="181">
        <v>2.8475380660470629E-3</v>
      </c>
      <c r="D48" s="182">
        <v>1</v>
      </c>
      <c r="E48" s="181">
        <v>2.4509803921568627E-3</v>
      </c>
      <c r="H48" s="14" t="s">
        <v>334</v>
      </c>
      <c r="I48" s="12">
        <v>1.65</v>
      </c>
      <c r="J48" s="107">
        <v>5.8730472612220632E-3</v>
      </c>
      <c r="K48" s="13">
        <v>2</v>
      </c>
      <c r="L48" s="107">
        <v>4.9019607843137254E-3</v>
      </c>
      <c r="P48" s="14" t="s">
        <v>17</v>
      </c>
      <c r="Q48" s="165">
        <v>1</v>
      </c>
      <c r="R48" s="107">
        <v>2.4509803921568627E-3</v>
      </c>
      <c r="S48" s="164">
        <v>0.58333333333333337</v>
      </c>
      <c r="T48" s="107">
        <v>2.076329839825984E-3</v>
      </c>
    </row>
    <row r="49" spans="1:20" ht="16" x14ac:dyDescent="0.2">
      <c r="A49" s="183" t="s">
        <v>26</v>
      </c>
      <c r="B49" s="180">
        <v>0.26666666666666666</v>
      </c>
      <c r="C49" s="181">
        <v>9.4917935534902091E-4</v>
      </c>
      <c r="D49" s="182">
        <v>1</v>
      </c>
      <c r="E49" s="181">
        <v>2.4509803921568627E-3</v>
      </c>
      <c r="H49" s="14" t="s">
        <v>1140</v>
      </c>
      <c r="I49" s="12">
        <v>1.5166666666666666</v>
      </c>
      <c r="J49" s="107">
        <v>5.3984575835475529E-3</v>
      </c>
      <c r="K49" s="13">
        <v>1</v>
      </c>
      <c r="L49" s="107">
        <v>2.4509803921568627E-3</v>
      </c>
      <c r="P49" s="14" t="s">
        <v>267</v>
      </c>
      <c r="Q49" s="165">
        <v>1</v>
      </c>
      <c r="R49" s="107">
        <v>2.4509803921568627E-3</v>
      </c>
      <c r="S49" s="164">
        <v>0.6333333333333333</v>
      </c>
      <c r="T49" s="107">
        <v>2.2543009689539252E-3</v>
      </c>
    </row>
    <row r="50" spans="1:20" ht="16" x14ac:dyDescent="0.2">
      <c r="A50" s="183" t="s">
        <v>220</v>
      </c>
      <c r="B50" s="180">
        <v>0.1</v>
      </c>
      <c r="C50" s="181">
        <v>3.5594225825588287E-4</v>
      </c>
      <c r="D50" s="182">
        <v>1</v>
      </c>
      <c r="E50" s="181">
        <v>2.4509803921568627E-3</v>
      </c>
      <c r="H50" s="14" t="s">
        <v>1087</v>
      </c>
      <c r="I50" s="12">
        <v>1.4666666666666666</v>
      </c>
      <c r="J50" s="107">
        <v>5.2204864544196112E-3</v>
      </c>
      <c r="K50" s="13">
        <v>1</v>
      </c>
      <c r="L50" s="107">
        <v>2.4509803921568627E-3</v>
      </c>
      <c r="P50" s="14" t="s">
        <v>323</v>
      </c>
      <c r="Q50" s="165">
        <v>1</v>
      </c>
      <c r="R50" s="107">
        <v>2.4509803921568627E-3</v>
      </c>
      <c r="S50" s="164">
        <v>1.6666666666666667</v>
      </c>
      <c r="T50" s="107">
        <v>5.9323709709313823E-3</v>
      </c>
    </row>
    <row r="51" spans="1:20" ht="16" x14ac:dyDescent="0.2">
      <c r="A51" s="174" t="s">
        <v>344</v>
      </c>
      <c r="B51" s="180">
        <v>1.2166666666666666</v>
      </c>
      <c r="C51" s="181">
        <v>4.3306308087799079E-3</v>
      </c>
      <c r="D51" s="182">
        <v>1</v>
      </c>
      <c r="E51" s="181">
        <v>2.4509803921568627E-3</v>
      </c>
      <c r="H51" s="14" t="s">
        <v>1079</v>
      </c>
      <c r="I51" s="12">
        <v>0.8</v>
      </c>
      <c r="J51" s="107">
        <v>2.8475380660470612E-3</v>
      </c>
      <c r="K51" s="13">
        <v>1</v>
      </c>
      <c r="L51" s="107">
        <v>2.4509803921568627E-3</v>
      </c>
      <c r="P51" s="14" t="s">
        <v>356</v>
      </c>
      <c r="Q51" s="165">
        <v>1</v>
      </c>
      <c r="R51" s="107">
        <v>2.4509803921568627E-3</v>
      </c>
      <c r="S51" s="164">
        <v>0.5</v>
      </c>
      <c r="T51" s="107">
        <v>1.7797112912794147E-3</v>
      </c>
    </row>
    <row r="52" spans="1:20" ht="16" x14ac:dyDescent="0.2">
      <c r="A52" s="183" t="s">
        <v>198</v>
      </c>
      <c r="B52" s="180">
        <v>8.3333333333333329E-2</v>
      </c>
      <c r="C52" s="181">
        <v>2.9661854854656902E-4</v>
      </c>
      <c r="D52" s="182">
        <v>1</v>
      </c>
      <c r="E52" s="181">
        <v>2.4509803921568627E-3</v>
      </c>
      <c r="H52" s="14" t="s">
        <v>267</v>
      </c>
      <c r="I52" s="12">
        <v>0.6333333333333333</v>
      </c>
      <c r="J52" s="107">
        <v>2.2543009689539231E-3</v>
      </c>
      <c r="K52" s="13">
        <v>1</v>
      </c>
      <c r="L52" s="107">
        <v>2.4509803921568627E-3</v>
      </c>
      <c r="P52" s="14" t="s">
        <v>1089</v>
      </c>
      <c r="Q52" s="165">
        <v>1</v>
      </c>
      <c r="R52" s="107">
        <v>2.4509803921568627E-3</v>
      </c>
      <c r="S52" s="164">
        <v>2.8</v>
      </c>
      <c r="T52" s="107">
        <v>9.9663832311647216E-3</v>
      </c>
    </row>
    <row r="53" spans="1:20" ht="16" x14ac:dyDescent="0.2">
      <c r="A53" s="174" t="s">
        <v>1145</v>
      </c>
      <c r="B53" s="180">
        <v>1.3</v>
      </c>
      <c r="C53" s="181">
        <v>4.6272493573264774E-3</v>
      </c>
      <c r="D53" s="182">
        <v>1</v>
      </c>
      <c r="E53" s="181">
        <v>2.4509803921568627E-3</v>
      </c>
      <c r="H53" s="14" t="s">
        <v>1119</v>
      </c>
      <c r="I53" s="12">
        <v>0.4</v>
      </c>
      <c r="J53" s="107">
        <v>1.4237690330235306E-3</v>
      </c>
      <c r="K53" s="13">
        <v>1</v>
      </c>
      <c r="L53" s="107">
        <v>2.4509803921568627E-3</v>
      </c>
      <c r="P53" s="14" t="s">
        <v>1144</v>
      </c>
      <c r="Q53" s="165">
        <v>1</v>
      </c>
      <c r="R53" s="107">
        <v>2.4509803921568627E-3</v>
      </c>
      <c r="S53" s="164">
        <v>0.25</v>
      </c>
      <c r="T53" s="107">
        <v>8.8985564563970733E-4</v>
      </c>
    </row>
    <row r="54" spans="1:20" ht="16" x14ac:dyDescent="0.2">
      <c r="A54" s="183" t="s">
        <v>72</v>
      </c>
      <c r="B54" s="180">
        <v>0.16666666666666666</v>
      </c>
      <c r="C54" s="181">
        <v>5.9323709709313804E-4</v>
      </c>
      <c r="D54" s="182">
        <v>1</v>
      </c>
      <c r="E54" s="181">
        <v>2.4509803921568627E-3</v>
      </c>
      <c r="H54" s="14" t="s">
        <v>1105</v>
      </c>
      <c r="I54" s="12">
        <v>0.33333333333333331</v>
      </c>
      <c r="J54" s="107">
        <v>1.1864741941862754E-3</v>
      </c>
      <c r="K54" s="13">
        <v>1</v>
      </c>
      <c r="L54" s="107">
        <v>2.4509803921568627E-3</v>
      </c>
      <c r="P54" s="14" t="s">
        <v>1110</v>
      </c>
      <c r="Q54" s="165">
        <v>1</v>
      </c>
      <c r="R54" s="107">
        <v>2.4509803921568627E-3</v>
      </c>
      <c r="S54" s="164">
        <v>0.51666666666666672</v>
      </c>
      <c r="T54" s="107">
        <v>1.8390350009887286E-3</v>
      </c>
    </row>
    <row r="55" spans="1:20" ht="17" x14ac:dyDescent="0.2">
      <c r="A55" s="184" t="s">
        <v>315</v>
      </c>
      <c r="B55" s="180">
        <v>0.6333333333333333</v>
      </c>
      <c r="C55" s="181">
        <v>2.2543009689539248E-3</v>
      </c>
      <c r="D55" s="182">
        <v>1</v>
      </c>
      <c r="E55" s="181">
        <v>2.4509803921568627E-3</v>
      </c>
      <c r="H55" s="14" t="s">
        <v>1092</v>
      </c>
      <c r="I55" s="12">
        <v>0.11666666666666667</v>
      </c>
      <c r="J55" s="107">
        <v>4.1526596796519639E-4</v>
      </c>
      <c r="K55" s="13">
        <v>1</v>
      </c>
      <c r="L55" s="107">
        <v>2.4509803921568627E-3</v>
      </c>
      <c r="P55" s="14" t="s">
        <v>1080</v>
      </c>
      <c r="Q55" s="165">
        <v>1</v>
      </c>
      <c r="R55" s="107">
        <v>2.4509803921568627E-3</v>
      </c>
      <c r="S55" s="164">
        <v>0.21666666666666667</v>
      </c>
      <c r="T55" s="107">
        <v>7.7120822622107964E-4</v>
      </c>
    </row>
    <row r="56" spans="1:20" ht="16" x14ac:dyDescent="0.2">
      <c r="A56" s="174" t="s">
        <v>354</v>
      </c>
      <c r="B56" s="180">
        <v>0.5</v>
      </c>
      <c r="C56" s="181">
        <v>1.7797112912794142E-3</v>
      </c>
      <c r="D56" s="182">
        <v>1</v>
      </c>
      <c r="E56" s="181">
        <v>2.4509803921568627E-3</v>
      </c>
      <c r="H56" s="14" t="s">
        <v>1099</v>
      </c>
      <c r="I56" s="12">
        <v>41.591666666666669</v>
      </c>
      <c r="J56" s="107">
        <v>0.14804231757959252</v>
      </c>
      <c r="K56" s="13">
        <v>83</v>
      </c>
      <c r="L56" s="107">
        <v>0.20343137254901961</v>
      </c>
      <c r="P56" s="14" t="s">
        <v>288</v>
      </c>
      <c r="Q56" s="165">
        <v>1</v>
      </c>
      <c r="R56" s="107">
        <v>2.4509803921568627E-3</v>
      </c>
      <c r="S56" s="164">
        <v>1.5</v>
      </c>
      <c r="T56" s="107">
        <v>5.3391338738382442E-3</v>
      </c>
    </row>
    <row r="57" spans="1:20" ht="16" x14ac:dyDescent="0.2">
      <c r="A57" s="183" t="s">
        <v>31</v>
      </c>
      <c r="B57" s="180">
        <v>0.16666666666666666</v>
      </c>
      <c r="C57" s="181">
        <v>5.9323709709313804E-4</v>
      </c>
      <c r="D57" s="182">
        <v>1</v>
      </c>
      <c r="E57" s="181">
        <v>2.4509803921568627E-3</v>
      </c>
      <c r="H57" s="14" t="s">
        <v>318</v>
      </c>
      <c r="I57" s="12">
        <v>17.216666666666669</v>
      </c>
      <c r="J57" s="107">
        <v>6.1281392129721134E-2</v>
      </c>
      <c r="K57" s="13">
        <v>36</v>
      </c>
      <c r="L57" s="107">
        <v>8.8235294117647065E-2</v>
      </c>
      <c r="P57" s="14" t="s">
        <v>1118</v>
      </c>
      <c r="Q57" s="165">
        <v>1</v>
      </c>
      <c r="R57" s="107">
        <v>2.4509803921568627E-3</v>
      </c>
      <c r="S57" s="164">
        <v>0.11666666666666667</v>
      </c>
      <c r="T57" s="107">
        <v>4.1526596796519677E-4</v>
      </c>
    </row>
    <row r="58" spans="1:20" ht="16" x14ac:dyDescent="0.2">
      <c r="A58" s="176" t="s">
        <v>372</v>
      </c>
      <c r="B58" s="178">
        <v>280.94444444444451</v>
      </c>
      <c r="C58" s="179">
        <v>1</v>
      </c>
      <c r="D58" s="176">
        <v>408</v>
      </c>
      <c r="E58" s="179">
        <v>1</v>
      </c>
      <c r="H58" s="14" t="s">
        <v>1109</v>
      </c>
      <c r="I58" s="12">
        <v>6.9833333333333334</v>
      </c>
      <c r="J58" s="107">
        <v>2.4856634368202471E-2</v>
      </c>
      <c r="K58" s="13">
        <v>17</v>
      </c>
      <c r="L58" s="107">
        <v>4.1666666666666664E-2</v>
      </c>
      <c r="P58" s="14" t="s">
        <v>310</v>
      </c>
      <c r="Q58" s="165">
        <v>1</v>
      </c>
      <c r="R58" s="107">
        <v>2.4509803921568627E-3</v>
      </c>
      <c r="S58" s="164">
        <v>0.7</v>
      </c>
      <c r="T58" s="107">
        <v>2.4915958077911804E-3</v>
      </c>
    </row>
    <row r="59" spans="1:20" x14ac:dyDescent="0.2">
      <c r="A59"/>
      <c r="B59"/>
      <c r="C59"/>
      <c r="D59"/>
      <c r="E59"/>
      <c r="H59" s="14" t="s">
        <v>1084</v>
      </c>
      <c r="I59" s="12">
        <v>5.8000000000000007</v>
      </c>
      <c r="J59" s="107">
        <v>2.0644650978841196E-2</v>
      </c>
      <c r="K59" s="13">
        <v>2</v>
      </c>
      <c r="L59" s="107">
        <v>4.9019607843137254E-3</v>
      </c>
      <c r="P59" s="14" t="s">
        <v>1105</v>
      </c>
      <c r="Q59" s="165">
        <v>1</v>
      </c>
      <c r="R59" s="107">
        <v>2.4509803921568627E-3</v>
      </c>
      <c r="S59" s="164">
        <v>0.33333333333333331</v>
      </c>
      <c r="T59" s="107">
        <v>1.1864741941862763E-3</v>
      </c>
    </row>
    <row r="60" spans="1:20" x14ac:dyDescent="0.2">
      <c r="A60"/>
      <c r="B60"/>
      <c r="C60"/>
      <c r="D60"/>
      <c r="E60"/>
      <c r="H60" s="14" t="s">
        <v>240</v>
      </c>
      <c r="I60" s="12">
        <v>2.4249999999999998</v>
      </c>
      <c r="J60" s="107">
        <v>8.6315997627051527E-3</v>
      </c>
      <c r="K60" s="13">
        <v>6</v>
      </c>
      <c r="L60" s="107">
        <v>1.4705882352941176E-2</v>
      </c>
      <c r="P60" s="14" t="s">
        <v>276</v>
      </c>
      <c r="Q60" s="165">
        <v>1</v>
      </c>
      <c r="R60" s="107">
        <v>2.4509803921568627E-3</v>
      </c>
      <c r="S60" s="164">
        <v>4.3166666666666664</v>
      </c>
      <c r="T60" s="107">
        <v>1.5364840814712278E-2</v>
      </c>
    </row>
    <row r="61" spans="1:20" x14ac:dyDescent="0.2">
      <c r="A61"/>
      <c r="B61"/>
      <c r="C61"/>
      <c r="D61"/>
      <c r="E61"/>
      <c r="H61" s="14" t="s">
        <v>1101</v>
      </c>
      <c r="I61" s="12">
        <v>2.3000000000000003</v>
      </c>
      <c r="J61" s="107">
        <v>8.1866719398853011E-3</v>
      </c>
      <c r="K61" s="13">
        <v>4</v>
      </c>
      <c r="L61" s="107">
        <v>9.8039215686274508E-3</v>
      </c>
      <c r="P61" s="14" t="s">
        <v>296</v>
      </c>
      <c r="Q61" s="165">
        <v>1</v>
      </c>
      <c r="R61" s="107">
        <v>2.4509803921568627E-3</v>
      </c>
      <c r="S61" s="164">
        <v>0.10833333333333334</v>
      </c>
      <c r="T61" s="107">
        <v>3.8560411311053982E-4</v>
      </c>
    </row>
    <row r="62" spans="1:20" x14ac:dyDescent="0.2">
      <c r="B62" s="11"/>
      <c r="H62" s="14" t="s">
        <v>1117</v>
      </c>
      <c r="I62" s="12">
        <v>2.25</v>
      </c>
      <c r="J62" s="107">
        <v>8.0087008107573594E-3</v>
      </c>
      <c r="K62" s="13">
        <v>5</v>
      </c>
      <c r="L62" s="107">
        <v>1.2254901960784314E-2</v>
      </c>
      <c r="P62" s="14" t="s">
        <v>1079</v>
      </c>
      <c r="Q62" s="165">
        <v>1</v>
      </c>
      <c r="R62" s="107">
        <v>2.4509803921568627E-3</v>
      </c>
      <c r="S62" s="164">
        <v>0.8</v>
      </c>
      <c r="T62" s="107">
        <v>2.8475380660470634E-3</v>
      </c>
    </row>
    <row r="63" spans="1:20" x14ac:dyDescent="0.2">
      <c r="B63" s="11"/>
      <c r="H63" s="14" t="s">
        <v>252</v>
      </c>
      <c r="I63" s="12">
        <v>0.8</v>
      </c>
      <c r="J63" s="107">
        <v>2.8475380660470612E-3</v>
      </c>
      <c r="K63" s="13">
        <v>2</v>
      </c>
      <c r="L63" s="107">
        <v>4.9019607843137254E-3</v>
      </c>
      <c r="P63" s="14" t="s">
        <v>339</v>
      </c>
      <c r="Q63" s="165">
        <v>1</v>
      </c>
      <c r="R63" s="107">
        <v>2.4509803921568627E-3</v>
      </c>
      <c r="S63" s="164">
        <v>0.35</v>
      </c>
      <c r="T63" s="107">
        <v>1.2457979038955902E-3</v>
      </c>
    </row>
    <row r="64" spans="1:20" x14ac:dyDescent="0.2">
      <c r="B64" s="11"/>
      <c r="H64" s="14" t="s">
        <v>358</v>
      </c>
      <c r="I64" s="12">
        <v>0.73333333333333328</v>
      </c>
      <c r="J64" s="107">
        <v>2.6102432272098056E-3</v>
      </c>
      <c r="K64" s="13">
        <v>1</v>
      </c>
      <c r="L64" s="107">
        <v>2.4509803921568627E-3</v>
      </c>
      <c r="P64" s="14" t="s">
        <v>1087</v>
      </c>
      <c r="Q64" s="165">
        <v>1</v>
      </c>
      <c r="R64" s="107">
        <v>2.4509803921568627E-3</v>
      </c>
      <c r="S64" s="164">
        <v>1.4666666666666666</v>
      </c>
      <c r="T64" s="107">
        <v>5.2204864544196155E-3</v>
      </c>
    </row>
    <row r="65" spans="8:20" s="11" customFormat="1" x14ac:dyDescent="0.2">
      <c r="H65" s="14" t="s">
        <v>310</v>
      </c>
      <c r="I65" s="12">
        <v>0.7</v>
      </c>
      <c r="J65" s="107">
        <v>2.4915958077911782E-3</v>
      </c>
      <c r="K65" s="13">
        <v>1</v>
      </c>
      <c r="L65" s="107">
        <v>2.4509803921568627E-3</v>
      </c>
      <c r="P65" s="14" t="s">
        <v>364</v>
      </c>
      <c r="Q65" s="165">
        <v>1</v>
      </c>
      <c r="R65" s="107">
        <v>2.4509803921568627E-3</v>
      </c>
      <c r="S65" s="164">
        <v>0.6333333333333333</v>
      </c>
      <c r="T65" s="107">
        <v>2.2543009689539252E-3</v>
      </c>
    </row>
    <row r="66" spans="8:20" s="11" customFormat="1" x14ac:dyDescent="0.2">
      <c r="H66" s="14" t="s">
        <v>17</v>
      </c>
      <c r="I66" s="12">
        <v>0.58333333333333337</v>
      </c>
      <c r="J66" s="107">
        <v>2.0763298398259822E-3</v>
      </c>
      <c r="K66" s="13">
        <v>1</v>
      </c>
      <c r="L66" s="107">
        <v>2.4509803921568627E-3</v>
      </c>
      <c r="P66" s="14" t="s">
        <v>1140</v>
      </c>
      <c r="Q66" s="165">
        <v>1</v>
      </c>
      <c r="R66" s="107">
        <v>2.4509803921568627E-3</v>
      </c>
      <c r="S66" s="164">
        <v>1.5166666666666666</v>
      </c>
      <c r="T66" s="107">
        <v>5.3984575835475572E-3</v>
      </c>
    </row>
    <row r="67" spans="8:20" s="11" customFormat="1" x14ac:dyDescent="0.2">
      <c r="H67" s="14" t="s">
        <v>1108</v>
      </c>
      <c r="I67" s="12">
        <v>0.55000000000000004</v>
      </c>
      <c r="J67" s="107">
        <v>1.9576824204073544E-3</v>
      </c>
      <c r="K67" s="13">
        <v>3</v>
      </c>
      <c r="L67" s="107">
        <v>7.3529411764705881E-3</v>
      </c>
      <c r="P67" s="14" t="s">
        <v>1106</v>
      </c>
      <c r="Q67" s="165">
        <v>1</v>
      </c>
      <c r="R67" s="107">
        <v>2.4509803921568627E-3</v>
      </c>
      <c r="S67" s="164">
        <v>1.4666666666666666</v>
      </c>
      <c r="T67" s="107">
        <v>5.2204864544196155E-3</v>
      </c>
    </row>
    <row r="68" spans="8:20" s="11" customFormat="1" x14ac:dyDescent="0.2">
      <c r="H68" s="14" t="s">
        <v>1110</v>
      </c>
      <c r="I68" s="12">
        <v>0.51666666666666672</v>
      </c>
      <c r="J68" s="107">
        <v>1.839035000988727E-3</v>
      </c>
      <c r="K68" s="13">
        <v>1</v>
      </c>
      <c r="L68" s="107">
        <v>2.4509803921568627E-3</v>
      </c>
      <c r="P68" s="14" t="s">
        <v>1107</v>
      </c>
      <c r="Q68" s="165">
        <v>1</v>
      </c>
      <c r="R68" s="107">
        <v>2.4509803921568627E-3</v>
      </c>
      <c r="S68" s="164">
        <v>0.55000000000000004</v>
      </c>
      <c r="T68" s="107">
        <v>1.9576824204073561E-3</v>
      </c>
    </row>
    <row r="69" spans="8:20" s="11" customFormat="1" x14ac:dyDescent="0.2">
      <c r="H69" s="14" t="s">
        <v>339</v>
      </c>
      <c r="I69" s="12">
        <v>0.35</v>
      </c>
      <c r="J69" s="107">
        <v>1.2457979038955891E-3</v>
      </c>
      <c r="K69" s="13">
        <v>1</v>
      </c>
      <c r="L69" s="107">
        <v>2.4509803921568627E-3</v>
      </c>
      <c r="P69" s="14" t="s">
        <v>1083</v>
      </c>
      <c r="Q69" s="165">
        <v>1</v>
      </c>
      <c r="R69" s="107">
        <v>2.4509803921568627E-3</v>
      </c>
      <c r="S69" s="164">
        <v>0.5</v>
      </c>
      <c r="T69" s="107">
        <v>1.7797112912794147E-3</v>
      </c>
    </row>
    <row r="70" spans="8:20" s="11" customFormat="1" x14ac:dyDescent="0.2">
      <c r="H70" s="14" t="s">
        <v>1116</v>
      </c>
      <c r="I70" s="12">
        <v>0.26666666666666666</v>
      </c>
      <c r="J70" s="107">
        <v>9.4917935534902036E-4</v>
      </c>
      <c r="K70" s="13">
        <v>2</v>
      </c>
      <c r="L70" s="107">
        <v>4.9019607843137254E-3</v>
      </c>
      <c r="P70" s="14" t="s">
        <v>1100</v>
      </c>
      <c r="Q70" s="165">
        <v>1</v>
      </c>
      <c r="R70" s="107">
        <v>2.4509803921568627E-3</v>
      </c>
      <c r="S70" s="164">
        <v>0.11666666666666667</v>
      </c>
      <c r="T70" s="107">
        <v>4.1526596796519677E-4</v>
      </c>
    </row>
    <row r="71" spans="8:20" s="11" customFormat="1" x14ac:dyDescent="0.2">
      <c r="H71" s="14" t="s">
        <v>258</v>
      </c>
      <c r="I71" s="12">
        <v>0.11666666666666667</v>
      </c>
      <c r="J71" s="107">
        <v>4.1526596796519639E-4</v>
      </c>
      <c r="K71" s="13">
        <v>1</v>
      </c>
      <c r="L71" s="107">
        <v>2.4509803921568627E-3</v>
      </c>
      <c r="P71" s="14" t="s">
        <v>1102</v>
      </c>
      <c r="Q71" s="165">
        <v>1</v>
      </c>
      <c r="R71" s="107">
        <v>2.4509803921568627E-3</v>
      </c>
      <c r="S71" s="164">
        <v>0.23333333333333334</v>
      </c>
      <c r="T71" s="107">
        <v>8.3053193593039354E-4</v>
      </c>
    </row>
    <row r="72" spans="8:20" s="11" customFormat="1" x14ac:dyDescent="0.2">
      <c r="H72" s="14" t="s">
        <v>1143</v>
      </c>
      <c r="I72" s="12">
        <v>20.966666666666669</v>
      </c>
      <c r="J72" s="107">
        <v>7.4629226814316732E-2</v>
      </c>
      <c r="K72" s="13">
        <v>4</v>
      </c>
      <c r="L72" s="107">
        <v>9.8039215686274508E-3</v>
      </c>
      <c r="P72" s="14" t="s">
        <v>1082</v>
      </c>
      <c r="Q72" s="165">
        <v>1</v>
      </c>
      <c r="R72" s="107">
        <v>2.4509803921568627E-3</v>
      </c>
      <c r="S72" s="164">
        <v>17.3</v>
      </c>
      <c r="T72" s="107">
        <v>6.157801067826775E-2</v>
      </c>
    </row>
    <row r="73" spans="8:20" s="11" customFormat="1" x14ac:dyDescent="0.2">
      <c r="H73" s="14" t="s">
        <v>1082</v>
      </c>
      <c r="I73" s="12">
        <v>17.3</v>
      </c>
      <c r="J73" s="107">
        <v>6.1578010678267694E-2</v>
      </c>
      <c r="K73" s="13">
        <v>1</v>
      </c>
      <c r="L73" s="107">
        <v>2.4509803921568627E-3</v>
      </c>
      <c r="P73" s="14" t="s">
        <v>1120</v>
      </c>
      <c r="Q73" s="165">
        <v>1</v>
      </c>
      <c r="R73" s="107">
        <v>2.4509803921568627E-3</v>
      </c>
      <c r="S73" s="164">
        <v>0.75</v>
      </c>
      <c r="T73" s="107">
        <v>2.6695669369191221E-3</v>
      </c>
    </row>
    <row r="74" spans="8:20" s="11" customFormat="1" x14ac:dyDescent="0.2">
      <c r="H74" s="14" t="s">
        <v>323</v>
      </c>
      <c r="I74" s="12">
        <v>1.6666666666666667</v>
      </c>
      <c r="J74" s="107">
        <v>5.9323709709313771E-3</v>
      </c>
      <c r="K74" s="13">
        <v>1</v>
      </c>
      <c r="L74" s="107">
        <v>2.4509803921568627E-3</v>
      </c>
      <c r="P74" s="14" t="s">
        <v>1091</v>
      </c>
      <c r="Q74" s="165">
        <v>1</v>
      </c>
      <c r="R74" s="107">
        <v>2.4509803921568627E-3</v>
      </c>
      <c r="S74" s="164">
        <v>3.8333333333333335</v>
      </c>
      <c r="T74" s="107">
        <v>1.3644453233142178E-2</v>
      </c>
    </row>
    <row r="75" spans="8:20" s="11" customFormat="1" x14ac:dyDescent="0.2">
      <c r="H75" s="14" t="s">
        <v>288</v>
      </c>
      <c r="I75" s="12">
        <v>1.5</v>
      </c>
      <c r="J75" s="107">
        <v>5.3391338738382399E-3</v>
      </c>
      <c r="K75" s="13">
        <v>1</v>
      </c>
      <c r="L75" s="107">
        <v>2.4509803921568627E-3</v>
      </c>
      <c r="P75" s="14" t="s">
        <v>258</v>
      </c>
      <c r="Q75" s="165">
        <v>1</v>
      </c>
      <c r="R75" s="107">
        <v>2.4509803921568627E-3</v>
      </c>
      <c r="S75" s="164">
        <v>0.11666666666666667</v>
      </c>
      <c r="T75" s="107">
        <v>4.1526596796519677E-4</v>
      </c>
    </row>
    <row r="76" spans="8:20" s="11" customFormat="1" x14ac:dyDescent="0.2">
      <c r="H76" s="14" t="s">
        <v>1083</v>
      </c>
      <c r="I76" s="12">
        <v>0.5</v>
      </c>
      <c r="J76" s="107">
        <v>1.7797112912794131E-3</v>
      </c>
      <c r="K76" s="13">
        <v>1</v>
      </c>
      <c r="L76" s="107">
        <v>2.4509803921568627E-3</v>
      </c>
      <c r="P76" s="14" t="s">
        <v>358</v>
      </c>
      <c r="Q76" s="165">
        <v>1</v>
      </c>
      <c r="R76" s="107">
        <v>2.4509803921568627E-3</v>
      </c>
      <c r="S76" s="164">
        <v>0.73333333333333328</v>
      </c>
      <c r="T76" s="107">
        <v>2.6102432272098078E-3</v>
      </c>
    </row>
    <row r="77" spans="8:20" s="11" customFormat="1" x14ac:dyDescent="0.2">
      <c r="H77" s="14" t="s">
        <v>1093</v>
      </c>
      <c r="I77" s="12">
        <v>11.558333333333334</v>
      </c>
      <c r="J77" s="107">
        <v>4.1140992683409101E-2</v>
      </c>
      <c r="K77" s="13">
        <v>10</v>
      </c>
      <c r="L77" s="107">
        <v>2.4509803921568627E-2</v>
      </c>
      <c r="P77" s="14" t="s">
        <v>303</v>
      </c>
      <c r="Q77" s="165">
        <v>1</v>
      </c>
      <c r="R77" s="107">
        <v>2.4509803921568627E-3</v>
      </c>
      <c r="S77" s="164">
        <v>9.2333333333333325</v>
      </c>
      <c r="T77" s="107">
        <v>3.2865335178959856E-2</v>
      </c>
    </row>
    <row r="78" spans="8:20" s="11" customFormat="1" x14ac:dyDescent="0.2">
      <c r="H78" s="14" t="s">
        <v>330</v>
      </c>
      <c r="I78" s="12">
        <v>7.5750000000000002</v>
      </c>
      <c r="J78" s="107">
        <v>2.6962626062883108E-2</v>
      </c>
      <c r="K78" s="13">
        <v>8</v>
      </c>
      <c r="L78" s="107">
        <v>1.9607843137254902E-2</v>
      </c>
      <c r="P78" s="110" t="s">
        <v>372</v>
      </c>
      <c r="Q78" s="167">
        <v>408</v>
      </c>
      <c r="R78" s="129">
        <v>1</v>
      </c>
      <c r="S78" s="166">
        <v>280.94444444444446</v>
      </c>
      <c r="T78" s="129">
        <v>1</v>
      </c>
    </row>
    <row r="79" spans="8:20" s="11" customFormat="1" x14ac:dyDescent="0.2">
      <c r="H79" s="14" t="s">
        <v>1089</v>
      </c>
      <c r="I79" s="12">
        <v>2.8</v>
      </c>
      <c r="J79" s="107">
        <v>9.9663832311647129E-3</v>
      </c>
      <c r="K79" s="13">
        <v>1</v>
      </c>
      <c r="L79" s="107">
        <v>2.4509803921568627E-3</v>
      </c>
      <c r="Q79" s="13"/>
      <c r="R79" s="13"/>
      <c r="S79" s="13"/>
      <c r="T79" s="13"/>
    </row>
    <row r="80" spans="8:20" s="11" customFormat="1" x14ac:dyDescent="0.2">
      <c r="H80" s="14" t="s">
        <v>252</v>
      </c>
      <c r="I80" s="12">
        <v>1.1833333333333333</v>
      </c>
      <c r="J80" s="107">
        <v>4.2119833893612775E-3</v>
      </c>
      <c r="K80" s="13">
        <v>1</v>
      </c>
      <c r="L80" s="107">
        <v>2.4509803921568627E-3</v>
      </c>
      <c r="Q80" s="13"/>
      <c r="R80" s="13"/>
      <c r="S80" s="13"/>
      <c r="T80" s="13"/>
    </row>
    <row r="81" spans="8:20" s="11" customFormat="1" x14ac:dyDescent="0.2">
      <c r="H81" s="14" t="s">
        <v>476</v>
      </c>
      <c r="I81" s="12">
        <v>8.8333333333333339</v>
      </c>
      <c r="J81" s="107">
        <v>3.1441566145936302E-2</v>
      </c>
      <c r="K81" s="13">
        <v>2</v>
      </c>
      <c r="L81" s="107">
        <v>4.9019607843137254E-3</v>
      </c>
      <c r="Q81" s="13"/>
      <c r="R81" s="13"/>
      <c r="S81" s="13"/>
      <c r="T81" s="13"/>
    </row>
    <row r="82" spans="8:20" s="11" customFormat="1" x14ac:dyDescent="0.2">
      <c r="H82" s="14" t="s">
        <v>1090</v>
      </c>
      <c r="I82" s="12">
        <v>8.8333333333333339</v>
      </c>
      <c r="J82" s="107">
        <v>3.1441566145936302E-2</v>
      </c>
      <c r="K82" s="13">
        <v>2</v>
      </c>
      <c r="L82" s="107">
        <v>4.9019607843137254E-3</v>
      </c>
      <c r="Q82" s="13"/>
      <c r="R82" s="13"/>
      <c r="S82" s="13"/>
      <c r="T82" s="13"/>
    </row>
    <row r="83" spans="8:20" s="11" customFormat="1" x14ac:dyDescent="0.2">
      <c r="H83" s="14" t="s">
        <v>1098</v>
      </c>
      <c r="I83" s="12">
        <v>2.2333333333333334</v>
      </c>
      <c r="J83" s="107">
        <v>7.9493771010480455E-3</v>
      </c>
      <c r="K83" s="13">
        <v>4</v>
      </c>
      <c r="L83" s="107">
        <v>9.8039215686274508E-3</v>
      </c>
      <c r="Q83" s="13"/>
      <c r="R83" s="13"/>
      <c r="S83" s="13"/>
      <c r="T83" s="13"/>
    </row>
    <row r="84" spans="8:20" s="11" customFormat="1" x14ac:dyDescent="0.2">
      <c r="H84" s="14" t="s">
        <v>328</v>
      </c>
      <c r="I84" s="12">
        <v>2.0166666666666666</v>
      </c>
      <c r="J84" s="107">
        <v>7.1781688748269665E-3</v>
      </c>
      <c r="K84" s="13">
        <v>3</v>
      </c>
      <c r="L84" s="107">
        <v>7.3529411764705881E-3</v>
      </c>
      <c r="Q84" s="13"/>
      <c r="R84" s="13"/>
      <c r="S84" s="13"/>
      <c r="T84" s="13"/>
    </row>
    <row r="85" spans="8:20" s="11" customFormat="1" x14ac:dyDescent="0.2">
      <c r="H85" s="14" t="s">
        <v>1080</v>
      </c>
      <c r="I85" s="12">
        <v>0.21666666666666667</v>
      </c>
      <c r="J85" s="107">
        <v>7.7120822622107909E-4</v>
      </c>
      <c r="K85" s="13">
        <v>1</v>
      </c>
      <c r="L85" s="107">
        <v>2.4509803921568627E-3</v>
      </c>
      <c r="Q85" s="13"/>
      <c r="R85" s="13"/>
      <c r="S85" s="13"/>
      <c r="T85" s="13"/>
    </row>
    <row r="86" spans="8:20" s="11" customFormat="1" x14ac:dyDescent="0.2">
      <c r="H86" s="110" t="s">
        <v>372</v>
      </c>
      <c r="I86" s="112">
        <v>280.94444444444468</v>
      </c>
      <c r="J86" s="109">
        <v>1</v>
      </c>
      <c r="K86" s="108">
        <v>408</v>
      </c>
      <c r="L86" s="109">
        <v>1</v>
      </c>
      <c r="Q86" s="13"/>
      <c r="R86" s="13"/>
      <c r="S86" s="13"/>
      <c r="T86" s="13"/>
    </row>
    <row r="87" spans="8:20" s="11" customFormat="1" x14ac:dyDescent="0.2">
      <c r="H87"/>
      <c r="I87"/>
      <c r="J87"/>
      <c r="K87"/>
      <c r="L87"/>
      <c r="Q87" s="13"/>
      <c r="R87" s="13"/>
      <c r="S87" s="13"/>
      <c r="T87" s="13"/>
    </row>
    <row r="88" spans="8:20" s="11" customFormat="1" x14ac:dyDescent="0.2">
      <c r="H88"/>
      <c r="I88"/>
      <c r="J88"/>
      <c r="K88"/>
      <c r="L88"/>
      <c r="Q88" s="13"/>
      <c r="R88" s="13"/>
      <c r="S88" s="13"/>
      <c r="T88" s="13"/>
    </row>
    <row r="89" spans="8:20" s="11" customFormat="1" x14ac:dyDescent="0.2">
      <c r="H89"/>
      <c r="I89"/>
      <c r="J89"/>
      <c r="K89"/>
      <c r="L89"/>
      <c r="Q89" s="13"/>
      <c r="R89" s="13"/>
      <c r="S89" s="13"/>
      <c r="T89" s="13"/>
    </row>
    <row r="90" spans="8:20" s="11" customFormat="1" x14ac:dyDescent="0.2">
      <c r="H90"/>
      <c r="I90"/>
      <c r="J90"/>
      <c r="K90"/>
      <c r="L90"/>
      <c r="Q90" s="13"/>
      <c r="R90" s="13"/>
      <c r="S90" s="13"/>
      <c r="T90" s="13"/>
    </row>
    <row r="91" spans="8:20" s="11" customFormat="1" x14ac:dyDescent="0.2">
      <c r="H91"/>
      <c r="I91"/>
      <c r="J91"/>
      <c r="K91"/>
      <c r="L91"/>
      <c r="Q91" s="13"/>
      <c r="R91" s="13"/>
      <c r="S91" s="13"/>
      <c r="T91" s="13"/>
    </row>
    <row r="92" spans="8:20" s="11" customFormat="1" x14ac:dyDescent="0.2">
      <c r="H92"/>
      <c r="I92"/>
      <c r="J92"/>
      <c r="K92"/>
      <c r="L92"/>
      <c r="Q92" s="13"/>
      <c r="R92" s="13"/>
      <c r="S92" s="13"/>
      <c r="T92" s="13"/>
    </row>
    <row r="93" spans="8:20" s="11" customFormat="1" x14ac:dyDescent="0.2">
      <c r="H93"/>
      <c r="I93"/>
      <c r="J93"/>
      <c r="K93"/>
      <c r="L93"/>
      <c r="Q93" s="13"/>
      <c r="R93" s="13"/>
      <c r="S93" s="13"/>
      <c r="T93" s="13"/>
    </row>
    <row r="94" spans="8:20" s="11" customFormat="1" x14ac:dyDescent="0.2">
      <c r="H94"/>
      <c r="I94"/>
      <c r="J94"/>
      <c r="K94"/>
      <c r="L94"/>
      <c r="Q94" s="13"/>
      <c r="R94" s="13"/>
      <c r="S94" s="13"/>
      <c r="T94" s="13"/>
    </row>
    <row r="95" spans="8:20" s="11" customFormat="1" x14ac:dyDescent="0.2">
      <c r="H95"/>
      <c r="I95"/>
      <c r="J95"/>
      <c r="K95"/>
      <c r="L95"/>
      <c r="Q95" s="13"/>
      <c r="R95" s="13"/>
      <c r="S95" s="13"/>
      <c r="T95" s="13"/>
    </row>
    <row r="96" spans="8:20" s="11" customFormat="1" x14ac:dyDescent="0.2">
      <c r="H96"/>
      <c r="I96"/>
      <c r="J96"/>
      <c r="K96"/>
      <c r="L96"/>
      <c r="Q96" s="13"/>
      <c r="R96" s="13"/>
      <c r="S96" s="13"/>
      <c r="T96" s="13"/>
    </row>
    <row r="97" spans="8:20" s="11" customFormat="1" x14ac:dyDescent="0.2">
      <c r="H97"/>
      <c r="I97"/>
      <c r="J97"/>
      <c r="K97"/>
      <c r="L97"/>
      <c r="Q97" s="13"/>
      <c r="R97" s="13"/>
      <c r="S97" s="13"/>
      <c r="T97" s="13"/>
    </row>
    <row r="98" spans="8:20" s="11" customFormat="1" x14ac:dyDescent="0.2">
      <c r="H98"/>
      <c r="I98"/>
      <c r="J98"/>
      <c r="K98"/>
      <c r="L98"/>
      <c r="Q98" s="13"/>
      <c r="R98" s="13"/>
      <c r="S98" s="13"/>
      <c r="T98" s="13"/>
    </row>
    <row r="99" spans="8:20" s="11" customFormat="1" x14ac:dyDescent="0.2">
      <c r="H99"/>
      <c r="I99"/>
      <c r="J99"/>
      <c r="K99"/>
      <c r="L99"/>
      <c r="Q99" s="13"/>
      <c r="R99" s="13"/>
      <c r="S99" s="13"/>
      <c r="T99" s="13"/>
    </row>
    <row r="100" spans="8:20" s="11" customFormat="1" x14ac:dyDescent="0.2">
      <c r="H100"/>
      <c r="I100"/>
      <c r="J100"/>
      <c r="K100"/>
      <c r="L100"/>
      <c r="Q100" s="13"/>
      <c r="R100" s="13"/>
      <c r="S100" s="13"/>
      <c r="T100" s="13"/>
    </row>
    <row r="101" spans="8:20" s="11" customFormat="1" x14ac:dyDescent="0.2">
      <c r="H101"/>
      <c r="I101"/>
      <c r="J101"/>
      <c r="K101"/>
      <c r="L101"/>
      <c r="Q101" s="13"/>
      <c r="R101" s="13"/>
      <c r="S101" s="13"/>
      <c r="T101" s="13"/>
    </row>
    <row r="102" spans="8:20" s="11" customFormat="1" x14ac:dyDescent="0.2">
      <c r="H102"/>
      <c r="I102"/>
      <c r="J102"/>
      <c r="K102"/>
      <c r="L102"/>
      <c r="Q102" s="13"/>
      <c r="R102" s="13"/>
      <c r="S102" s="13"/>
      <c r="T102" s="13"/>
    </row>
    <row r="103" spans="8:20" s="11" customFormat="1" x14ac:dyDescent="0.2">
      <c r="H103"/>
      <c r="I103"/>
      <c r="J103"/>
      <c r="K103"/>
      <c r="L103"/>
      <c r="Q103" s="13"/>
      <c r="R103" s="13"/>
      <c r="S103" s="13"/>
      <c r="T103" s="13"/>
    </row>
    <row r="104" spans="8:20" s="11" customFormat="1" x14ac:dyDescent="0.2">
      <c r="H104"/>
      <c r="I104"/>
      <c r="J104"/>
      <c r="K104"/>
      <c r="L104"/>
      <c r="Q104" s="13"/>
      <c r="R104" s="13"/>
      <c r="S104" s="13"/>
      <c r="T104" s="13"/>
    </row>
    <row r="105" spans="8:20" s="11" customFormat="1" x14ac:dyDescent="0.2">
      <c r="H105"/>
      <c r="I105"/>
      <c r="J105"/>
      <c r="K105"/>
      <c r="L105"/>
      <c r="Q105" s="13"/>
      <c r="R105" s="13"/>
      <c r="S105" s="13"/>
      <c r="T105" s="13"/>
    </row>
    <row r="106" spans="8:20" s="11" customFormat="1" x14ac:dyDescent="0.2">
      <c r="H106"/>
      <c r="I106"/>
      <c r="J106"/>
      <c r="K106"/>
      <c r="L106"/>
      <c r="Q106" s="13"/>
      <c r="R106" s="13"/>
      <c r="S106" s="13"/>
      <c r="T106" s="13"/>
    </row>
    <row r="107" spans="8:20" s="11" customFormat="1" x14ac:dyDescent="0.2">
      <c r="H107"/>
      <c r="I107"/>
      <c r="J107"/>
      <c r="K107"/>
      <c r="L107"/>
      <c r="Q107" s="13"/>
      <c r="R107" s="13"/>
      <c r="S107" s="13"/>
      <c r="T107" s="13"/>
    </row>
    <row r="108" spans="8:20" s="11" customFormat="1" x14ac:dyDescent="0.2">
      <c r="H108"/>
      <c r="I108"/>
      <c r="J108"/>
      <c r="K108"/>
      <c r="L108"/>
      <c r="Q108" s="13"/>
      <c r="R108" s="13"/>
      <c r="S108" s="13"/>
      <c r="T108" s="13"/>
    </row>
    <row r="109" spans="8:20" s="11" customFormat="1" x14ac:dyDescent="0.2">
      <c r="H109"/>
      <c r="I109"/>
      <c r="J109"/>
      <c r="K109"/>
      <c r="L109"/>
      <c r="Q109" s="13"/>
      <c r="R109" s="13"/>
      <c r="S109" s="13"/>
      <c r="T109" s="13"/>
    </row>
    <row r="110" spans="8:20" s="11" customFormat="1" x14ac:dyDescent="0.2">
      <c r="H110"/>
      <c r="I110"/>
      <c r="J110"/>
      <c r="K110"/>
      <c r="L110"/>
      <c r="Q110" s="13"/>
      <c r="R110" s="13"/>
      <c r="S110" s="13"/>
      <c r="T110" s="13"/>
    </row>
    <row r="111" spans="8:20" s="11" customFormat="1" x14ac:dyDescent="0.2">
      <c r="H111"/>
      <c r="I111"/>
      <c r="J111"/>
      <c r="K111"/>
      <c r="L111"/>
      <c r="Q111" s="13"/>
      <c r="R111" s="13"/>
      <c r="S111" s="13"/>
      <c r="T111" s="13"/>
    </row>
    <row r="112" spans="8:20" s="11" customFormat="1" x14ac:dyDescent="0.2">
      <c r="H112"/>
      <c r="I112"/>
      <c r="J112"/>
      <c r="K112"/>
      <c r="L112"/>
      <c r="Q112" s="13"/>
      <c r="R112" s="13"/>
      <c r="S112" s="13"/>
      <c r="T112" s="13"/>
    </row>
    <row r="113" spans="2:12" x14ac:dyDescent="0.2">
      <c r="B113" s="11"/>
      <c r="H113"/>
      <c r="I113"/>
      <c r="J113"/>
      <c r="K113"/>
      <c r="L113"/>
    </row>
    <row r="114" spans="2:12" x14ac:dyDescent="0.2">
      <c r="B114" s="11"/>
      <c r="H114"/>
      <c r="I114"/>
      <c r="J114"/>
      <c r="K114"/>
      <c r="L114"/>
    </row>
    <row r="115" spans="2:12" x14ac:dyDescent="0.2">
      <c r="B115" s="11"/>
      <c r="H115"/>
      <c r="I115"/>
      <c r="J115"/>
      <c r="K115"/>
      <c r="L115"/>
    </row>
    <row r="116" spans="2:12" x14ac:dyDescent="0.2">
      <c r="B116" s="11"/>
      <c r="H116"/>
      <c r="I116"/>
      <c r="J116"/>
      <c r="K116"/>
      <c r="L116"/>
    </row>
    <row r="117" spans="2:12" x14ac:dyDescent="0.2">
      <c r="B117" s="11"/>
      <c r="H117"/>
      <c r="I117"/>
      <c r="J117"/>
      <c r="K117"/>
      <c r="L117"/>
    </row>
    <row r="118" spans="2:12" x14ac:dyDescent="0.2">
      <c r="B118" s="11"/>
      <c r="H118"/>
      <c r="I118"/>
      <c r="J118"/>
      <c r="K118"/>
      <c r="L118"/>
    </row>
    <row r="119" spans="2:12" x14ac:dyDescent="0.2">
      <c r="B119" s="11"/>
      <c r="H119"/>
      <c r="I119"/>
      <c r="J119"/>
      <c r="K119"/>
      <c r="L119"/>
    </row>
    <row r="120" spans="2:12" x14ac:dyDescent="0.2">
      <c r="B120" s="11"/>
      <c r="H120"/>
      <c r="I120"/>
      <c r="J120"/>
      <c r="K120"/>
      <c r="L120"/>
    </row>
    <row r="121" spans="2:12" x14ac:dyDescent="0.2">
      <c r="B121" s="11"/>
      <c r="H121"/>
      <c r="I121"/>
      <c r="J121"/>
      <c r="K121"/>
      <c r="L121"/>
    </row>
    <row r="122" spans="2:12" x14ac:dyDescent="0.2">
      <c r="B122" s="11"/>
      <c r="H122"/>
      <c r="I122"/>
      <c r="J122"/>
      <c r="K122"/>
      <c r="L122"/>
    </row>
    <row r="123" spans="2:12" x14ac:dyDescent="0.2">
      <c r="H123"/>
      <c r="I123"/>
      <c r="J123"/>
      <c r="K123"/>
      <c r="L123"/>
    </row>
    <row r="124" spans="2:12" x14ac:dyDescent="0.2">
      <c r="H124"/>
      <c r="I124"/>
      <c r="J124"/>
      <c r="K124"/>
      <c r="L124"/>
    </row>
    <row r="125" spans="2:12" x14ac:dyDescent="0.2">
      <c r="H125"/>
      <c r="I125"/>
      <c r="J125"/>
      <c r="K125"/>
      <c r="L125"/>
    </row>
    <row r="126" spans="2:12" x14ac:dyDescent="0.2">
      <c r="H126"/>
      <c r="I126"/>
      <c r="J126"/>
      <c r="K126"/>
      <c r="L126"/>
    </row>
    <row r="127" spans="2:12" x14ac:dyDescent="0.2">
      <c r="H127"/>
      <c r="I127"/>
      <c r="J127"/>
      <c r="K127"/>
      <c r="L127"/>
    </row>
    <row r="128" spans="2:12" x14ac:dyDescent="0.2">
      <c r="H128"/>
      <c r="I128"/>
      <c r="J128"/>
      <c r="K128"/>
      <c r="L128"/>
    </row>
    <row r="129" spans="8:12" x14ac:dyDescent="0.2">
      <c r="H129"/>
      <c r="I129"/>
      <c r="J129"/>
      <c r="K129"/>
      <c r="L129"/>
    </row>
    <row r="130" spans="8:12" x14ac:dyDescent="0.2">
      <c r="H130"/>
      <c r="I130"/>
      <c r="J130"/>
      <c r="K130"/>
      <c r="L130"/>
    </row>
    <row r="131" spans="8:12" x14ac:dyDescent="0.2">
      <c r="H131"/>
      <c r="I131"/>
      <c r="J131"/>
      <c r="K131"/>
      <c r="L131"/>
    </row>
    <row r="132" spans="8:12" x14ac:dyDescent="0.2">
      <c r="H132"/>
      <c r="I132"/>
      <c r="J132"/>
      <c r="K132"/>
      <c r="L132"/>
    </row>
    <row r="133" spans="8:12" x14ac:dyDescent="0.2">
      <c r="H133"/>
      <c r="I133"/>
      <c r="J133"/>
      <c r="K133"/>
      <c r="L133"/>
    </row>
    <row r="134" spans="8:12" x14ac:dyDescent="0.2">
      <c r="H134"/>
      <c r="I134"/>
      <c r="J134"/>
      <c r="K134"/>
      <c r="L134"/>
    </row>
    <row r="135" spans="8:12" x14ac:dyDescent="0.2">
      <c r="H135"/>
      <c r="I135"/>
      <c r="J135"/>
      <c r="K135"/>
      <c r="L135"/>
    </row>
    <row r="136" spans="8:12" x14ac:dyDescent="0.2">
      <c r="H136"/>
      <c r="I136"/>
      <c r="J136"/>
      <c r="K136"/>
      <c r="L136"/>
    </row>
    <row r="137" spans="8:12" x14ac:dyDescent="0.2">
      <c r="H137"/>
      <c r="I137"/>
      <c r="J137"/>
      <c r="K137"/>
      <c r="L137"/>
    </row>
    <row r="138" spans="8:12" x14ac:dyDescent="0.2">
      <c r="H138"/>
      <c r="I138"/>
      <c r="J138"/>
      <c r="K138"/>
      <c r="L138"/>
    </row>
    <row r="139" spans="8:12" x14ac:dyDescent="0.2">
      <c r="H139"/>
      <c r="I139"/>
      <c r="J139"/>
      <c r="K139"/>
      <c r="L139"/>
    </row>
    <row r="140" spans="8:12" x14ac:dyDescent="0.2">
      <c r="H140"/>
      <c r="I140"/>
      <c r="J140"/>
      <c r="K140"/>
      <c r="L140"/>
    </row>
    <row r="141" spans="8:12" x14ac:dyDescent="0.2">
      <c r="H141"/>
      <c r="I141"/>
      <c r="J141"/>
      <c r="K141"/>
      <c r="L141"/>
    </row>
    <row r="142" spans="8:12" x14ac:dyDescent="0.2">
      <c r="H142"/>
      <c r="I142"/>
      <c r="J142"/>
      <c r="K142"/>
      <c r="L142"/>
    </row>
    <row r="143" spans="8:12" x14ac:dyDescent="0.2">
      <c r="H143"/>
      <c r="I143"/>
      <c r="J143"/>
      <c r="K143"/>
      <c r="L143"/>
    </row>
    <row r="144" spans="8:12" x14ac:dyDescent="0.2">
      <c r="H144"/>
      <c r="I144"/>
      <c r="J144"/>
      <c r="K144"/>
      <c r="L144"/>
    </row>
    <row r="145" spans="8:12" x14ac:dyDescent="0.2">
      <c r="H145"/>
      <c r="I145"/>
      <c r="J145"/>
      <c r="K145"/>
      <c r="L145"/>
    </row>
    <row r="146" spans="8:12" x14ac:dyDescent="0.2">
      <c r="H146"/>
      <c r="I146"/>
      <c r="J146"/>
      <c r="K146"/>
      <c r="L146"/>
    </row>
    <row r="147" spans="8:12" x14ac:dyDescent="0.2">
      <c r="H147"/>
      <c r="I147"/>
      <c r="J147"/>
      <c r="K147"/>
      <c r="L147"/>
    </row>
    <row r="148" spans="8:12" x14ac:dyDescent="0.2">
      <c r="H148"/>
      <c r="I148"/>
      <c r="J148"/>
      <c r="K148"/>
      <c r="L148"/>
    </row>
    <row r="149" spans="8:12" x14ac:dyDescent="0.2">
      <c r="H149"/>
      <c r="I149"/>
      <c r="J149"/>
      <c r="K149"/>
      <c r="L149"/>
    </row>
    <row r="150" spans="8:12" x14ac:dyDescent="0.2">
      <c r="H150"/>
      <c r="I150"/>
      <c r="J150"/>
      <c r="K150"/>
      <c r="L150"/>
    </row>
    <row r="151" spans="8:12" x14ac:dyDescent="0.2">
      <c r="H151"/>
      <c r="I151"/>
      <c r="J151"/>
      <c r="K151"/>
      <c r="L151"/>
    </row>
  </sheetData>
  <pageMargins left="0.7" right="0.7" top="0.75" bottom="0.75" header="0.3" footer="0.3"/>
  <pageSetup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ABE8-71AE-C54A-80D8-AD8B64E36DF4}">
  <dimension ref="A1:B54"/>
  <sheetViews>
    <sheetView showGridLines="0" workbookViewId="0">
      <selection activeCell="Q5" sqref="Q5"/>
    </sheetView>
  </sheetViews>
  <sheetFormatPr baseColWidth="10" defaultRowHeight="15" x14ac:dyDescent="0.2"/>
  <cols>
    <col min="1" max="1" width="16" style="170" customWidth="1"/>
    <col min="2" max="2" width="11" bestFit="1" customWidth="1"/>
  </cols>
  <sheetData>
    <row r="1" spans="1:2" ht="34" x14ac:dyDescent="0.2">
      <c r="A1" s="168" t="s">
        <v>0</v>
      </c>
      <c r="B1" s="168" t="s">
        <v>370</v>
      </c>
    </row>
    <row r="2" spans="1:2" ht="17" x14ac:dyDescent="0.2">
      <c r="A2" s="131" t="s">
        <v>41</v>
      </c>
      <c r="B2" s="132">
        <v>86</v>
      </c>
    </row>
    <row r="3" spans="1:2" ht="17" x14ac:dyDescent="0.2">
      <c r="A3" s="131" t="s">
        <v>49</v>
      </c>
      <c r="B3" s="132">
        <v>26</v>
      </c>
    </row>
    <row r="4" spans="1:2" ht="34" x14ac:dyDescent="0.2">
      <c r="A4" s="131" t="s">
        <v>421</v>
      </c>
      <c r="B4" s="132">
        <v>26</v>
      </c>
    </row>
    <row r="5" spans="1:2" ht="34" x14ac:dyDescent="0.2">
      <c r="A5" s="131" t="s">
        <v>1150</v>
      </c>
      <c r="B5" s="132">
        <v>25</v>
      </c>
    </row>
    <row r="6" spans="1:2" ht="17" x14ac:dyDescent="0.2">
      <c r="A6" s="131" t="s">
        <v>238</v>
      </c>
      <c r="B6" s="132">
        <v>20</v>
      </c>
    </row>
    <row r="7" spans="1:2" ht="17" x14ac:dyDescent="0.2">
      <c r="A7" s="131" t="s">
        <v>34</v>
      </c>
      <c r="B7" s="132">
        <v>19</v>
      </c>
    </row>
    <row r="8" spans="1:2" ht="17" x14ac:dyDescent="0.2">
      <c r="A8" s="131" t="s">
        <v>20</v>
      </c>
      <c r="B8" s="132">
        <v>18</v>
      </c>
    </row>
    <row r="9" spans="1:2" ht="17" x14ac:dyDescent="0.2">
      <c r="A9" s="131" t="s">
        <v>144</v>
      </c>
      <c r="B9" s="132">
        <v>15</v>
      </c>
    </row>
    <row r="10" spans="1:2" ht="34" x14ac:dyDescent="0.2">
      <c r="A10" s="130" t="s">
        <v>13</v>
      </c>
      <c r="B10" s="132">
        <v>13</v>
      </c>
    </row>
    <row r="11" spans="1:2" ht="17" x14ac:dyDescent="0.2">
      <c r="A11" s="131" t="s">
        <v>68</v>
      </c>
      <c r="B11" s="132">
        <v>13</v>
      </c>
    </row>
    <row r="12" spans="1:2" ht="17" x14ac:dyDescent="0.2">
      <c r="A12" s="131" t="s">
        <v>101</v>
      </c>
      <c r="B12" s="132">
        <v>10</v>
      </c>
    </row>
    <row r="13" spans="1:2" ht="34" x14ac:dyDescent="0.2">
      <c r="A13" s="131" t="s">
        <v>154</v>
      </c>
      <c r="B13" s="132">
        <v>10</v>
      </c>
    </row>
    <row r="14" spans="1:2" ht="17" x14ac:dyDescent="0.2">
      <c r="A14" s="131" t="s">
        <v>233</v>
      </c>
      <c r="B14" s="132">
        <v>10</v>
      </c>
    </row>
    <row r="15" spans="1:2" ht="17" x14ac:dyDescent="0.2">
      <c r="A15" s="131" t="s">
        <v>205</v>
      </c>
      <c r="B15" s="132">
        <v>9</v>
      </c>
    </row>
    <row r="16" spans="1:2" ht="17" x14ac:dyDescent="0.2">
      <c r="A16" s="131" t="s">
        <v>118</v>
      </c>
      <c r="B16" s="132">
        <v>9</v>
      </c>
    </row>
    <row r="17" spans="1:2" ht="34" x14ac:dyDescent="0.2">
      <c r="A17" s="131" t="s">
        <v>1151</v>
      </c>
      <c r="B17" s="132">
        <v>7</v>
      </c>
    </row>
    <row r="18" spans="1:2" ht="34" x14ac:dyDescent="0.2">
      <c r="A18" s="131" t="s">
        <v>92</v>
      </c>
      <c r="B18" s="132">
        <v>6</v>
      </c>
    </row>
    <row r="19" spans="1:2" ht="17" x14ac:dyDescent="0.2">
      <c r="A19" s="131" t="s">
        <v>184</v>
      </c>
      <c r="B19" s="132">
        <v>6</v>
      </c>
    </row>
    <row r="20" spans="1:2" ht="16" x14ac:dyDescent="0.2">
      <c r="A20" s="130"/>
      <c r="B20" s="132"/>
    </row>
    <row r="21" spans="1:2" ht="16" x14ac:dyDescent="0.2">
      <c r="A21" s="130"/>
      <c r="B21" s="132"/>
    </row>
    <row r="22" spans="1:2" ht="16" x14ac:dyDescent="0.2">
      <c r="A22" s="130"/>
      <c r="B22" s="132"/>
    </row>
    <row r="23" spans="1:2" ht="16" x14ac:dyDescent="0.2">
      <c r="A23" s="131"/>
      <c r="B23" s="132"/>
    </row>
    <row r="24" spans="1:2" ht="16" x14ac:dyDescent="0.2">
      <c r="A24" s="131"/>
      <c r="B24" s="132"/>
    </row>
    <row r="25" spans="1:2" ht="16" x14ac:dyDescent="0.2">
      <c r="A25" s="130"/>
      <c r="B25" s="132"/>
    </row>
    <row r="26" spans="1:2" ht="16" x14ac:dyDescent="0.2">
      <c r="A26" s="131"/>
      <c r="B26" s="132"/>
    </row>
    <row r="27" spans="1:2" ht="16" x14ac:dyDescent="0.2">
      <c r="A27" s="131"/>
      <c r="B27" s="132"/>
    </row>
    <row r="28" spans="1:2" ht="16" x14ac:dyDescent="0.2">
      <c r="A28" s="131"/>
      <c r="B28" s="132"/>
    </row>
    <row r="29" spans="1:2" ht="16" x14ac:dyDescent="0.2">
      <c r="A29" s="131"/>
      <c r="B29" s="132"/>
    </row>
    <row r="30" spans="1:2" ht="16" x14ac:dyDescent="0.2">
      <c r="A30" s="131"/>
      <c r="B30" s="132"/>
    </row>
    <row r="31" spans="1:2" ht="16" x14ac:dyDescent="0.2">
      <c r="A31" s="131"/>
      <c r="B31" s="132"/>
    </row>
    <row r="32" spans="1:2" ht="16" x14ac:dyDescent="0.2">
      <c r="A32" s="131"/>
      <c r="B32" s="132"/>
    </row>
    <row r="33" spans="1:2" ht="16" x14ac:dyDescent="0.2">
      <c r="A33" s="131"/>
      <c r="B33" s="132"/>
    </row>
    <row r="34" spans="1:2" ht="16" x14ac:dyDescent="0.2">
      <c r="A34" s="131"/>
      <c r="B34" s="132"/>
    </row>
    <row r="35" spans="1:2" ht="16" x14ac:dyDescent="0.2">
      <c r="A35" s="131"/>
      <c r="B35" s="132"/>
    </row>
    <row r="36" spans="1:2" ht="16" x14ac:dyDescent="0.2">
      <c r="A36" s="131"/>
      <c r="B36" s="132"/>
    </row>
    <row r="37" spans="1:2" ht="16" x14ac:dyDescent="0.2">
      <c r="A37" s="131"/>
      <c r="B37" s="132"/>
    </row>
    <row r="38" spans="1:2" ht="16" x14ac:dyDescent="0.2">
      <c r="A38" s="131"/>
      <c r="B38" s="132"/>
    </row>
    <row r="39" spans="1:2" ht="16" x14ac:dyDescent="0.2">
      <c r="A39" s="131"/>
      <c r="B39" s="132"/>
    </row>
    <row r="40" spans="1:2" ht="16" x14ac:dyDescent="0.2">
      <c r="A40" s="130"/>
      <c r="B40" s="132"/>
    </row>
    <row r="41" spans="1:2" ht="16" x14ac:dyDescent="0.2">
      <c r="A41" s="131"/>
      <c r="B41" s="132"/>
    </row>
    <row r="42" spans="1:2" ht="16" x14ac:dyDescent="0.2">
      <c r="A42" s="131"/>
      <c r="B42" s="132"/>
    </row>
    <row r="43" spans="1:2" ht="16" x14ac:dyDescent="0.2">
      <c r="A43" s="130"/>
      <c r="B43" s="132"/>
    </row>
    <row r="44" spans="1:2" ht="16" x14ac:dyDescent="0.2">
      <c r="A44" s="130"/>
      <c r="B44" s="132"/>
    </row>
    <row r="45" spans="1:2" ht="16" x14ac:dyDescent="0.2">
      <c r="A45" s="131"/>
      <c r="B45" s="132"/>
    </row>
    <row r="46" spans="1:2" ht="16" x14ac:dyDescent="0.2">
      <c r="A46" s="131"/>
      <c r="B46" s="132"/>
    </row>
    <row r="47" spans="1:2" ht="16" x14ac:dyDescent="0.2">
      <c r="A47" s="131"/>
      <c r="B47" s="132"/>
    </row>
    <row r="48" spans="1:2" ht="16" x14ac:dyDescent="0.2">
      <c r="A48" s="131"/>
      <c r="B48" s="132"/>
    </row>
    <row r="49" spans="1:2" ht="16" x14ac:dyDescent="0.2">
      <c r="A49" s="131"/>
      <c r="B49" s="132"/>
    </row>
    <row r="50" spans="1:2" ht="16" x14ac:dyDescent="0.2">
      <c r="A50" s="131"/>
      <c r="B50" s="132"/>
    </row>
    <row r="51" spans="1:2" ht="16" x14ac:dyDescent="0.2">
      <c r="A51" s="131"/>
      <c r="B51" s="132"/>
    </row>
    <row r="52" spans="1:2" ht="16" x14ac:dyDescent="0.2">
      <c r="A52" s="130"/>
      <c r="B52" s="132"/>
    </row>
    <row r="53" spans="1:2" ht="16" x14ac:dyDescent="0.2">
      <c r="A53" s="131"/>
      <c r="B53" s="132"/>
    </row>
    <row r="54" spans="1:2" ht="16" x14ac:dyDescent="0.2">
      <c r="B54" s="16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5C8A-8EBD-4875-A802-CF4DA64F696F}">
  <dimension ref="A1:I31"/>
  <sheetViews>
    <sheetView workbookViewId="0">
      <selection activeCell="D2" sqref="D2:D12"/>
    </sheetView>
  </sheetViews>
  <sheetFormatPr baseColWidth="10" defaultColWidth="11.5" defaultRowHeight="15" x14ac:dyDescent="0.2"/>
  <cols>
    <col min="1" max="1" width="42.33203125" customWidth="1"/>
    <col min="2" max="2" width="53.83203125" customWidth="1"/>
    <col min="3" max="6" width="15.6640625" customWidth="1"/>
    <col min="9" max="9" width="14.1640625" bestFit="1" customWidth="1"/>
  </cols>
  <sheetData>
    <row r="1" spans="1:9" ht="34" x14ac:dyDescent="0.2">
      <c r="A1" s="114" t="s">
        <v>0</v>
      </c>
      <c r="B1" s="114" t="s">
        <v>373</v>
      </c>
      <c r="C1" s="114" t="s">
        <v>368</v>
      </c>
      <c r="D1" s="115" t="s">
        <v>369</v>
      </c>
      <c r="E1" s="115" t="s">
        <v>370</v>
      </c>
      <c r="F1" s="115" t="s">
        <v>371</v>
      </c>
    </row>
    <row r="2" spans="1:9" ht="34" x14ac:dyDescent="0.2">
      <c r="A2" s="116" t="s">
        <v>15</v>
      </c>
      <c r="B2" s="116" t="s">
        <v>374</v>
      </c>
      <c r="C2" s="117">
        <v>13.233333333333336</v>
      </c>
      <c r="D2" s="118">
        <v>0.17058149527356065</v>
      </c>
      <c r="E2" s="119">
        <v>14</v>
      </c>
      <c r="F2" s="118">
        <v>8.8050314465408799E-2</v>
      </c>
      <c r="I2" s="113">
        <v>7858925.6500000004</v>
      </c>
    </row>
    <row r="3" spans="1:9" ht="34" x14ac:dyDescent="0.2">
      <c r="A3" s="116" t="s">
        <v>241</v>
      </c>
      <c r="B3" s="116" t="s">
        <v>375</v>
      </c>
      <c r="C3" s="117">
        <v>11.066666666666666</v>
      </c>
      <c r="D3" s="118">
        <v>0.14265253509023204</v>
      </c>
      <c r="E3" s="119">
        <v>3</v>
      </c>
      <c r="F3" s="118">
        <v>1.8867924528301886E-2</v>
      </c>
    </row>
    <row r="4" spans="1:9" ht="34" x14ac:dyDescent="0.2">
      <c r="A4" s="120" t="s">
        <v>20</v>
      </c>
      <c r="B4" s="116" t="s">
        <v>376</v>
      </c>
      <c r="C4" s="117">
        <v>6.1999999999999993</v>
      </c>
      <c r="D4" s="118">
        <v>7.9919793755370949E-2</v>
      </c>
      <c r="E4" s="119">
        <v>10</v>
      </c>
      <c r="F4" s="118">
        <v>6.2893081761006289E-2</v>
      </c>
    </row>
    <row r="5" spans="1:9" ht="34" x14ac:dyDescent="0.2">
      <c r="A5" s="120" t="s">
        <v>34</v>
      </c>
      <c r="B5" s="116" t="s">
        <v>377</v>
      </c>
      <c r="C5" s="117">
        <v>5.85</v>
      </c>
      <c r="D5" s="118">
        <v>7.540819249498712E-2</v>
      </c>
      <c r="E5" s="119">
        <v>6</v>
      </c>
      <c r="F5" s="118">
        <v>3.7735849056603772E-2</v>
      </c>
    </row>
    <row r="6" spans="1:9" ht="33.75" customHeight="1" x14ac:dyDescent="0.2">
      <c r="A6" s="120" t="s">
        <v>41</v>
      </c>
      <c r="B6" s="116" t="s">
        <v>378</v>
      </c>
      <c r="C6" s="117">
        <v>5.3333333333333313</v>
      </c>
      <c r="D6" s="118">
        <v>6.8748209682039513E-2</v>
      </c>
      <c r="E6" s="119">
        <v>16</v>
      </c>
      <c r="F6" s="118">
        <v>0.10062893081761007</v>
      </c>
    </row>
    <row r="7" spans="1:9" ht="51" x14ac:dyDescent="0.2">
      <c r="A7" s="120" t="s">
        <v>80</v>
      </c>
      <c r="B7" s="116" t="s">
        <v>379</v>
      </c>
      <c r="C7" s="117">
        <v>3.666666666666667</v>
      </c>
      <c r="D7" s="118">
        <v>4.7264394156402184E-2</v>
      </c>
      <c r="E7" s="119">
        <v>3</v>
      </c>
      <c r="F7" s="118">
        <v>1.8867924528301886E-2</v>
      </c>
    </row>
    <row r="8" spans="1:9" ht="17" x14ac:dyDescent="0.2">
      <c r="A8" s="116" t="s">
        <v>250</v>
      </c>
      <c r="B8" s="116"/>
      <c r="C8" s="117">
        <v>3.4999999999999996</v>
      </c>
      <c r="D8" s="118">
        <v>4.5116012603838442E-2</v>
      </c>
      <c r="E8" s="119">
        <v>6</v>
      </c>
      <c r="F8" s="118">
        <v>3.7735849056603772E-2</v>
      </c>
    </row>
    <row r="9" spans="1:9" ht="16" x14ac:dyDescent="0.2">
      <c r="A9" s="120" t="s">
        <v>205</v>
      </c>
      <c r="B9" s="120"/>
      <c r="C9" s="117">
        <v>3.4333333333333336</v>
      </c>
      <c r="D9" s="118">
        <v>4.4256659982812953E-2</v>
      </c>
      <c r="E9" s="119">
        <v>7</v>
      </c>
      <c r="F9" s="118">
        <v>4.40251572327044E-2</v>
      </c>
    </row>
    <row r="10" spans="1:9" ht="16" x14ac:dyDescent="0.2">
      <c r="A10" s="120" t="s">
        <v>49</v>
      </c>
      <c r="B10" s="120"/>
      <c r="C10" s="117">
        <v>3.4000000000000004</v>
      </c>
      <c r="D10" s="118">
        <v>4.3826983672300208E-2</v>
      </c>
      <c r="E10" s="119">
        <v>7</v>
      </c>
      <c r="F10" s="118">
        <v>4.40251572327044E-2</v>
      </c>
    </row>
    <row r="11" spans="1:9" ht="16" x14ac:dyDescent="0.2">
      <c r="A11" s="120" t="s">
        <v>118</v>
      </c>
      <c r="B11" s="120"/>
      <c r="C11" s="117">
        <v>2.5333333333333337</v>
      </c>
      <c r="D11" s="118">
        <v>3.2655399598968786E-2</v>
      </c>
      <c r="E11" s="119">
        <v>8</v>
      </c>
      <c r="F11" s="118">
        <v>5.0314465408805034E-2</v>
      </c>
    </row>
    <row r="12" spans="1:9" ht="17" x14ac:dyDescent="0.2">
      <c r="A12" s="116" t="s">
        <v>282</v>
      </c>
      <c r="B12" s="116"/>
      <c r="C12" s="117">
        <v>2.5</v>
      </c>
      <c r="D12" s="118">
        <v>3.2225723288456035E-2</v>
      </c>
      <c r="E12" s="119">
        <v>3</v>
      </c>
      <c r="F12" s="118">
        <v>1.8867924528301886E-2</v>
      </c>
    </row>
    <row r="13" spans="1:9" ht="16" x14ac:dyDescent="0.2">
      <c r="A13" s="120" t="s">
        <v>238</v>
      </c>
      <c r="B13" s="120" t="s">
        <v>380</v>
      </c>
      <c r="C13" s="117">
        <v>2.2749999999999999</v>
      </c>
      <c r="D13" s="118">
        <v>2.9325408192494989E-2</v>
      </c>
      <c r="E13" s="119">
        <v>20</v>
      </c>
      <c r="F13" s="118">
        <v>0.12578616352201258</v>
      </c>
    </row>
    <row r="14" spans="1:9" ht="16" x14ac:dyDescent="0.2">
      <c r="A14" s="120" t="s">
        <v>233</v>
      </c>
      <c r="B14" s="120" t="s">
        <v>381</v>
      </c>
      <c r="C14" s="117">
        <v>1.9</v>
      </c>
      <c r="D14" s="118">
        <v>2.4491549699226584E-2</v>
      </c>
      <c r="E14" s="119">
        <v>10</v>
      </c>
      <c r="F14" s="118">
        <v>6.2893081761006289E-2</v>
      </c>
    </row>
    <row r="15" spans="1:9" ht="16" x14ac:dyDescent="0.2">
      <c r="A15" s="120" t="s">
        <v>144</v>
      </c>
      <c r="B15" s="120"/>
      <c r="C15" s="117">
        <v>1.5833333333333335</v>
      </c>
      <c r="D15" s="118">
        <v>2.0409624749355489E-2</v>
      </c>
      <c r="E15" s="119">
        <v>8</v>
      </c>
      <c r="F15" s="118">
        <v>5.0314465408805034E-2</v>
      </c>
    </row>
    <row r="16" spans="1:9" ht="17" x14ac:dyDescent="0.2">
      <c r="A16" s="116" t="s">
        <v>9</v>
      </c>
      <c r="B16" s="116"/>
      <c r="C16" s="117">
        <v>1.5166666666666668</v>
      </c>
      <c r="D16" s="118">
        <v>1.9550272128329996E-2</v>
      </c>
      <c r="E16" s="119">
        <v>5</v>
      </c>
      <c r="F16" s="118">
        <v>3.1446540880503145E-2</v>
      </c>
    </row>
    <row r="17" spans="1:6" ht="16" x14ac:dyDescent="0.2">
      <c r="A17" s="120" t="s">
        <v>101</v>
      </c>
      <c r="B17" s="120"/>
      <c r="C17" s="117">
        <v>1.3750000000000002</v>
      </c>
      <c r="D17" s="118">
        <v>1.7724147808650823E-2</v>
      </c>
      <c r="E17" s="119">
        <v>7</v>
      </c>
      <c r="F17" s="118">
        <v>4.40251572327044E-2</v>
      </c>
    </row>
    <row r="18" spans="1:6" ht="16" hidden="1" x14ac:dyDescent="0.2">
      <c r="A18" s="121" t="s">
        <v>349</v>
      </c>
      <c r="B18" s="121"/>
      <c r="C18" s="117">
        <v>1.3</v>
      </c>
      <c r="D18" s="118">
        <v>1.6757376109997137E-2</v>
      </c>
      <c r="E18" s="119">
        <v>1</v>
      </c>
      <c r="F18" s="118">
        <v>6.2893081761006293E-3</v>
      </c>
    </row>
    <row r="19" spans="1:6" ht="17" hidden="1" x14ac:dyDescent="0.2">
      <c r="A19" s="116" t="s">
        <v>280</v>
      </c>
      <c r="B19" s="116"/>
      <c r="C19" s="117">
        <v>1.2333333333333334</v>
      </c>
      <c r="D19" s="118">
        <v>1.5898023488971645E-2</v>
      </c>
      <c r="E19" s="119">
        <v>3</v>
      </c>
      <c r="F19" s="118">
        <v>1.8867924528301886E-2</v>
      </c>
    </row>
    <row r="20" spans="1:6" ht="16" hidden="1" x14ac:dyDescent="0.2">
      <c r="A20" s="121" t="s">
        <v>344</v>
      </c>
      <c r="B20" s="121"/>
      <c r="C20" s="117">
        <v>1.2166666666666666</v>
      </c>
      <c r="D20" s="118">
        <v>1.5683185333715269E-2</v>
      </c>
      <c r="E20" s="119">
        <v>1</v>
      </c>
      <c r="F20" s="118">
        <v>6.2893081761006293E-3</v>
      </c>
    </row>
    <row r="21" spans="1:6" ht="16" hidden="1" x14ac:dyDescent="0.2">
      <c r="A21" s="120" t="s">
        <v>184</v>
      </c>
      <c r="B21" s="120"/>
      <c r="C21" s="117">
        <v>1.1499999999999999</v>
      </c>
      <c r="D21" s="118">
        <v>1.4823832712689774E-2</v>
      </c>
      <c r="E21" s="119">
        <v>3</v>
      </c>
      <c r="F21" s="118">
        <v>1.8867924528301886E-2</v>
      </c>
    </row>
    <row r="22" spans="1:6" ht="16" hidden="1" x14ac:dyDescent="0.2">
      <c r="A22" s="120" t="s">
        <v>291</v>
      </c>
      <c r="B22" s="120"/>
      <c r="C22" s="117">
        <v>0.75</v>
      </c>
      <c r="D22" s="118">
        <v>9.6677169865368104E-3</v>
      </c>
      <c r="E22" s="119">
        <v>2</v>
      </c>
      <c r="F22" s="118">
        <v>1.2578616352201259E-2</v>
      </c>
    </row>
    <row r="23" spans="1:6" ht="17" hidden="1" x14ac:dyDescent="0.2">
      <c r="A23" s="116" t="s">
        <v>315</v>
      </c>
      <c r="B23" s="116"/>
      <c r="C23" s="117">
        <v>0.6333333333333333</v>
      </c>
      <c r="D23" s="118">
        <v>8.1638498997421947E-3</v>
      </c>
      <c r="E23" s="119">
        <v>1</v>
      </c>
      <c r="F23" s="118">
        <v>6.2893081761006293E-3</v>
      </c>
    </row>
    <row r="24" spans="1:6" ht="16" hidden="1" x14ac:dyDescent="0.2">
      <c r="A24" s="121" t="s">
        <v>354</v>
      </c>
      <c r="B24" s="121"/>
      <c r="C24" s="117">
        <v>0.5</v>
      </c>
      <c r="D24" s="118">
        <v>6.4451446576912069E-3</v>
      </c>
      <c r="E24" s="119">
        <v>1</v>
      </c>
      <c r="F24" s="118">
        <v>6.2893081761006293E-3</v>
      </c>
    </row>
    <row r="25" spans="1:6" ht="16" hidden="1" x14ac:dyDescent="0.2">
      <c r="A25" s="120" t="s">
        <v>68</v>
      </c>
      <c r="B25" s="120"/>
      <c r="C25" s="117">
        <v>0.49166666666666664</v>
      </c>
      <c r="D25" s="118">
        <v>6.33772558006302E-3</v>
      </c>
      <c r="E25" s="119">
        <v>5</v>
      </c>
      <c r="F25" s="118">
        <v>3.1446540880503145E-2</v>
      </c>
    </row>
    <row r="26" spans="1:6" ht="16" hidden="1" x14ac:dyDescent="0.2">
      <c r="A26" s="120" t="s">
        <v>134</v>
      </c>
      <c r="B26" s="120"/>
      <c r="C26" s="117">
        <v>0.27777777777777779</v>
      </c>
      <c r="D26" s="118">
        <v>3.5806359209395594E-3</v>
      </c>
      <c r="E26" s="119">
        <v>2</v>
      </c>
      <c r="F26" s="118">
        <v>1.2578616352201259E-2</v>
      </c>
    </row>
    <row r="27" spans="1:6" ht="17" hidden="1" x14ac:dyDescent="0.2">
      <c r="A27" s="116" t="s">
        <v>257</v>
      </c>
      <c r="B27" s="116"/>
      <c r="C27" s="117">
        <v>0.21666666666666667</v>
      </c>
      <c r="D27" s="118">
        <v>2.7928960183328565E-3</v>
      </c>
      <c r="E27" s="119">
        <v>2</v>
      </c>
      <c r="F27" s="118">
        <v>1.2578616352201259E-2</v>
      </c>
    </row>
    <row r="28" spans="1:6" ht="16" hidden="1" x14ac:dyDescent="0.2">
      <c r="A28" s="120" t="s">
        <v>138</v>
      </c>
      <c r="B28" s="120"/>
      <c r="C28" s="117">
        <v>0.19166666666666665</v>
      </c>
      <c r="D28" s="118">
        <v>2.4706387854482956E-3</v>
      </c>
      <c r="E28" s="119">
        <v>2</v>
      </c>
      <c r="F28" s="118">
        <v>1.2578616352201259E-2</v>
      </c>
    </row>
    <row r="29" spans="1:6" ht="16" hidden="1" x14ac:dyDescent="0.2">
      <c r="A29" s="120" t="s">
        <v>244</v>
      </c>
      <c r="B29" s="120"/>
      <c r="C29" s="117">
        <v>0.13333333333333333</v>
      </c>
      <c r="D29" s="118">
        <v>1.7187052420509885E-3</v>
      </c>
      <c r="E29" s="119">
        <v>2</v>
      </c>
      <c r="F29" s="118">
        <v>1.2578616352201259E-2</v>
      </c>
    </row>
    <row r="30" spans="1:6" ht="16" hidden="1" x14ac:dyDescent="0.2">
      <c r="A30" s="121" t="s">
        <v>313</v>
      </c>
      <c r="B30" s="121"/>
      <c r="C30" s="117">
        <v>0.11666666666666667</v>
      </c>
      <c r="D30" s="118">
        <v>1.503867086794615E-3</v>
      </c>
      <c r="E30" s="119">
        <v>1</v>
      </c>
      <c r="F30" s="118">
        <v>6.2893081761006293E-3</v>
      </c>
    </row>
    <row r="31" spans="1:6" ht="16" x14ac:dyDescent="0.2">
      <c r="A31" s="114" t="s">
        <v>372</v>
      </c>
      <c r="B31" s="114"/>
      <c r="C31" s="122">
        <v>77.577777777777769</v>
      </c>
      <c r="D31" s="123">
        <v>1</v>
      </c>
      <c r="E31" s="114">
        <v>159</v>
      </c>
      <c r="F31" s="12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9D31-0B3C-4D6E-A7F2-8F1E87D966C0}">
  <dimension ref="B2:E32"/>
  <sheetViews>
    <sheetView workbookViewId="0">
      <selection activeCell="E26" sqref="E26"/>
    </sheetView>
  </sheetViews>
  <sheetFormatPr baseColWidth="10" defaultColWidth="11.5" defaultRowHeight="15" x14ac:dyDescent="0.2"/>
  <cols>
    <col min="2" max="2" width="44" bestFit="1" customWidth="1"/>
    <col min="4" max="4" width="13.83203125" customWidth="1"/>
    <col min="5" max="5" width="62.1640625" customWidth="1"/>
  </cols>
  <sheetData>
    <row r="2" spans="2:5" ht="32" x14ac:dyDescent="0.2">
      <c r="B2" s="43" t="s">
        <v>0</v>
      </c>
      <c r="C2" s="43" t="s">
        <v>368</v>
      </c>
      <c r="D2" s="44" t="s">
        <v>369</v>
      </c>
      <c r="E2" s="44" t="s">
        <v>382</v>
      </c>
    </row>
    <row r="3" spans="2:5" x14ac:dyDescent="0.2">
      <c r="B3" s="14" t="s">
        <v>80</v>
      </c>
      <c r="C3" s="12">
        <v>17.3</v>
      </c>
      <c r="D3" s="15">
        <v>0.34507978723404231</v>
      </c>
      <c r="E3" t="s">
        <v>383</v>
      </c>
    </row>
    <row r="4" spans="2:5" x14ac:dyDescent="0.2">
      <c r="B4" s="14" t="s">
        <v>41</v>
      </c>
      <c r="C4" s="12">
        <v>6.7166666666666721</v>
      </c>
      <c r="D4" s="15">
        <v>0.13397606382978725</v>
      </c>
      <c r="E4" t="s">
        <v>384</v>
      </c>
    </row>
    <row r="5" spans="2:5" x14ac:dyDescent="0.2">
      <c r="B5" s="14" t="s">
        <v>59</v>
      </c>
      <c r="C5" s="12">
        <v>6.0500000000000007</v>
      </c>
      <c r="D5" s="15">
        <v>0.12067819148936164</v>
      </c>
      <c r="E5" t="s">
        <v>60</v>
      </c>
    </row>
    <row r="6" spans="2:5" x14ac:dyDescent="0.2">
      <c r="B6" s="14" t="s">
        <v>49</v>
      </c>
      <c r="C6" s="12">
        <v>5.1333333333333337</v>
      </c>
      <c r="D6" s="15">
        <v>0.10239361702127653</v>
      </c>
      <c r="E6" t="s">
        <v>50</v>
      </c>
    </row>
    <row r="7" spans="2:5" x14ac:dyDescent="0.2">
      <c r="B7" s="14" t="s">
        <v>20</v>
      </c>
      <c r="C7" s="12">
        <v>3.3666666666666667</v>
      </c>
      <c r="D7" s="15">
        <v>6.7154255319148884E-2</v>
      </c>
      <c r="E7" t="s">
        <v>385</v>
      </c>
    </row>
    <row r="8" spans="2:5" x14ac:dyDescent="0.2">
      <c r="B8" s="14" t="s">
        <v>46</v>
      </c>
      <c r="C8" s="12">
        <v>2.6833333333333331</v>
      </c>
      <c r="D8" s="15">
        <v>5.3523936170212727E-2</v>
      </c>
      <c r="E8" t="s">
        <v>386</v>
      </c>
    </row>
    <row r="11" spans="2:5" ht="32" x14ac:dyDescent="0.2">
      <c r="B11" s="43" t="s">
        <v>0</v>
      </c>
      <c r="C11" s="43" t="s">
        <v>368</v>
      </c>
      <c r="D11" s="44" t="s">
        <v>369</v>
      </c>
      <c r="E11" s="44" t="s">
        <v>382</v>
      </c>
    </row>
    <row r="12" spans="2:5" x14ac:dyDescent="0.2">
      <c r="B12" s="14" t="s">
        <v>49</v>
      </c>
      <c r="C12" s="12">
        <v>9.5333333333333332</v>
      </c>
      <c r="D12" s="15">
        <v>0.33430742255990648</v>
      </c>
      <c r="E12" t="s">
        <v>387</v>
      </c>
    </row>
    <row r="13" spans="2:5" x14ac:dyDescent="0.2">
      <c r="B13" s="14" t="s">
        <v>388</v>
      </c>
      <c r="C13" s="12">
        <v>5.75</v>
      </c>
      <c r="D13" s="15">
        <v>0.20163646990064291</v>
      </c>
      <c r="E13" t="s">
        <v>389</v>
      </c>
    </row>
    <row r="14" spans="2:5" x14ac:dyDescent="0.2">
      <c r="B14" s="14" t="s">
        <v>104</v>
      </c>
      <c r="C14" s="12">
        <v>2.8</v>
      </c>
      <c r="D14" s="15">
        <v>9.8188194038573928E-2</v>
      </c>
      <c r="E14" t="s">
        <v>390</v>
      </c>
    </row>
    <row r="15" spans="2:5" x14ac:dyDescent="0.2">
      <c r="B15" s="14" t="s">
        <v>391</v>
      </c>
      <c r="C15" s="12">
        <v>2.75</v>
      </c>
      <c r="D15" s="15">
        <v>9.6434833430742259E-2</v>
      </c>
      <c r="E15" t="s">
        <v>392</v>
      </c>
    </row>
    <row r="16" spans="2:5" x14ac:dyDescent="0.2">
      <c r="B16" s="14" t="s">
        <v>13</v>
      </c>
      <c r="C16" s="12">
        <v>2.7166666666666668</v>
      </c>
      <c r="D16" s="15">
        <v>9.5265926358854475E-2</v>
      </c>
      <c r="E16" t="s">
        <v>393</v>
      </c>
    </row>
    <row r="28" spans="2:5" ht="32" x14ac:dyDescent="0.2">
      <c r="B28" s="43" t="s">
        <v>0</v>
      </c>
      <c r="C28" s="44" t="s">
        <v>368</v>
      </c>
      <c r="D28" s="44" t="s">
        <v>369</v>
      </c>
      <c r="E28" s="44" t="s">
        <v>382</v>
      </c>
    </row>
    <row r="29" spans="2:5" x14ac:dyDescent="0.2">
      <c r="B29" s="14" t="s">
        <v>394</v>
      </c>
      <c r="C29" s="12">
        <v>5.8333333333333339</v>
      </c>
      <c r="D29" s="15">
        <v>0.27407987470634299</v>
      </c>
      <c r="E29" t="s">
        <v>395</v>
      </c>
    </row>
    <row r="30" spans="2:5" x14ac:dyDescent="0.2">
      <c r="B30" s="14" t="s">
        <v>396</v>
      </c>
      <c r="C30" s="12">
        <v>4.5166666666666666</v>
      </c>
      <c r="D30" s="15">
        <v>0.21221613155833985</v>
      </c>
      <c r="E30" t="s">
        <v>397</v>
      </c>
    </row>
    <row r="31" spans="2:5" x14ac:dyDescent="0.2">
      <c r="B31" s="14" t="s">
        <v>398</v>
      </c>
      <c r="C31" s="12">
        <v>3.8833333333333337</v>
      </c>
      <c r="D31" s="15">
        <v>0.18245888801879406</v>
      </c>
      <c r="E31" t="s">
        <v>399</v>
      </c>
    </row>
    <row r="32" spans="2:5" x14ac:dyDescent="0.2">
      <c r="B32" s="14" t="s">
        <v>400</v>
      </c>
      <c r="C32" s="12">
        <v>3.7</v>
      </c>
      <c r="D32" s="15">
        <v>0.17384494909945183</v>
      </c>
      <c r="E32" t="s">
        <v>401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4352-E689-4B35-BC7A-6F7974137ABF}">
  <sheetPr codeName="Hoja4"/>
  <dimension ref="A1:N351"/>
  <sheetViews>
    <sheetView workbookViewId="0">
      <pane ySplit="1" topLeftCell="A315" activePane="bottomLeft" state="frozen"/>
      <selection activeCell="B286" sqref="B286"/>
      <selection pane="bottomLeft" activeCell="A339" sqref="A339:XFD339"/>
    </sheetView>
  </sheetViews>
  <sheetFormatPr baseColWidth="10" defaultColWidth="11.5" defaultRowHeight="16" x14ac:dyDescent="0.2"/>
  <cols>
    <col min="1" max="1" width="11.5" style="33"/>
    <col min="2" max="2" width="50" style="30" customWidth="1"/>
    <col min="3" max="3" width="10.5" style="30" hidden="1" customWidth="1"/>
    <col min="4" max="4" width="9.5" style="30" hidden="1" customWidth="1"/>
    <col min="5" max="5" width="10.5" style="30" hidden="1" customWidth="1"/>
    <col min="6" max="6" width="11.1640625" style="30" hidden="1" customWidth="1"/>
    <col min="7" max="7" width="57.1640625" style="30" customWidth="1"/>
    <col min="8" max="9" width="15.33203125" style="30" customWidth="1"/>
    <col min="10" max="10" width="13.33203125" style="30" customWidth="1"/>
    <col min="11" max="11" width="6.83203125" style="33" bestFit="1" customWidth="1"/>
    <col min="12" max="12" width="4.1640625" style="33" bestFit="1" customWidth="1"/>
    <col min="13" max="13" width="9.1640625" style="33" bestFit="1" customWidth="1"/>
    <col min="14" max="14" width="11.5" style="33"/>
    <col min="15" max="16384" width="11.5" style="30"/>
  </cols>
  <sheetData>
    <row r="1" spans="1:14" ht="34" x14ac:dyDescent="0.2">
      <c r="A1" s="29" t="s">
        <v>472</v>
      </c>
      <c r="B1" s="29" t="s">
        <v>0</v>
      </c>
      <c r="C1" s="29" t="s">
        <v>473</v>
      </c>
      <c r="D1" s="29" t="s">
        <v>474</v>
      </c>
      <c r="E1" s="29" t="s">
        <v>475</v>
      </c>
      <c r="F1" s="29" t="s">
        <v>476</v>
      </c>
      <c r="G1" s="29" t="s">
        <v>1</v>
      </c>
      <c r="H1" s="29" t="s">
        <v>2</v>
      </c>
      <c r="I1" s="29" t="s">
        <v>3</v>
      </c>
      <c r="J1" s="29" t="s">
        <v>4</v>
      </c>
      <c r="K1" s="29" t="s">
        <v>5</v>
      </c>
      <c r="L1" s="29" t="s">
        <v>6</v>
      </c>
      <c r="M1" s="29" t="s">
        <v>7</v>
      </c>
      <c r="N1" s="29" t="s">
        <v>8</v>
      </c>
    </row>
    <row r="2" spans="1:14" ht="15" customHeight="1" x14ac:dyDescent="0.2">
      <c r="A2" s="2"/>
      <c r="B2" s="5" t="s">
        <v>88</v>
      </c>
      <c r="C2" s="6"/>
      <c r="D2" s="6"/>
      <c r="E2" s="6" t="s">
        <v>477</v>
      </c>
      <c r="F2" s="6"/>
      <c r="G2" s="4" t="s">
        <v>478</v>
      </c>
      <c r="H2" s="4"/>
      <c r="I2" s="4"/>
      <c r="J2" s="4">
        <v>2023</v>
      </c>
      <c r="K2" s="8">
        <v>1</v>
      </c>
      <c r="L2" s="8">
        <v>3</v>
      </c>
      <c r="M2" s="51">
        <v>15</v>
      </c>
      <c r="N2" s="31">
        <f t="shared" ref="N2:N33" si="0">+M2/60</f>
        <v>0.25</v>
      </c>
    </row>
    <row r="3" spans="1:14" ht="15" customHeight="1" x14ac:dyDescent="0.2">
      <c r="A3" s="2"/>
      <c r="B3" s="5" t="s">
        <v>479</v>
      </c>
      <c r="C3" s="3"/>
      <c r="D3" s="3" t="s">
        <v>477</v>
      </c>
      <c r="E3" s="3"/>
      <c r="F3" s="3"/>
      <c r="G3" s="4" t="s">
        <v>480</v>
      </c>
      <c r="H3" s="4"/>
      <c r="I3" s="4"/>
      <c r="J3" s="4">
        <v>2023</v>
      </c>
      <c r="K3" s="8">
        <v>1</v>
      </c>
      <c r="L3" s="8">
        <v>6</v>
      </c>
      <c r="M3" s="49">
        <v>494</v>
      </c>
      <c r="N3" s="31">
        <f t="shared" si="0"/>
        <v>8.2333333333333325</v>
      </c>
    </row>
    <row r="4" spans="1:14" ht="17" x14ac:dyDescent="0.2">
      <c r="A4" s="2"/>
      <c r="B4" s="5" t="s">
        <v>88</v>
      </c>
      <c r="C4" s="6"/>
      <c r="D4" s="6"/>
      <c r="E4" s="6" t="s">
        <v>477</v>
      </c>
      <c r="F4" s="6"/>
      <c r="G4" s="4" t="s">
        <v>481</v>
      </c>
      <c r="H4" s="4"/>
      <c r="I4" s="4"/>
      <c r="J4" s="4">
        <v>2023</v>
      </c>
      <c r="K4" s="8">
        <v>1</v>
      </c>
      <c r="L4" s="8">
        <v>6</v>
      </c>
      <c r="M4" s="51">
        <v>5</v>
      </c>
      <c r="N4" s="31">
        <f t="shared" si="0"/>
        <v>8.3333333333333329E-2</v>
      </c>
    </row>
    <row r="5" spans="1:14" ht="15" customHeight="1" x14ac:dyDescent="0.2">
      <c r="A5" s="2"/>
      <c r="B5" s="5" t="s">
        <v>88</v>
      </c>
      <c r="C5" s="6"/>
      <c r="D5" s="6"/>
      <c r="E5" s="6" t="s">
        <v>477</v>
      </c>
      <c r="F5" s="6"/>
      <c r="G5" s="4" t="s">
        <v>481</v>
      </c>
      <c r="H5" s="4"/>
      <c r="I5" s="4"/>
      <c r="J5" s="4">
        <v>2023</v>
      </c>
      <c r="K5" s="8">
        <v>1</v>
      </c>
      <c r="L5" s="8">
        <v>7</v>
      </c>
      <c r="M5" s="51">
        <v>17</v>
      </c>
      <c r="N5" s="31">
        <f t="shared" si="0"/>
        <v>0.28333333333333333</v>
      </c>
    </row>
    <row r="6" spans="1:14" ht="15" customHeight="1" x14ac:dyDescent="0.2">
      <c r="A6" s="2"/>
      <c r="B6" s="5" t="s">
        <v>482</v>
      </c>
      <c r="C6" s="6"/>
      <c r="D6" s="6" t="s">
        <v>477</v>
      </c>
      <c r="E6" s="6"/>
      <c r="F6" s="6"/>
      <c r="G6" s="4" t="s">
        <v>483</v>
      </c>
      <c r="H6" s="4"/>
      <c r="I6" s="4"/>
      <c r="J6" s="4">
        <v>2023</v>
      </c>
      <c r="K6" s="8">
        <v>1</v>
      </c>
      <c r="L6" s="8">
        <v>10</v>
      </c>
      <c r="M6" s="49">
        <v>4909</v>
      </c>
      <c r="N6" s="31">
        <f t="shared" si="0"/>
        <v>81.816666666666663</v>
      </c>
    </row>
    <row r="7" spans="1:14" ht="15" customHeight="1" x14ac:dyDescent="0.2">
      <c r="A7" s="2"/>
      <c r="B7" s="5" t="s">
        <v>484</v>
      </c>
      <c r="C7" s="6"/>
      <c r="D7" s="6" t="s">
        <v>477</v>
      </c>
      <c r="E7" s="6"/>
      <c r="F7" s="6"/>
      <c r="G7" s="4" t="s">
        <v>63</v>
      </c>
      <c r="H7" s="4"/>
      <c r="I7" s="4"/>
      <c r="J7" s="4">
        <v>2023</v>
      </c>
      <c r="K7" s="8">
        <v>1</v>
      </c>
      <c r="L7" s="8">
        <v>10</v>
      </c>
      <c r="M7" s="51">
        <f>(3*60)+35</f>
        <v>215</v>
      </c>
      <c r="N7" s="31">
        <f t="shared" si="0"/>
        <v>3.5833333333333335</v>
      </c>
    </row>
    <row r="8" spans="1:14" ht="15" customHeight="1" x14ac:dyDescent="0.2">
      <c r="A8" s="2"/>
      <c r="B8" s="2" t="s">
        <v>485</v>
      </c>
      <c r="C8" s="6" t="s">
        <v>477</v>
      </c>
      <c r="D8" s="6"/>
      <c r="E8" s="6"/>
      <c r="F8" s="6"/>
      <c r="G8" s="4" t="s">
        <v>486</v>
      </c>
      <c r="H8" s="4"/>
      <c r="I8" s="4"/>
      <c r="J8" s="4">
        <v>2023</v>
      </c>
      <c r="K8" s="8">
        <v>1</v>
      </c>
      <c r="L8" s="8">
        <v>14</v>
      </c>
      <c r="M8" s="51">
        <f>211-30</f>
        <v>181</v>
      </c>
      <c r="N8" s="31">
        <f t="shared" si="0"/>
        <v>3.0166666666666666</v>
      </c>
    </row>
    <row r="9" spans="1:14" ht="15" customHeight="1" x14ac:dyDescent="0.2">
      <c r="A9" s="2"/>
      <c r="B9" s="2" t="s">
        <v>487</v>
      </c>
      <c r="C9" s="6" t="s">
        <v>477</v>
      </c>
      <c r="D9" s="6"/>
      <c r="E9" s="6"/>
      <c r="F9" s="6"/>
      <c r="G9" s="4" t="s">
        <v>488</v>
      </c>
      <c r="H9" s="4"/>
      <c r="I9" s="4"/>
      <c r="J9" s="4">
        <v>2023</v>
      </c>
      <c r="K9" s="8">
        <v>1</v>
      </c>
      <c r="L9" s="8">
        <v>17</v>
      </c>
      <c r="M9" s="49">
        <v>138</v>
      </c>
      <c r="N9" s="31">
        <f t="shared" si="0"/>
        <v>2.2999999999999998</v>
      </c>
    </row>
    <row r="10" spans="1:14" ht="15" customHeight="1" x14ac:dyDescent="0.2">
      <c r="A10" s="2"/>
      <c r="B10" s="5" t="s">
        <v>88</v>
      </c>
      <c r="C10" s="6"/>
      <c r="D10" s="6"/>
      <c r="E10" s="6" t="s">
        <v>477</v>
      </c>
      <c r="F10" s="6"/>
      <c r="G10" s="4" t="s">
        <v>478</v>
      </c>
      <c r="H10" s="4"/>
      <c r="I10" s="4"/>
      <c r="J10" s="4">
        <v>2023</v>
      </c>
      <c r="K10" s="8">
        <v>1</v>
      </c>
      <c r="L10" s="8">
        <v>19</v>
      </c>
      <c r="M10" s="49">
        <v>20</v>
      </c>
      <c r="N10" s="31">
        <f t="shared" si="0"/>
        <v>0.33333333333333331</v>
      </c>
    </row>
    <row r="11" spans="1:14" ht="15" customHeight="1" x14ac:dyDescent="0.2">
      <c r="A11" s="2"/>
      <c r="B11" s="5" t="s">
        <v>88</v>
      </c>
      <c r="C11" s="6"/>
      <c r="D11" s="6"/>
      <c r="E11" s="6" t="s">
        <v>477</v>
      </c>
      <c r="F11" s="6"/>
      <c r="G11" s="4" t="s">
        <v>489</v>
      </c>
      <c r="H11" s="4"/>
      <c r="I11" s="4"/>
      <c r="J11" s="4">
        <v>2023</v>
      </c>
      <c r="K11" s="8">
        <v>1</v>
      </c>
      <c r="L11" s="8">
        <v>23</v>
      </c>
      <c r="M11" s="49">
        <v>45</v>
      </c>
      <c r="N11" s="31">
        <f t="shared" si="0"/>
        <v>0.75</v>
      </c>
    </row>
    <row r="12" spans="1:14" ht="15" customHeight="1" x14ac:dyDescent="0.2">
      <c r="A12" s="2"/>
      <c r="B12" s="37" t="s">
        <v>490</v>
      </c>
      <c r="C12" s="3" t="s">
        <v>477</v>
      </c>
      <c r="D12" s="3"/>
      <c r="E12" s="3"/>
      <c r="F12" s="3"/>
      <c r="G12" s="1" t="s">
        <v>491</v>
      </c>
      <c r="H12" s="1"/>
      <c r="I12" s="1"/>
      <c r="J12" s="4">
        <v>2023</v>
      </c>
      <c r="K12" s="2">
        <v>1</v>
      </c>
      <c r="L12" s="50">
        <v>23</v>
      </c>
      <c r="M12" s="49">
        <v>180</v>
      </c>
      <c r="N12" s="31">
        <f t="shared" si="0"/>
        <v>3</v>
      </c>
    </row>
    <row r="13" spans="1:14" ht="15" customHeight="1" x14ac:dyDescent="0.2">
      <c r="A13" s="2"/>
      <c r="B13" s="8" t="s">
        <v>492</v>
      </c>
      <c r="C13" s="6" t="s">
        <v>477</v>
      </c>
      <c r="D13" s="6"/>
      <c r="E13" s="6"/>
      <c r="F13" s="6"/>
      <c r="G13" s="4" t="s">
        <v>493</v>
      </c>
      <c r="H13" s="4"/>
      <c r="I13" s="4"/>
      <c r="J13" s="4">
        <v>2023</v>
      </c>
      <c r="K13" s="8">
        <v>1</v>
      </c>
      <c r="L13" s="8">
        <v>23</v>
      </c>
      <c r="M13" s="49">
        <v>53</v>
      </c>
      <c r="N13" s="31">
        <f t="shared" si="0"/>
        <v>0.8833333333333333</v>
      </c>
    </row>
    <row r="14" spans="1:14" ht="15" customHeight="1" x14ac:dyDescent="0.2">
      <c r="A14" s="2"/>
      <c r="B14" s="2" t="s">
        <v>494</v>
      </c>
      <c r="C14" s="3"/>
      <c r="D14" s="3" t="s">
        <v>477</v>
      </c>
      <c r="E14" s="3"/>
      <c r="F14" s="3"/>
      <c r="G14" s="4" t="s">
        <v>63</v>
      </c>
      <c r="H14" s="4"/>
      <c r="I14" s="4"/>
      <c r="J14" s="4">
        <v>2023</v>
      </c>
      <c r="K14" s="8">
        <v>1</v>
      </c>
      <c r="L14" s="8">
        <v>24</v>
      </c>
      <c r="M14" s="49">
        <v>58</v>
      </c>
      <c r="N14" s="31">
        <f t="shared" si="0"/>
        <v>0.96666666666666667</v>
      </c>
    </row>
    <row r="15" spans="1:14" ht="15" customHeight="1" x14ac:dyDescent="0.2">
      <c r="A15" s="2"/>
      <c r="B15" s="2" t="s">
        <v>495</v>
      </c>
      <c r="C15" s="3" t="s">
        <v>477</v>
      </c>
      <c r="D15" s="3"/>
      <c r="E15" s="3"/>
      <c r="F15" s="3"/>
      <c r="G15" s="4" t="s">
        <v>496</v>
      </c>
      <c r="H15" s="4"/>
      <c r="I15" s="4"/>
      <c r="J15" s="4">
        <v>2023</v>
      </c>
      <c r="K15" s="8">
        <v>1</v>
      </c>
      <c r="L15" s="8">
        <v>24</v>
      </c>
      <c r="M15" s="49">
        <v>53</v>
      </c>
      <c r="N15" s="31">
        <f t="shared" si="0"/>
        <v>0.8833333333333333</v>
      </c>
    </row>
    <row r="16" spans="1:14" ht="15" customHeight="1" x14ac:dyDescent="0.2">
      <c r="A16" s="2"/>
      <c r="B16" s="2" t="s">
        <v>497</v>
      </c>
      <c r="C16" s="3" t="s">
        <v>477</v>
      </c>
      <c r="D16" s="3"/>
      <c r="E16" s="3"/>
      <c r="F16" s="3"/>
      <c r="G16" s="2" t="s">
        <v>498</v>
      </c>
      <c r="H16" s="2"/>
      <c r="I16" s="2"/>
      <c r="J16" s="4">
        <v>2023</v>
      </c>
      <c r="K16" s="2">
        <v>1</v>
      </c>
      <c r="L16" s="50">
        <v>28</v>
      </c>
      <c r="M16" s="49">
        <f>68*60</f>
        <v>4080</v>
      </c>
      <c r="N16" s="31">
        <f t="shared" si="0"/>
        <v>68</v>
      </c>
    </row>
    <row r="17" spans="1:14" ht="15" customHeight="1" x14ac:dyDescent="0.2">
      <c r="A17" s="2"/>
      <c r="B17" s="2" t="s">
        <v>394</v>
      </c>
      <c r="C17" s="3" t="s">
        <v>477</v>
      </c>
      <c r="D17" s="3"/>
      <c r="E17" s="3"/>
      <c r="F17" s="3"/>
      <c r="G17" s="2" t="s">
        <v>14</v>
      </c>
      <c r="H17" s="2"/>
      <c r="I17" s="2"/>
      <c r="J17" s="4">
        <v>2023</v>
      </c>
      <c r="K17" s="2">
        <v>1</v>
      </c>
      <c r="L17" s="50">
        <v>31</v>
      </c>
      <c r="M17" s="49">
        <f>3*60</f>
        <v>180</v>
      </c>
      <c r="N17" s="31">
        <f t="shared" si="0"/>
        <v>3</v>
      </c>
    </row>
    <row r="18" spans="1:14" x14ac:dyDescent="0.2">
      <c r="A18" s="2"/>
      <c r="B18" s="47" t="s">
        <v>499</v>
      </c>
      <c r="C18" s="3" t="s">
        <v>477</v>
      </c>
      <c r="D18" s="3"/>
      <c r="E18" s="3"/>
      <c r="F18" s="3"/>
      <c r="G18" s="1" t="s">
        <v>500</v>
      </c>
      <c r="H18" s="1"/>
      <c r="I18" s="1"/>
      <c r="J18" s="4">
        <v>2023</v>
      </c>
      <c r="K18" s="2">
        <v>2</v>
      </c>
      <c r="L18" s="50">
        <v>6</v>
      </c>
      <c r="M18" s="49">
        <v>120</v>
      </c>
      <c r="N18" s="31">
        <f t="shared" si="0"/>
        <v>2</v>
      </c>
    </row>
    <row r="19" spans="1:14" ht="17" x14ac:dyDescent="0.2">
      <c r="A19" s="2"/>
      <c r="B19" s="2" t="s">
        <v>479</v>
      </c>
      <c r="C19" s="3"/>
      <c r="D19" s="3"/>
      <c r="E19" s="3" t="s">
        <v>477</v>
      </c>
      <c r="F19" s="3"/>
      <c r="G19" s="8" t="s">
        <v>501</v>
      </c>
      <c r="H19" s="8"/>
      <c r="I19" s="8"/>
      <c r="J19" s="4">
        <v>2023</v>
      </c>
      <c r="K19" s="2">
        <v>2</v>
      </c>
      <c r="L19" s="50">
        <v>8</v>
      </c>
      <c r="M19" s="49">
        <v>1800</v>
      </c>
      <c r="N19" s="31">
        <f t="shared" si="0"/>
        <v>30</v>
      </c>
    </row>
    <row r="20" spans="1:14" x14ac:dyDescent="0.2">
      <c r="A20" s="2"/>
      <c r="B20" s="47" t="s">
        <v>499</v>
      </c>
      <c r="C20" s="3" t="s">
        <v>477</v>
      </c>
      <c r="D20" s="3"/>
      <c r="E20" s="3"/>
      <c r="F20" s="3"/>
      <c r="G20" s="1" t="s">
        <v>500</v>
      </c>
      <c r="H20" s="1"/>
      <c r="I20" s="1"/>
      <c r="J20" s="4">
        <v>2023</v>
      </c>
      <c r="K20" s="2">
        <v>2</v>
      </c>
      <c r="L20" s="50">
        <v>8</v>
      </c>
      <c r="M20" s="49">
        <v>60</v>
      </c>
      <c r="N20" s="31">
        <f t="shared" si="0"/>
        <v>1</v>
      </c>
    </row>
    <row r="21" spans="1:14" x14ac:dyDescent="0.2">
      <c r="A21" s="2"/>
      <c r="B21" s="2" t="s">
        <v>487</v>
      </c>
      <c r="C21" s="3"/>
      <c r="D21" s="3" t="s">
        <v>477</v>
      </c>
      <c r="E21" s="3"/>
      <c r="F21" s="3"/>
      <c r="G21" s="2" t="s">
        <v>63</v>
      </c>
      <c r="H21" s="2"/>
      <c r="I21" s="2"/>
      <c r="J21" s="4">
        <v>2023</v>
      </c>
      <c r="K21" s="2">
        <v>2</v>
      </c>
      <c r="L21" s="50">
        <v>8</v>
      </c>
      <c r="M21" s="49">
        <v>84</v>
      </c>
      <c r="N21" s="31">
        <f t="shared" si="0"/>
        <v>1.4</v>
      </c>
    </row>
    <row r="22" spans="1:14" x14ac:dyDescent="0.2">
      <c r="A22" s="2"/>
      <c r="B22" s="2" t="s">
        <v>487</v>
      </c>
      <c r="C22" s="3"/>
      <c r="D22" s="3" t="s">
        <v>477</v>
      </c>
      <c r="E22" s="3"/>
      <c r="F22" s="3"/>
      <c r="G22" s="2" t="s">
        <v>63</v>
      </c>
      <c r="H22" s="2"/>
      <c r="I22" s="2"/>
      <c r="J22" s="4">
        <v>2023</v>
      </c>
      <c r="K22" s="2">
        <v>2</v>
      </c>
      <c r="L22" s="50">
        <v>8</v>
      </c>
      <c r="M22" s="49">
        <v>29</v>
      </c>
      <c r="N22" s="31">
        <f t="shared" si="0"/>
        <v>0.48333333333333334</v>
      </c>
    </row>
    <row r="23" spans="1:14" ht="17" x14ac:dyDescent="0.2">
      <c r="A23" s="2"/>
      <c r="B23" s="8" t="s">
        <v>495</v>
      </c>
      <c r="C23" s="3" t="s">
        <v>477</v>
      </c>
      <c r="D23" s="3"/>
      <c r="E23" s="3"/>
      <c r="F23" s="3"/>
      <c r="G23" s="8" t="s">
        <v>502</v>
      </c>
      <c r="H23" s="8"/>
      <c r="I23" s="8"/>
      <c r="J23" s="4">
        <v>2023</v>
      </c>
      <c r="K23" s="2">
        <v>2</v>
      </c>
      <c r="L23" s="50">
        <v>11</v>
      </c>
      <c r="M23" s="49">
        <v>21</v>
      </c>
      <c r="N23" s="31">
        <f t="shared" si="0"/>
        <v>0.35</v>
      </c>
    </row>
    <row r="24" spans="1:14" ht="17" x14ac:dyDescent="0.2">
      <c r="A24" s="2"/>
      <c r="B24" s="8" t="s">
        <v>492</v>
      </c>
      <c r="C24" s="3"/>
      <c r="D24" s="3" t="s">
        <v>477</v>
      </c>
      <c r="E24" s="3"/>
      <c r="F24" s="3"/>
      <c r="G24" s="8" t="s">
        <v>471</v>
      </c>
      <c r="H24" s="8"/>
      <c r="I24" s="8"/>
      <c r="J24" s="4">
        <v>2023</v>
      </c>
      <c r="K24" s="2">
        <v>2</v>
      </c>
      <c r="L24" s="50">
        <v>12</v>
      </c>
      <c r="M24" s="49">
        <v>69</v>
      </c>
      <c r="N24" s="31">
        <f t="shared" si="0"/>
        <v>1.1499999999999999</v>
      </c>
    </row>
    <row r="25" spans="1:14" ht="17" x14ac:dyDescent="0.2">
      <c r="A25" s="2"/>
      <c r="B25" s="2" t="s">
        <v>503</v>
      </c>
      <c r="C25" s="3"/>
      <c r="D25" s="3" t="s">
        <v>477</v>
      </c>
      <c r="E25" s="3"/>
      <c r="F25" s="3"/>
      <c r="G25" s="8" t="s">
        <v>504</v>
      </c>
      <c r="H25" s="8"/>
      <c r="I25" s="8"/>
      <c r="J25" s="4">
        <v>2023</v>
      </c>
      <c r="K25" s="2">
        <v>2</v>
      </c>
      <c r="L25" s="50">
        <v>13</v>
      </c>
      <c r="M25" s="49">
        <v>25</v>
      </c>
      <c r="N25" s="31">
        <f t="shared" si="0"/>
        <v>0.41666666666666669</v>
      </c>
    </row>
    <row r="26" spans="1:14" ht="17" x14ac:dyDescent="0.2">
      <c r="A26" s="2"/>
      <c r="B26" s="8" t="s">
        <v>344</v>
      </c>
      <c r="C26" s="3"/>
      <c r="D26" s="3"/>
      <c r="E26" s="3" t="s">
        <v>477</v>
      </c>
      <c r="F26" s="3"/>
      <c r="G26" s="8" t="s">
        <v>505</v>
      </c>
      <c r="H26" s="8"/>
      <c r="I26" s="8"/>
      <c r="J26" s="4">
        <v>2023</v>
      </c>
      <c r="K26" s="2">
        <v>2</v>
      </c>
      <c r="L26" s="50">
        <v>14</v>
      </c>
      <c r="M26" s="49">
        <v>63</v>
      </c>
      <c r="N26" s="31">
        <f t="shared" si="0"/>
        <v>1.05</v>
      </c>
    </row>
    <row r="27" spans="1:14" ht="17" x14ac:dyDescent="0.2">
      <c r="A27" s="2"/>
      <c r="B27" s="5" t="s">
        <v>88</v>
      </c>
      <c r="C27" s="3" t="s">
        <v>477</v>
      </c>
      <c r="D27" s="3"/>
      <c r="E27" s="3"/>
      <c r="F27" s="3"/>
      <c r="G27" s="1" t="s">
        <v>506</v>
      </c>
      <c r="H27" s="1"/>
      <c r="I27" s="1"/>
      <c r="J27" s="4">
        <v>2023</v>
      </c>
      <c r="K27" s="2">
        <v>2</v>
      </c>
      <c r="L27" s="50">
        <v>15</v>
      </c>
      <c r="M27" s="49">
        <v>120</v>
      </c>
      <c r="N27" s="31">
        <f t="shared" si="0"/>
        <v>2</v>
      </c>
    </row>
    <row r="28" spans="1:14" ht="17" x14ac:dyDescent="0.2">
      <c r="A28" s="2"/>
      <c r="B28" s="8" t="s">
        <v>344</v>
      </c>
      <c r="C28" s="3"/>
      <c r="D28" s="3"/>
      <c r="E28" s="3" t="s">
        <v>477</v>
      </c>
      <c r="F28" s="3"/>
      <c r="G28" s="8" t="s">
        <v>507</v>
      </c>
      <c r="H28" s="8"/>
      <c r="I28" s="8"/>
      <c r="J28" s="4">
        <v>2023</v>
      </c>
      <c r="K28" s="2">
        <v>2</v>
      </c>
      <c r="L28" s="50">
        <v>16</v>
      </c>
      <c r="M28" s="49">
        <v>14</v>
      </c>
      <c r="N28" s="31">
        <f t="shared" si="0"/>
        <v>0.23333333333333334</v>
      </c>
    </row>
    <row r="29" spans="1:14" ht="17" x14ac:dyDescent="0.2">
      <c r="A29" s="2"/>
      <c r="B29" s="5" t="s">
        <v>88</v>
      </c>
      <c r="C29" s="3" t="s">
        <v>477</v>
      </c>
      <c r="D29" s="3"/>
      <c r="E29" s="3"/>
      <c r="F29" s="3"/>
      <c r="G29" s="7" t="s">
        <v>330</v>
      </c>
      <c r="H29" s="7"/>
      <c r="I29" s="7"/>
      <c r="J29" s="4">
        <v>2023</v>
      </c>
      <c r="K29" s="8">
        <v>2</v>
      </c>
      <c r="L29" s="8">
        <v>18</v>
      </c>
      <c r="M29" s="49">
        <v>91</v>
      </c>
      <c r="N29" s="31">
        <f t="shared" si="0"/>
        <v>1.5166666666666666</v>
      </c>
    </row>
    <row r="30" spans="1:14" ht="17" x14ac:dyDescent="0.2">
      <c r="A30" s="2"/>
      <c r="B30" s="2" t="s">
        <v>51</v>
      </c>
      <c r="C30" s="3"/>
      <c r="D30" s="3" t="s">
        <v>477</v>
      </c>
      <c r="E30" s="3"/>
      <c r="F30" s="3"/>
      <c r="G30" s="7" t="s">
        <v>508</v>
      </c>
      <c r="H30" s="7"/>
      <c r="I30" s="7"/>
      <c r="J30" s="4">
        <v>2023</v>
      </c>
      <c r="K30" s="8">
        <v>2</v>
      </c>
      <c r="L30" s="50">
        <v>21</v>
      </c>
      <c r="M30" s="49">
        <v>16</v>
      </c>
      <c r="N30" s="31">
        <f t="shared" si="0"/>
        <v>0.26666666666666666</v>
      </c>
    </row>
    <row r="31" spans="1:14" ht="17" x14ac:dyDescent="0.2">
      <c r="A31" s="2"/>
      <c r="B31" s="2" t="s">
        <v>51</v>
      </c>
      <c r="C31" s="3"/>
      <c r="D31" s="3" t="s">
        <v>477</v>
      </c>
      <c r="E31" s="3"/>
      <c r="F31" s="3"/>
      <c r="G31" s="7" t="s">
        <v>508</v>
      </c>
      <c r="H31" s="7"/>
      <c r="I31" s="7"/>
      <c r="J31" s="4">
        <v>2023</v>
      </c>
      <c r="K31" s="8">
        <v>2</v>
      </c>
      <c r="L31" s="50">
        <v>21</v>
      </c>
      <c r="M31" s="49">
        <v>65</v>
      </c>
      <c r="N31" s="31">
        <f t="shared" si="0"/>
        <v>1.0833333333333333</v>
      </c>
    </row>
    <row r="32" spans="1:14" ht="17" x14ac:dyDescent="0.2">
      <c r="A32" s="2"/>
      <c r="B32" s="2" t="s">
        <v>497</v>
      </c>
      <c r="C32" s="3"/>
      <c r="D32" s="3" t="s">
        <v>477</v>
      </c>
      <c r="E32" s="3"/>
      <c r="F32" s="3"/>
      <c r="G32" s="8" t="s">
        <v>63</v>
      </c>
      <c r="H32" s="8"/>
      <c r="I32" s="8"/>
      <c r="J32" s="4">
        <v>2023</v>
      </c>
      <c r="K32" s="8">
        <v>2</v>
      </c>
      <c r="L32" s="50">
        <v>23</v>
      </c>
      <c r="M32" s="49">
        <v>10</v>
      </c>
      <c r="N32" s="31">
        <f t="shared" si="0"/>
        <v>0.16666666666666666</v>
      </c>
    </row>
    <row r="33" spans="1:14" ht="17" x14ac:dyDescent="0.2">
      <c r="A33" s="2"/>
      <c r="B33" s="2" t="s">
        <v>509</v>
      </c>
      <c r="C33" s="3"/>
      <c r="D33" s="3" t="s">
        <v>477</v>
      </c>
      <c r="E33" s="3"/>
      <c r="F33" s="3"/>
      <c r="G33" s="8" t="s">
        <v>510</v>
      </c>
      <c r="H33" s="8"/>
      <c r="I33" s="8"/>
      <c r="J33" s="4">
        <v>2023</v>
      </c>
      <c r="K33" s="2">
        <v>2</v>
      </c>
      <c r="L33" s="50">
        <v>26</v>
      </c>
      <c r="M33" s="49">
        <v>172</v>
      </c>
      <c r="N33" s="31">
        <f t="shared" si="0"/>
        <v>2.8666666666666667</v>
      </c>
    </row>
    <row r="34" spans="1:14" ht="17" x14ac:dyDescent="0.2">
      <c r="A34" s="2"/>
      <c r="B34" s="8" t="s">
        <v>344</v>
      </c>
      <c r="C34" s="3"/>
      <c r="D34" s="3"/>
      <c r="E34" s="3" t="s">
        <v>477</v>
      </c>
      <c r="F34" s="3"/>
      <c r="G34" s="8" t="s">
        <v>122</v>
      </c>
      <c r="H34" s="8"/>
      <c r="I34" s="8"/>
      <c r="J34" s="4">
        <v>2023</v>
      </c>
      <c r="K34" s="2">
        <v>2</v>
      </c>
      <c r="L34" s="50">
        <v>26</v>
      </c>
      <c r="M34" s="49">
        <v>39</v>
      </c>
      <c r="N34" s="31">
        <f t="shared" ref="N34:N65" si="1">+M34/60</f>
        <v>0.65</v>
      </c>
    </row>
    <row r="35" spans="1:14" ht="34" x14ac:dyDescent="0.2">
      <c r="A35" s="2"/>
      <c r="B35" s="2" t="s">
        <v>394</v>
      </c>
      <c r="C35" s="3"/>
      <c r="D35" s="3" t="s">
        <v>477</v>
      </c>
      <c r="E35" s="3"/>
      <c r="F35" s="3"/>
      <c r="G35" s="7" t="s">
        <v>511</v>
      </c>
      <c r="H35" s="7"/>
      <c r="I35" s="7"/>
      <c r="J35" s="4">
        <v>2023</v>
      </c>
      <c r="K35" s="2">
        <v>2</v>
      </c>
      <c r="L35" s="50">
        <v>28</v>
      </c>
      <c r="M35" s="49">
        <v>10</v>
      </c>
      <c r="N35" s="31">
        <f t="shared" si="1"/>
        <v>0.16666666666666666</v>
      </c>
    </row>
    <row r="36" spans="1:14" ht="34" x14ac:dyDescent="0.2">
      <c r="A36" s="2"/>
      <c r="B36" s="2" t="s">
        <v>394</v>
      </c>
      <c r="C36" s="3"/>
      <c r="D36" s="3" t="s">
        <v>477</v>
      </c>
      <c r="E36" s="3"/>
      <c r="F36" s="3"/>
      <c r="G36" s="8" t="s">
        <v>512</v>
      </c>
      <c r="H36" s="8"/>
      <c r="I36" s="8"/>
      <c r="J36" s="4">
        <v>2023</v>
      </c>
      <c r="K36" s="2">
        <v>2</v>
      </c>
      <c r="L36" s="50">
        <v>28</v>
      </c>
      <c r="M36" s="49">
        <v>15</v>
      </c>
      <c r="N36" s="31">
        <f t="shared" si="1"/>
        <v>0.25</v>
      </c>
    </row>
    <row r="37" spans="1:14" x14ac:dyDescent="0.2">
      <c r="A37" s="2"/>
      <c r="B37" s="2" t="s">
        <v>513</v>
      </c>
      <c r="C37" s="3"/>
      <c r="D37" s="3" t="s">
        <v>477</v>
      </c>
      <c r="E37" s="3"/>
      <c r="F37" s="3"/>
      <c r="G37" s="1" t="s">
        <v>514</v>
      </c>
      <c r="H37" s="1"/>
      <c r="I37" s="1"/>
      <c r="J37" s="4">
        <v>2023</v>
      </c>
      <c r="K37" s="2">
        <v>3</v>
      </c>
      <c r="L37" s="50">
        <v>1</v>
      </c>
      <c r="M37" s="49">
        <v>14</v>
      </c>
      <c r="N37" s="31">
        <f t="shared" si="1"/>
        <v>0.23333333333333334</v>
      </c>
    </row>
    <row r="38" spans="1:14" ht="17" x14ac:dyDescent="0.2">
      <c r="A38" s="2"/>
      <c r="B38" s="5" t="s">
        <v>88</v>
      </c>
      <c r="C38" s="3" t="s">
        <v>477</v>
      </c>
      <c r="D38" s="3"/>
      <c r="E38" s="3"/>
      <c r="F38" s="3"/>
      <c r="G38" s="8" t="s">
        <v>515</v>
      </c>
      <c r="H38" s="8"/>
      <c r="I38" s="8"/>
      <c r="J38" s="4">
        <v>2023</v>
      </c>
      <c r="K38" s="2">
        <v>3</v>
      </c>
      <c r="L38" s="50">
        <v>3</v>
      </c>
      <c r="M38" s="49">
        <v>15</v>
      </c>
      <c r="N38" s="31">
        <f t="shared" si="1"/>
        <v>0.25</v>
      </c>
    </row>
    <row r="39" spans="1:14" ht="34" x14ac:dyDescent="0.2">
      <c r="A39" s="2"/>
      <c r="B39" s="8" t="s">
        <v>516</v>
      </c>
      <c r="C39" s="3"/>
      <c r="D39" s="3" t="s">
        <v>477</v>
      </c>
      <c r="E39" s="3"/>
      <c r="F39" s="3"/>
      <c r="G39" s="8" t="s">
        <v>517</v>
      </c>
      <c r="H39" s="8"/>
      <c r="I39" s="8"/>
      <c r="J39" s="4">
        <v>2023</v>
      </c>
      <c r="K39" s="2">
        <v>3</v>
      </c>
      <c r="L39" s="50">
        <v>4</v>
      </c>
      <c r="M39" s="49">
        <v>20</v>
      </c>
      <c r="N39" s="31">
        <f t="shared" si="1"/>
        <v>0.33333333333333331</v>
      </c>
    </row>
    <row r="40" spans="1:14" ht="17" x14ac:dyDescent="0.2">
      <c r="A40" s="2"/>
      <c r="B40" s="2" t="s">
        <v>518</v>
      </c>
      <c r="C40" s="3"/>
      <c r="D40" s="3" t="s">
        <v>477</v>
      </c>
      <c r="E40" s="3"/>
      <c r="F40" s="3"/>
      <c r="G40" s="8" t="s">
        <v>519</v>
      </c>
      <c r="H40" s="8"/>
      <c r="I40" s="8"/>
      <c r="J40" s="4">
        <v>2023</v>
      </c>
      <c r="K40" s="2">
        <v>3</v>
      </c>
      <c r="L40" s="50">
        <v>9</v>
      </c>
      <c r="M40" s="49">
        <v>24</v>
      </c>
      <c r="N40" s="31">
        <f t="shared" si="1"/>
        <v>0.4</v>
      </c>
    </row>
    <row r="41" spans="1:14" ht="17" x14ac:dyDescent="0.2">
      <c r="A41" s="2"/>
      <c r="B41" s="2" t="s">
        <v>487</v>
      </c>
      <c r="C41" s="3"/>
      <c r="D41" s="3" t="s">
        <v>477</v>
      </c>
      <c r="E41" s="3"/>
      <c r="F41" s="3"/>
      <c r="G41" s="8" t="s">
        <v>520</v>
      </c>
      <c r="H41" s="8"/>
      <c r="I41" s="8"/>
      <c r="J41" s="4">
        <v>2023</v>
      </c>
      <c r="K41" s="2">
        <v>3</v>
      </c>
      <c r="L41" s="50">
        <v>10</v>
      </c>
      <c r="M41" s="49">
        <v>20</v>
      </c>
      <c r="N41" s="31">
        <f t="shared" si="1"/>
        <v>0.33333333333333331</v>
      </c>
    </row>
    <row r="42" spans="1:14" ht="34" x14ac:dyDescent="0.2">
      <c r="A42" s="2"/>
      <c r="B42" s="2" t="s">
        <v>503</v>
      </c>
      <c r="C42" s="3"/>
      <c r="D42" s="3" t="s">
        <v>477</v>
      </c>
      <c r="E42" s="3"/>
      <c r="F42" s="3"/>
      <c r="G42" s="8" t="s">
        <v>521</v>
      </c>
      <c r="H42" s="8"/>
      <c r="I42" s="8"/>
      <c r="J42" s="4">
        <v>2023</v>
      </c>
      <c r="K42" s="8">
        <v>3</v>
      </c>
      <c r="L42" s="50">
        <v>14</v>
      </c>
      <c r="M42" s="49">
        <v>60</v>
      </c>
      <c r="N42" s="31">
        <f t="shared" si="1"/>
        <v>1</v>
      </c>
    </row>
    <row r="43" spans="1:14" ht="17" x14ac:dyDescent="0.2">
      <c r="A43" s="2"/>
      <c r="B43" s="8" t="s">
        <v>344</v>
      </c>
      <c r="C43" s="3"/>
      <c r="D43" s="3"/>
      <c r="E43" s="3" t="s">
        <v>477</v>
      </c>
      <c r="F43" s="3"/>
      <c r="G43" s="8" t="s">
        <v>522</v>
      </c>
      <c r="H43" s="8"/>
      <c r="I43" s="8"/>
      <c r="J43" s="4">
        <v>2023</v>
      </c>
      <c r="K43" s="2">
        <v>3</v>
      </c>
      <c r="L43" s="50">
        <v>14</v>
      </c>
      <c r="M43" s="49">
        <v>50</v>
      </c>
      <c r="N43" s="31">
        <f t="shared" si="1"/>
        <v>0.83333333333333337</v>
      </c>
    </row>
    <row r="44" spans="1:14" ht="17" x14ac:dyDescent="0.2">
      <c r="A44" s="2"/>
      <c r="B44" s="8" t="s">
        <v>51</v>
      </c>
      <c r="C44" s="3"/>
      <c r="D44" s="3" t="s">
        <v>477</v>
      </c>
      <c r="E44" s="3"/>
      <c r="F44" s="3"/>
      <c r="G44" s="8" t="s">
        <v>523</v>
      </c>
      <c r="H44" s="8"/>
      <c r="I44" s="8"/>
      <c r="J44" s="4">
        <v>2023</v>
      </c>
      <c r="K44" s="2">
        <v>3</v>
      </c>
      <c r="L44" s="50">
        <v>16</v>
      </c>
      <c r="M44" s="49">
        <v>5</v>
      </c>
      <c r="N44" s="31">
        <f t="shared" si="1"/>
        <v>8.3333333333333329E-2</v>
      </c>
    </row>
    <row r="45" spans="1:14" ht="17" x14ac:dyDescent="0.2">
      <c r="A45" s="2"/>
      <c r="B45" s="8" t="s">
        <v>51</v>
      </c>
      <c r="C45" s="3"/>
      <c r="D45" s="3" t="s">
        <v>477</v>
      </c>
      <c r="E45" s="3"/>
      <c r="F45" s="3"/>
      <c r="G45" s="8" t="s">
        <v>523</v>
      </c>
      <c r="H45" s="8"/>
      <c r="I45" s="8"/>
      <c r="J45" s="4">
        <v>2023</v>
      </c>
      <c r="K45" s="2">
        <v>3</v>
      </c>
      <c r="L45" s="50">
        <v>16</v>
      </c>
      <c r="M45" s="49">
        <v>5</v>
      </c>
      <c r="N45" s="31">
        <f t="shared" si="1"/>
        <v>8.3333333333333329E-2</v>
      </c>
    </row>
    <row r="46" spans="1:14" ht="17" x14ac:dyDescent="0.2">
      <c r="A46" s="2"/>
      <c r="B46" s="2" t="s">
        <v>487</v>
      </c>
      <c r="C46" s="3" t="s">
        <v>477</v>
      </c>
      <c r="D46" s="3"/>
      <c r="E46" s="3"/>
      <c r="F46" s="3"/>
      <c r="G46" s="8" t="s">
        <v>524</v>
      </c>
      <c r="H46" s="8"/>
      <c r="I46" s="8"/>
      <c r="J46" s="4">
        <v>2023</v>
      </c>
      <c r="K46" s="2">
        <v>3</v>
      </c>
      <c r="L46" s="50">
        <v>16</v>
      </c>
      <c r="M46" s="49">
        <v>97</v>
      </c>
      <c r="N46" s="31">
        <f t="shared" si="1"/>
        <v>1.6166666666666667</v>
      </c>
    </row>
    <row r="47" spans="1:14" ht="17" x14ac:dyDescent="0.2">
      <c r="A47" s="2"/>
      <c r="B47" s="8" t="s">
        <v>344</v>
      </c>
      <c r="C47" s="3"/>
      <c r="D47" s="3"/>
      <c r="E47" s="3" t="s">
        <v>477</v>
      </c>
      <c r="F47" s="3"/>
      <c r="G47" s="8" t="s">
        <v>122</v>
      </c>
      <c r="H47" s="8"/>
      <c r="I47" s="8"/>
      <c r="J47" s="4">
        <v>2023</v>
      </c>
      <c r="K47" s="2">
        <v>3</v>
      </c>
      <c r="L47" s="50">
        <v>18</v>
      </c>
      <c r="M47" s="49">
        <v>15</v>
      </c>
      <c r="N47" s="31">
        <f t="shared" si="1"/>
        <v>0.25</v>
      </c>
    </row>
    <row r="48" spans="1:14" ht="17" x14ac:dyDescent="0.2">
      <c r="A48" s="2"/>
      <c r="B48" s="8" t="s">
        <v>115</v>
      </c>
      <c r="C48" s="3"/>
      <c r="D48" s="3" t="s">
        <v>477</v>
      </c>
      <c r="E48" s="3"/>
      <c r="F48" s="3"/>
      <c r="G48" s="8" t="s">
        <v>525</v>
      </c>
      <c r="H48" s="8"/>
      <c r="I48" s="8"/>
      <c r="J48" s="4">
        <v>2023</v>
      </c>
      <c r="K48" s="2">
        <v>3</v>
      </c>
      <c r="L48" s="50">
        <v>19</v>
      </c>
      <c r="M48" s="49">
        <v>31</v>
      </c>
      <c r="N48" s="31">
        <f t="shared" si="1"/>
        <v>0.51666666666666672</v>
      </c>
    </row>
    <row r="49" spans="1:14" ht="17" x14ac:dyDescent="0.2">
      <c r="A49" s="2"/>
      <c r="B49" s="8" t="s">
        <v>344</v>
      </c>
      <c r="C49" s="3" t="s">
        <v>477</v>
      </c>
      <c r="D49" s="3"/>
      <c r="E49" s="3"/>
      <c r="F49" s="3"/>
      <c r="G49" s="8" t="s">
        <v>526</v>
      </c>
      <c r="H49" s="8"/>
      <c r="I49" s="8"/>
      <c r="J49" s="4">
        <v>2023</v>
      </c>
      <c r="K49" s="2">
        <v>3</v>
      </c>
      <c r="L49" s="50">
        <v>22</v>
      </c>
      <c r="M49" s="49">
        <v>90</v>
      </c>
      <c r="N49" s="31">
        <f t="shared" si="1"/>
        <v>1.5</v>
      </c>
    </row>
    <row r="50" spans="1:14" ht="17" x14ac:dyDescent="0.2">
      <c r="A50" s="2"/>
      <c r="B50" s="8" t="s">
        <v>527</v>
      </c>
      <c r="C50" s="3" t="s">
        <v>477</v>
      </c>
      <c r="D50" s="3"/>
      <c r="E50" s="3"/>
      <c r="F50" s="3"/>
      <c r="G50" s="10" t="s">
        <v>528</v>
      </c>
      <c r="H50" s="10"/>
      <c r="I50" s="10"/>
      <c r="J50" s="4">
        <v>2023</v>
      </c>
      <c r="K50" s="8">
        <v>3</v>
      </c>
      <c r="L50" s="50">
        <v>28</v>
      </c>
      <c r="M50" s="49">
        <v>20</v>
      </c>
      <c r="N50" s="31">
        <f t="shared" si="1"/>
        <v>0.33333333333333331</v>
      </c>
    </row>
    <row r="51" spans="1:14" ht="17" x14ac:dyDescent="0.2">
      <c r="A51" s="2"/>
      <c r="B51" s="2" t="s">
        <v>497</v>
      </c>
      <c r="C51" s="3" t="s">
        <v>477</v>
      </c>
      <c r="D51" s="3"/>
      <c r="E51" s="3"/>
      <c r="F51" s="3"/>
      <c r="G51" s="9" t="s">
        <v>63</v>
      </c>
      <c r="H51" s="9"/>
      <c r="I51" s="9"/>
      <c r="J51" s="4">
        <v>2023</v>
      </c>
      <c r="K51" s="8">
        <v>3</v>
      </c>
      <c r="L51" s="50">
        <v>28</v>
      </c>
      <c r="M51" s="49">
        <v>45</v>
      </c>
      <c r="N51" s="31">
        <f t="shared" si="1"/>
        <v>0.75</v>
      </c>
    </row>
    <row r="52" spans="1:14" ht="34" x14ac:dyDescent="0.2">
      <c r="A52" s="2"/>
      <c r="B52" s="2" t="s">
        <v>529</v>
      </c>
      <c r="C52" s="3"/>
      <c r="D52" s="3" t="s">
        <v>477</v>
      </c>
      <c r="E52" s="3"/>
      <c r="F52" s="3"/>
      <c r="G52" s="8" t="s">
        <v>530</v>
      </c>
      <c r="H52" s="8"/>
      <c r="I52" s="8"/>
      <c r="J52" s="4">
        <v>2023</v>
      </c>
      <c r="K52" s="8">
        <v>3</v>
      </c>
      <c r="L52" s="50">
        <v>29</v>
      </c>
      <c r="M52" s="49">
        <v>60</v>
      </c>
      <c r="N52" s="31">
        <f t="shared" si="1"/>
        <v>1</v>
      </c>
    </row>
    <row r="53" spans="1:14" ht="34" x14ac:dyDescent="0.2">
      <c r="A53" s="2"/>
      <c r="B53" s="8" t="s">
        <v>479</v>
      </c>
      <c r="C53" s="3"/>
      <c r="D53" s="3" t="s">
        <v>477</v>
      </c>
      <c r="E53" s="3"/>
      <c r="F53" s="3"/>
      <c r="G53" s="8" t="s">
        <v>389</v>
      </c>
      <c r="H53" s="8"/>
      <c r="I53" s="8"/>
      <c r="J53" s="4">
        <v>2023</v>
      </c>
      <c r="K53" s="2">
        <v>4</v>
      </c>
      <c r="L53" s="50">
        <v>21</v>
      </c>
      <c r="M53" s="49">
        <v>345</v>
      </c>
      <c r="N53" s="31">
        <f t="shared" si="1"/>
        <v>5.75</v>
      </c>
    </row>
    <row r="54" spans="1:14" ht="34" x14ac:dyDescent="0.2">
      <c r="A54" s="2"/>
      <c r="B54" s="8" t="s">
        <v>104</v>
      </c>
      <c r="C54" s="3"/>
      <c r="D54" s="3" t="s">
        <v>477</v>
      </c>
      <c r="E54" s="3"/>
      <c r="F54" s="3"/>
      <c r="G54" s="8" t="s">
        <v>105</v>
      </c>
      <c r="H54" s="8"/>
      <c r="I54" s="8"/>
      <c r="J54" s="4">
        <v>2023</v>
      </c>
      <c r="K54" s="2">
        <v>4</v>
      </c>
      <c r="L54" s="50">
        <v>21</v>
      </c>
      <c r="M54" s="49">
        <v>85</v>
      </c>
      <c r="N54" s="31">
        <f t="shared" si="1"/>
        <v>1.4166666666666667</v>
      </c>
    </row>
    <row r="55" spans="1:14" ht="34" x14ac:dyDescent="0.2">
      <c r="A55" s="2"/>
      <c r="B55" s="8" t="s">
        <v>104</v>
      </c>
      <c r="C55" s="3"/>
      <c r="D55" s="3" t="s">
        <v>477</v>
      </c>
      <c r="E55" s="3"/>
      <c r="F55" s="3"/>
      <c r="G55" s="8" t="s">
        <v>106</v>
      </c>
      <c r="H55" s="8"/>
      <c r="I55" s="8"/>
      <c r="J55" s="4">
        <v>2023</v>
      </c>
      <c r="K55" s="2">
        <v>4</v>
      </c>
      <c r="L55" s="50">
        <v>21</v>
      </c>
      <c r="M55" s="49">
        <v>83</v>
      </c>
      <c r="N55" s="31">
        <f t="shared" si="1"/>
        <v>1.3833333333333333</v>
      </c>
    </row>
    <row r="56" spans="1:14" ht="34" x14ac:dyDescent="0.2">
      <c r="A56" s="2"/>
      <c r="B56" s="8" t="s">
        <v>104</v>
      </c>
      <c r="C56" s="3"/>
      <c r="D56" s="3" t="s">
        <v>477</v>
      </c>
      <c r="E56" s="3"/>
      <c r="F56" s="3"/>
      <c r="G56" s="8" t="s">
        <v>105</v>
      </c>
      <c r="H56" s="8"/>
      <c r="I56" s="8"/>
      <c r="J56" s="4">
        <v>2023</v>
      </c>
      <c r="K56" s="2">
        <v>4</v>
      </c>
      <c r="L56" s="50">
        <v>21</v>
      </c>
      <c r="M56" s="49">
        <v>85</v>
      </c>
      <c r="N56" s="31">
        <f t="shared" si="1"/>
        <v>1.4166666666666667</v>
      </c>
    </row>
    <row r="57" spans="1:14" ht="34" x14ac:dyDescent="0.2">
      <c r="A57" s="2"/>
      <c r="B57" s="8" t="s">
        <v>104</v>
      </c>
      <c r="C57" s="3"/>
      <c r="D57" s="3" t="s">
        <v>477</v>
      </c>
      <c r="E57" s="3"/>
      <c r="F57" s="3"/>
      <c r="G57" s="8" t="s">
        <v>106</v>
      </c>
      <c r="H57" s="8"/>
      <c r="I57" s="8"/>
      <c r="J57" s="4">
        <v>2023</v>
      </c>
      <c r="K57" s="2">
        <v>4</v>
      </c>
      <c r="L57" s="50">
        <v>21</v>
      </c>
      <c r="M57" s="49">
        <v>83</v>
      </c>
      <c r="N57" s="31">
        <f t="shared" si="1"/>
        <v>1.3833333333333333</v>
      </c>
    </row>
    <row r="58" spans="1:14" ht="34" x14ac:dyDescent="0.2">
      <c r="A58" s="2"/>
      <c r="B58" s="8" t="s">
        <v>344</v>
      </c>
      <c r="C58" s="3" t="s">
        <v>477</v>
      </c>
      <c r="D58" s="3"/>
      <c r="E58" s="3"/>
      <c r="F58" s="3"/>
      <c r="G58" s="8" t="s">
        <v>531</v>
      </c>
      <c r="H58" s="8"/>
      <c r="I58" s="8"/>
      <c r="J58" s="4">
        <v>2023</v>
      </c>
      <c r="K58" s="2">
        <v>4</v>
      </c>
      <c r="L58" s="50">
        <v>24</v>
      </c>
      <c r="M58" s="49">
        <v>350</v>
      </c>
      <c r="N58" s="31">
        <f t="shared" si="1"/>
        <v>5.833333333333333</v>
      </c>
    </row>
    <row r="59" spans="1:14" ht="17" x14ac:dyDescent="0.2">
      <c r="A59" s="2"/>
      <c r="B59" s="8" t="s">
        <v>396</v>
      </c>
      <c r="C59" s="3" t="s">
        <v>477</v>
      </c>
      <c r="D59" s="3"/>
      <c r="E59" s="3"/>
      <c r="F59" s="3"/>
      <c r="G59" s="8" t="s">
        <v>532</v>
      </c>
      <c r="H59" s="8"/>
      <c r="I59" s="8"/>
      <c r="J59" s="4">
        <v>2023</v>
      </c>
      <c r="K59" s="2">
        <v>4</v>
      </c>
      <c r="L59" s="50">
        <v>25</v>
      </c>
      <c r="M59" s="49">
        <v>90</v>
      </c>
      <c r="N59" s="31">
        <f t="shared" si="1"/>
        <v>1.5</v>
      </c>
    </row>
    <row r="60" spans="1:14" ht="34" x14ac:dyDescent="0.2">
      <c r="A60" s="2"/>
      <c r="B60" s="8" t="s">
        <v>533</v>
      </c>
      <c r="C60" s="3" t="s">
        <v>477</v>
      </c>
      <c r="D60" s="3"/>
      <c r="E60" s="3"/>
      <c r="F60" s="3"/>
      <c r="G60" s="8" t="s">
        <v>534</v>
      </c>
      <c r="H60" s="8"/>
      <c r="I60" s="8"/>
      <c r="J60" s="4">
        <v>2023</v>
      </c>
      <c r="K60" s="2">
        <v>4</v>
      </c>
      <c r="L60" s="50">
        <v>26</v>
      </c>
      <c r="M60" s="49">
        <v>1</v>
      </c>
      <c r="N60" s="31">
        <f t="shared" si="1"/>
        <v>1.6666666666666666E-2</v>
      </c>
    </row>
    <row r="61" spans="1:14" ht="34" x14ac:dyDescent="0.2">
      <c r="A61" s="2"/>
      <c r="B61" s="8" t="s">
        <v>533</v>
      </c>
      <c r="C61" s="3" t="s">
        <v>477</v>
      </c>
      <c r="D61" s="3"/>
      <c r="E61" s="3"/>
      <c r="F61" s="3"/>
      <c r="G61" s="8" t="s">
        <v>535</v>
      </c>
      <c r="H61" s="8"/>
      <c r="I61" s="8"/>
      <c r="J61" s="4">
        <v>2023</v>
      </c>
      <c r="K61" s="2">
        <v>4</v>
      </c>
      <c r="L61" s="50">
        <v>26</v>
      </c>
      <c r="M61" s="49">
        <v>8</v>
      </c>
      <c r="N61" s="31">
        <f t="shared" si="1"/>
        <v>0.13333333333333333</v>
      </c>
    </row>
    <row r="62" spans="1:14" ht="34" x14ac:dyDescent="0.2">
      <c r="A62" s="2"/>
      <c r="B62" s="2" t="s">
        <v>527</v>
      </c>
      <c r="C62" s="3" t="s">
        <v>477</v>
      </c>
      <c r="D62" s="3"/>
      <c r="E62" s="3"/>
      <c r="F62" s="3"/>
      <c r="G62" s="8" t="s">
        <v>536</v>
      </c>
      <c r="H62" s="8"/>
      <c r="I62" s="8"/>
      <c r="J62" s="4">
        <v>2023</v>
      </c>
      <c r="K62" s="2">
        <v>4</v>
      </c>
      <c r="L62" s="50">
        <v>27</v>
      </c>
      <c r="M62" s="49">
        <v>15</v>
      </c>
      <c r="N62" s="31">
        <f t="shared" si="1"/>
        <v>0.25</v>
      </c>
    </row>
    <row r="63" spans="1:14" ht="17" x14ac:dyDescent="0.2">
      <c r="A63" s="2"/>
      <c r="B63" s="5" t="s">
        <v>88</v>
      </c>
      <c r="C63" s="3"/>
      <c r="D63" s="3"/>
      <c r="E63" s="3" t="s">
        <v>477</v>
      </c>
      <c r="F63" s="3"/>
      <c r="G63" s="8" t="s">
        <v>427</v>
      </c>
      <c r="H63" s="8"/>
      <c r="I63" s="8"/>
      <c r="J63" s="4">
        <v>2023</v>
      </c>
      <c r="K63" s="8">
        <v>4</v>
      </c>
      <c r="L63" s="50">
        <v>27</v>
      </c>
      <c r="M63" s="49">
        <v>5</v>
      </c>
      <c r="N63" s="31">
        <f t="shared" si="1"/>
        <v>8.3333333333333329E-2</v>
      </c>
    </row>
    <row r="64" spans="1:14" ht="34" x14ac:dyDescent="0.2">
      <c r="A64" s="2"/>
      <c r="B64" s="8" t="s">
        <v>533</v>
      </c>
      <c r="C64" s="3" t="s">
        <v>477</v>
      </c>
      <c r="D64" s="3"/>
      <c r="E64" s="3"/>
      <c r="F64" s="3"/>
      <c r="G64" s="8" t="s">
        <v>535</v>
      </c>
      <c r="H64" s="8"/>
      <c r="I64" s="8"/>
      <c r="J64" s="4">
        <v>2023</v>
      </c>
      <c r="K64" s="2">
        <v>4</v>
      </c>
      <c r="L64" s="50">
        <v>27</v>
      </c>
      <c r="M64" s="49">
        <v>43</v>
      </c>
      <c r="N64" s="31">
        <f t="shared" si="1"/>
        <v>0.71666666666666667</v>
      </c>
    </row>
    <row r="65" spans="1:14" ht="34" x14ac:dyDescent="0.2">
      <c r="A65" s="2"/>
      <c r="B65" s="2" t="s">
        <v>533</v>
      </c>
      <c r="C65" s="3" t="s">
        <v>477</v>
      </c>
      <c r="D65" s="3"/>
      <c r="E65" s="3"/>
      <c r="F65" s="3"/>
      <c r="G65" s="8" t="s">
        <v>535</v>
      </c>
      <c r="H65" s="8"/>
      <c r="I65" s="8"/>
      <c r="J65" s="4">
        <v>2023</v>
      </c>
      <c r="K65" s="8">
        <v>4</v>
      </c>
      <c r="L65" s="50">
        <v>27</v>
      </c>
      <c r="M65" s="49">
        <v>13</v>
      </c>
      <c r="N65" s="31">
        <f t="shared" si="1"/>
        <v>0.21666666666666667</v>
      </c>
    </row>
    <row r="66" spans="1:14" ht="34" x14ac:dyDescent="0.2">
      <c r="A66" s="2"/>
      <c r="B66" s="8" t="s">
        <v>537</v>
      </c>
      <c r="C66" s="3"/>
      <c r="D66" s="3" t="s">
        <v>477</v>
      </c>
      <c r="E66" s="3"/>
      <c r="F66" s="3"/>
      <c r="G66" s="8" t="s">
        <v>538</v>
      </c>
      <c r="H66" s="8"/>
      <c r="I66" s="8"/>
      <c r="J66" s="4">
        <v>2023</v>
      </c>
      <c r="K66" s="2">
        <v>4</v>
      </c>
      <c r="L66" s="50">
        <v>30</v>
      </c>
      <c r="M66" s="49">
        <v>85</v>
      </c>
      <c r="N66" s="31">
        <f t="shared" ref="N66:N97" si="2">+M66/60</f>
        <v>1.4166666666666667</v>
      </c>
    </row>
    <row r="67" spans="1:14" ht="17" x14ac:dyDescent="0.2">
      <c r="A67" s="2" t="s">
        <v>539</v>
      </c>
      <c r="B67" s="2" t="s">
        <v>479</v>
      </c>
      <c r="C67" s="3"/>
      <c r="D67" s="3" t="s">
        <v>477</v>
      </c>
      <c r="E67" s="3"/>
      <c r="F67" s="3"/>
      <c r="G67" s="8" t="s">
        <v>392</v>
      </c>
      <c r="H67" s="8"/>
      <c r="I67" s="8"/>
      <c r="J67" s="4">
        <v>2023</v>
      </c>
      <c r="K67" s="2">
        <v>5</v>
      </c>
      <c r="L67" s="50">
        <v>3</v>
      </c>
      <c r="M67" s="49">
        <v>165</v>
      </c>
      <c r="N67" s="31">
        <f t="shared" si="2"/>
        <v>2.75</v>
      </c>
    </row>
    <row r="68" spans="1:14" ht="17" x14ac:dyDescent="0.2">
      <c r="A68" s="2"/>
      <c r="B68" s="8" t="s">
        <v>540</v>
      </c>
      <c r="C68" s="3" t="s">
        <v>477</v>
      </c>
      <c r="D68" s="3"/>
      <c r="E68" s="3"/>
      <c r="F68" s="3"/>
      <c r="G68" s="8" t="s">
        <v>541</v>
      </c>
      <c r="H68" s="8"/>
      <c r="I68" s="8"/>
      <c r="J68" s="4">
        <v>2023</v>
      </c>
      <c r="K68" s="2">
        <v>5</v>
      </c>
      <c r="L68" s="50">
        <v>4</v>
      </c>
      <c r="M68" s="49">
        <v>36</v>
      </c>
      <c r="N68" s="31">
        <f t="shared" si="2"/>
        <v>0.6</v>
      </c>
    </row>
    <row r="69" spans="1:14" ht="17" x14ac:dyDescent="0.2">
      <c r="A69" s="2"/>
      <c r="B69" s="8" t="s">
        <v>527</v>
      </c>
      <c r="C69" s="3" t="s">
        <v>477</v>
      </c>
      <c r="D69" s="3"/>
      <c r="E69" s="3"/>
      <c r="F69" s="3"/>
      <c r="G69" s="8" t="s">
        <v>542</v>
      </c>
      <c r="H69" s="8"/>
      <c r="I69" s="8"/>
      <c r="J69" s="4">
        <v>2023</v>
      </c>
      <c r="K69" s="2">
        <v>5</v>
      </c>
      <c r="L69" s="50">
        <v>4</v>
      </c>
      <c r="M69" s="49">
        <v>36</v>
      </c>
      <c r="N69" s="31">
        <f t="shared" si="2"/>
        <v>0.6</v>
      </c>
    </row>
    <row r="70" spans="1:14" ht="17" x14ac:dyDescent="0.2">
      <c r="A70" s="2">
        <v>3</v>
      </c>
      <c r="B70" s="8" t="s">
        <v>543</v>
      </c>
      <c r="C70" s="3"/>
      <c r="D70" s="3"/>
      <c r="E70" s="3" t="s">
        <v>477</v>
      </c>
      <c r="F70" s="3"/>
      <c r="G70" s="7" t="s">
        <v>544</v>
      </c>
      <c r="H70" s="7"/>
      <c r="I70" s="7"/>
      <c r="J70" s="4">
        <v>2023</v>
      </c>
      <c r="K70" s="2">
        <v>5</v>
      </c>
      <c r="L70" s="50">
        <v>9</v>
      </c>
      <c r="M70" s="49">
        <v>18</v>
      </c>
      <c r="N70" s="31">
        <f t="shared" si="2"/>
        <v>0.3</v>
      </c>
    </row>
    <row r="71" spans="1:14" ht="34" x14ac:dyDescent="0.2">
      <c r="A71" s="2" t="s">
        <v>545</v>
      </c>
      <c r="B71" s="2" t="s">
        <v>495</v>
      </c>
      <c r="C71" s="3"/>
      <c r="D71" s="3" t="s">
        <v>477</v>
      </c>
      <c r="E71" s="3"/>
      <c r="F71" s="3"/>
      <c r="G71" s="8" t="s">
        <v>546</v>
      </c>
      <c r="H71" s="8"/>
      <c r="I71" s="8"/>
      <c r="J71" s="4">
        <v>2023</v>
      </c>
      <c r="K71" s="2">
        <v>5</v>
      </c>
      <c r="L71" s="50">
        <v>9</v>
      </c>
      <c r="M71" s="49">
        <v>90</v>
      </c>
      <c r="N71" s="31">
        <f t="shared" si="2"/>
        <v>1.5</v>
      </c>
    </row>
    <row r="72" spans="1:14" ht="17" x14ac:dyDescent="0.2">
      <c r="A72" s="2">
        <v>3</v>
      </c>
      <c r="B72" s="2" t="s">
        <v>487</v>
      </c>
      <c r="C72" s="3"/>
      <c r="D72" s="3" t="s">
        <v>477</v>
      </c>
      <c r="E72" s="3"/>
      <c r="F72" s="3"/>
      <c r="G72" s="8" t="s">
        <v>547</v>
      </c>
      <c r="H72" s="8"/>
      <c r="I72" s="8"/>
      <c r="J72" s="4">
        <v>2023</v>
      </c>
      <c r="K72" s="2">
        <v>5</v>
      </c>
      <c r="L72" s="50">
        <v>9</v>
      </c>
      <c r="M72" s="49">
        <v>5</v>
      </c>
      <c r="N72" s="31">
        <f t="shared" si="2"/>
        <v>8.3333333333333329E-2</v>
      </c>
    </row>
    <row r="73" spans="1:14" ht="17" x14ac:dyDescent="0.2">
      <c r="A73" s="2" t="s">
        <v>548</v>
      </c>
      <c r="B73" s="8" t="s">
        <v>51</v>
      </c>
      <c r="C73" s="3"/>
      <c r="D73" s="3" t="s">
        <v>477</v>
      </c>
      <c r="E73" s="3"/>
      <c r="F73" s="3"/>
      <c r="G73" s="7" t="s">
        <v>549</v>
      </c>
      <c r="H73" s="7"/>
      <c r="I73" s="7"/>
      <c r="J73" s="4">
        <v>2023</v>
      </c>
      <c r="K73" s="2">
        <v>5</v>
      </c>
      <c r="L73" s="50">
        <v>10</v>
      </c>
      <c r="M73" s="49">
        <v>10</v>
      </c>
      <c r="N73" s="31">
        <f t="shared" si="2"/>
        <v>0.16666666666666666</v>
      </c>
    </row>
    <row r="74" spans="1:14" ht="34" x14ac:dyDescent="0.2">
      <c r="A74" s="2">
        <v>3</v>
      </c>
      <c r="B74" s="8" t="s">
        <v>400</v>
      </c>
      <c r="C74" s="3"/>
      <c r="D74" s="3" t="s">
        <v>477</v>
      </c>
      <c r="E74" s="3"/>
      <c r="F74" s="3"/>
      <c r="G74" s="8" t="s">
        <v>401</v>
      </c>
      <c r="H74" s="8"/>
      <c r="I74" s="8"/>
      <c r="J74" s="4">
        <v>2023</v>
      </c>
      <c r="K74" s="2">
        <v>5</v>
      </c>
      <c r="L74" s="50">
        <v>12</v>
      </c>
      <c r="M74" s="49">
        <v>222</v>
      </c>
      <c r="N74" s="31">
        <f t="shared" si="2"/>
        <v>3.7</v>
      </c>
    </row>
    <row r="75" spans="1:14" ht="34" x14ac:dyDescent="0.2">
      <c r="A75" s="2">
        <v>1</v>
      </c>
      <c r="B75" s="8" t="s">
        <v>344</v>
      </c>
      <c r="C75" s="3" t="s">
        <v>477</v>
      </c>
      <c r="D75" s="3"/>
      <c r="E75" s="3"/>
      <c r="F75" s="3"/>
      <c r="G75" s="8" t="s">
        <v>550</v>
      </c>
      <c r="H75" s="8"/>
      <c r="I75" s="8"/>
      <c r="J75" s="4">
        <v>2023</v>
      </c>
      <c r="K75" s="2">
        <v>5</v>
      </c>
      <c r="L75" s="50">
        <v>12</v>
      </c>
      <c r="M75" s="49">
        <v>20</v>
      </c>
      <c r="N75" s="31">
        <f t="shared" si="2"/>
        <v>0.33333333333333331</v>
      </c>
    </row>
    <row r="76" spans="1:14" ht="17" x14ac:dyDescent="0.2">
      <c r="A76" s="2">
        <v>3</v>
      </c>
      <c r="B76" s="8" t="s">
        <v>396</v>
      </c>
      <c r="C76" s="3" t="s">
        <v>477</v>
      </c>
      <c r="D76" s="3"/>
      <c r="E76" s="3"/>
      <c r="F76" s="3"/>
      <c r="G76" s="8" t="s">
        <v>551</v>
      </c>
      <c r="H76" s="8"/>
      <c r="I76" s="8"/>
      <c r="J76" s="4">
        <v>2023</v>
      </c>
      <c r="K76" s="2">
        <v>5</v>
      </c>
      <c r="L76" s="50">
        <v>15</v>
      </c>
      <c r="M76" s="49">
        <v>192</v>
      </c>
      <c r="N76" s="31">
        <f t="shared" si="2"/>
        <v>3.2</v>
      </c>
    </row>
    <row r="77" spans="1:14" ht="17" x14ac:dyDescent="0.2">
      <c r="A77" s="2">
        <v>1</v>
      </c>
      <c r="B77" s="2" t="s">
        <v>513</v>
      </c>
      <c r="C77" s="3"/>
      <c r="D77" s="3"/>
      <c r="E77" s="3" t="s">
        <v>477</v>
      </c>
      <c r="F77" s="3"/>
      <c r="G77" s="8" t="s">
        <v>122</v>
      </c>
      <c r="H77" s="8"/>
      <c r="I77" s="8"/>
      <c r="J77" s="4">
        <v>2023</v>
      </c>
      <c r="K77" s="2">
        <v>5</v>
      </c>
      <c r="L77" s="50">
        <v>15</v>
      </c>
      <c r="M77" s="49">
        <v>35</v>
      </c>
      <c r="N77" s="31">
        <f t="shared" si="2"/>
        <v>0.58333333333333337</v>
      </c>
    </row>
    <row r="78" spans="1:14" ht="34" x14ac:dyDescent="0.2">
      <c r="A78" s="2">
        <v>4</v>
      </c>
      <c r="B78" s="2" t="s">
        <v>513</v>
      </c>
      <c r="C78" s="3"/>
      <c r="D78" s="3" t="s">
        <v>477</v>
      </c>
      <c r="E78" s="3"/>
      <c r="F78" s="3"/>
      <c r="G78" s="8" t="s">
        <v>552</v>
      </c>
      <c r="H78" s="8"/>
      <c r="I78" s="8"/>
      <c r="J78" s="4">
        <v>2023</v>
      </c>
      <c r="K78" s="8">
        <v>5</v>
      </c>
      <c r="L78" s="50">
        <v>17</v>
      </c>
      <c r="M78" s="49">
        <v>107</v>
      </c>
      <c r="N78" s="31">
        <f t="shared" si="2"/>
        <v>1.7833333333333334</v>
      </c>
    </row>
    <row r="79" spans="1:14" ht="17" x14ac:dyDescent="0.2">
      <c r="A79" s="2">
        <v>4</v>
      </c>
      <c r="B79" s="2" t="s">
        <v>495</v>
      </c>
      <c r="C79" s="3"/>
      <c r="D79" s="3" t="s">
        <v>477</v>
      </c>
      <c r="E79" s="3"/>
      <c r="F79" s="3"/>
      <c r="G79" s="8" t="s">
        <v>553</v>
      </c>
      <c r="H79" s="8"/>
      <c r="I79" s="8"/>
      <c r="J79" s="4">
        <v>2023</v>
      </c>
      <c r="K79" s="8">
        <v>5</v>
      </c>
      <c r="L79" s="50">
        <v>17</v>
      </c>
      <c r="M79" s="49">
        <v>95</v>
      </c>
      <c r="N79" s="31">
        <f t="shared" si="2"/>
        <v>1.5833333333333333</v>
      </c>
    </row>
    <row r="80" spans="1:14" ht="17" x14ac:dyDescent="0.2">
      <c r="A80" s="2">
        <v>3</v>
      </c>
      <c r="B80" s="8" t="s">
        <v>104</v>
      </c>
      <c r="C80" s="3"/>
      <c r="D80" s="3" t="s">
        <v>477</v>
      </c>
      <c r="E80" s="3"/>
      <c r="F80" s="3"/>
      <c r="G80" s="8" t="s">
        <v>554</v>
      </c>
      <c r="H80" s="8"/>
      <c r="I80" s="8"/>
      <c r="J80" s="4">
        <v>2023</v>
      </c>
      <c r="K80" s="2">
        <v>5</v>
      </c>
      <c r="L80" s="50">
        <v>20</v>
      </c>
      <c r="M80" s="49">
        <v>34</v>
      </c>
      <c r="N80" s="31">
        <f t="shared" si="2"/>
        <v>0.56666666666666665</v>
      </c>
    </row>
    <row r="81" spans="1:14" ht="17" x14ac:dyDescent="0.2">
      <c r="A81" s="2">
        <v>3</v>
      </c>
      <c r="B81" s="2" t="s">
        <v>555</v>
      </c>
      <c r="C81" s="3"/>
      <c r="D81" s="3" t="s">
        <v>477</v>
      </c>
      <c r="E81" s="3"/>
      <c r="F81" s="3"/>
      <c r="G81" s="8" t="s">
        <v>63</v>
      </c>
      <c r="H81" s="8"/>
      <c r="I81" s="8"/>
      <c r="J81" s="4">
        <v>2023</v>
      </c>
      <c r="K81" s="2">
        <v>5</v>
      </c>
      <c r="L81" s="50">
        <v>20</v>
      </c>
      <c r="M81" s="49">
        <v>95</v>
      </c>
      <c r="N81" s="31">
        <f t="shared" si="2"/>
        <v>1.5833333333333333</v>
      </c>
    </row>
    <row r="82" spans="1:14" ht="17" x14ac:dyDescent="0.2">
      <c r="A82" s="2">
        <v>4</v>
      </c>
      <c r="B82" s="8" t="s">
        <v>533</v>
      </c>
      <c r="C82" s="3" t="s">
        <v>477</v>
      </c>
      <c r="D82" s="3"/>
      <c r="E82" s="3"/>
      <c r="F82" s="3"/>
      <c r="G82" s="8" t="s">
        <v>556</v>
      </c>
      <c r="H82" s="8"/>
      <c r="I82" s="8"/>
      <c r="J82" s="4">
        <v>2023</v>
      </c>
      <c r="K82" s="2">
        <v>5</v>
      </c>
      <c r="L82" s="50">
        <v>23</v>
      </c>
      <c r="M82" s="49">
        <v>16</v>
      </c>
      <c r="N82" s="31">
        <f t="shared" si="2"/>
        <v>0.26666666666666666</v>
      </c>
    </row>
    <row r="83" spans="1:14" ht="17" x14ac:dyDescent="0.2">
      <c r="A83" s="2">
        <v>4</v>
      </c>
      <c r="B83" s="8" t="s">
        <v>533</v>
      </c>
      <c r="C83" s="3" t="s">
        <v>477</v>
      </c>
      <c r="D83" s="3"/>
      <c r="E83" s="3"/>
      <c r="F83" s="3"/>
      <c r="G83" s="8" t="s">
        <v>556</v>
      </c>
      <c r="H83" s="8"/>
      <c r="I83" s="8"/>
      <c r="J83" s="4">
        <v>2023</v>
      </c>
      <c r="K83" s="2">
        <v>5</v>
      </c>
      <c r="L83" s="50">
        <v>23</v>
      </c>
      <c r="M83" s="49">
        <v>25</v>
      </c>
      <c r="N83" s="31">
        <f t="shared" si="2"/>
        <v>0.41666666666666669</v>
      </c>
    </row>
    <row r="84" spans="1:14" ht="17" x14ac:dyDescent="0.2">
      <c r="A84" s="2">
        <v>4</v>
      </c>
      <c r="B84" s="8" t="s">
        <v>533</v>
      </c>
      <c r="C84" s="3" t="s">
        <v>477</v>
      </c>
      <c r="D84" s="3"/>
      <c r="E84" s="3"/>
      <c r="F84" s="3"/>
      <c r="G84" s="8" t="s">
        <v>556</v>
      </c>
      <c r="H84" s="8"/>
      <c r="I84" s="8"/>
      <c r="J84" s="4">
        <v>2023</v>
      </c>
      <c r="K84" s="2">
        <v>5</v>
      </c>
      <c r="L84" s="50">
        <v>23</v>
      </c>
      <c r="M84" s="49">
        <v>20</v>
      </c>
      <c r="N84" s="31">
        <f t="shared" si="2"/>
        <v>0.33333333333333331</v>
      </c>
    </row>
    <row r="85" spans="1:14" ht="17" x14ac:dyDescent="0.2">
      <c r="A85" s="2">
        <v>4</v>
      </c>
      <c r="B85" s="2" t="s">
        <v>495</v>
      </c>
      <c r="C85" s="3"/>
      <c r="D85" s="3" t="s">
        <v>477</v>
      </c>
      <c r="E85" s="3"/>
      <c r="F85" s="3"/>
      <c r="G85" s="8" t="s">
        <v>557</v>
      </c>
      <c r="H85" s="8"/>
      <c r="I85" s="8"/>
      <c r="J85" s="4">
        <v>2023</v>
      </c>
      <c r="K85" s="8">
        <v>5</v>
      </c>
      <c r="L85" s="50">
        <v>23</v>
      </c>
      <c r="M85" s="49">
        <v>17</v>
      </c>
      <c r="N85" s="31">
        <f t="shared" si="2"/>
        <v>0.28333333333333333</v>
      </c>
    </row>
    <row r="86" spans="1:14" ht="17" x14ac:dyDescent="0.2">
      <c r="A86" s="2">
        <v>4</v>
      </c>
      <c r="B86" s="8" t="s">
        <v>533</v>
      </c>
      <c r="C86" s="3"/>
      <c r="D86" s="3" t="s">
        <v>477</v>
      </c>
      <c r="E86" s="3"/>
      <c r="F86" s="63"/>
      <c r="G86" s="8" t="s">
        <v>558</v>
      </c>
      <c r="H86" s="8"/>
      <c r="I86" s="8"/>
      <c r="J86" s="4">
        <v>2023</v>
      </c>
      <c r="K86" s="8">
        <v>5</v>
      </c>
      <c r="L86" s="50">
        <v>24</v>
      </c>
      <c r="M86" s="49">
        <v>60</v>
      </c>
      <c r="N86" s="31">
        <f t="shared" si="2"/>
        <v>1</v>
      </c>
    </row>
    <row r="87" spans="1:14" ht="17" x14ac:dyDescent="0.2">
      <c r="A87" s="67">
        <v>4</v>
      </c>
      <c r="B87" s="68" t="s">
        <v>533</v>
      </c>
      <c r="C87" s="3" t="s">
        <v>477</v>
      </c>
      <c r="D87" s="3"/>
      <c r="E87" s="3"/>
      <c r="F87" s="3"/>
      <c r="G87" s="68" t="s">
        <v>556</v>
      </c>
      <c r="H87" s="68"/>
      <c r="I87" s="68"/>
      <c r="J87" s="4">
        <v>2023</v>
      </c>
      <c r="K87" s="68">
        <v>5</v>
      </c>
      <c r="L87" s="69">
        <v>24</v>
      </c>
      <c r="M87" s="70">
        <v>30</v>
      </c>
      <c r="N87" s="71">
        <f t="shared" si="2"/>
        <v>0.5</v>
      </c>
    </row>
    <row r="88" spans="1:14" ht="17" x14ac:dyDescent="0.2">
      <c r="A88" s="2">
        <v>4</v>
      </c>
      <c r="B88" s="8" t="s">
        <v>533</v>
      </c>
      <c r="C88" s="3" t="s">
        <v>477</v>
      </c>
      <c r="D88" s="3"/>
      <c r="E88" s="3"/>
      <c r="F88" s="3"/>
      <c r="G88" s="8" t="s">
        <v>556</v>
      </c>
      <c r="H88" s="8"/>
      <c r="I88" s="8"/>
      <c r="J88" s="4">
        <v>2023</v>
      </c>
      <c r="K88" s="8">
        <v>5</v>
      </c>
      <c r="L88" s="50">
        <v>24</v>
      </c>
      <c r="M88" s="49">
        <v>34</v>
      </c>
      <c r="N88" s="31">
        <f t="shared" si="2"/>
        <v>0.56666666666666665</v>
      </c>
    </row>
    <row r="89" spans="1:14" ht="17" x14ac:dyDescent="0.2">
      <c r="A89" s="2">
        <v>4</v>
      </c>
      <c r="B89" s="2" t="s">
        <v>559</v>
      </c>
      <c r="C89" s="3"/>
      <c r="D89" s="3" t="s">
        <v>477</v>
      </c>
      <c r="E89" s="3"/>
      <c r="F89" s="63"/>
      <c r="G89" s="8" t="s">
        <v>63</v>
      </c>
      <c r="H89" s="8"/>
      <c r="I89" s="8"/>
      <c r="J89" s="4">
        <v>2023</v>
      </c>
      <c r="K89" s="8">
        <v>5</v>
      </c>
      <c r="L89" s="50">
        <v>24</v>
      </c>
      <c r="M89" s="49">
        <v>25</v>
      </c>
      <c r="N89" s="31">
        <f t="shared" si="2"/>
        <v>0.41666666666666669</v>
      </c>
    </row>
    <row r="90" spans="1:14" ht="17" x14ac:dyDescent="0.2">
      <c r="A90" s="2">
        <v>4</v>
      </c>
      <c r="B90" s="8" t="s">
        <v>492</v>
      </c>
      <c r="C90" s="3" t="s">
        <v>477</v>
      </c>
      <c r="D90" s="3"/>
      <c r="E90" s="3"/>
      <c r="F90" s="63"/>
      <c r="G90" s="8" t="s">
        <v>560</v>
      </c>
      <c r="H90" s="8"/>
      <c r="I90" s="8"/>
      <c r="J90" s="4">
        <v>2023</v>
      </c>
      <c r="K90" s="8">
        <v>5</v>
      </c>
      <c r="L90" s="50">
        <v>24</v>
      </c>
      <c r="M90" s="49">
        <v>135</v>
      </c>
      <c r="N90" s="31">
        <f t="shared" si="2"/>
        <v>2.25</v>
      </c>
    </row>
    <row r="91" spans="1:14" ht="17" x14ac:dyDescent="0.2">
      <c r="A91" s="67" t="s">
        <v>548</v>
      </c>
      <c r="B91" s="68" t="s">
        <v>344</v>
      </c>
      <c r="C91" s="3"/>
      <c r="D91" s="3" t="s">
        <v>477</v>
      </c>
      <c r="E91" s="3"/>
      <c r="F91" s="3"/>
      <c r="G91" s="68" t="s">
        <v>561</v>
      </c>
      <c r="H91" s="68"/>
      <c r="I91" s="68"/>
      <c r="J91" s="4">
        <v>2023</v>
      </c>
      <c r="K91" s="68">
        <v>5</v>
      </c>
      <c r="L91" s="69">
        <v>24</v>
      </c>
      <c r="M91" s="70">
        <v>18</v>
      </c>
      <c r="N91" s="71">
        <f t="shared" si="2"/>
        <v>0.3</v>
      </c>
    </row>
    <row r="92" spans="1:14" ht="34" x14ac:dyDescent="0.2">
      <c r="A92" s="2">
        <v>2</v>
      </c>
      <c r="B92" s="5" t="s">
        <v>88</v>
      </c>
      <c r="C92" s="3"/>
      <c r="D92" s="3" t="s">
        <v>477</v>
      </c>
      <c r="E92" s="3"/>
      <c r="F92" s="63"/>
      <c r="G92" s="8" t="s">
        <v>562</v>
      </c>
      <c r="H92" s="8"/>
      <c r="I92" s="8"/>
      <c r="J92" s="4">
        <v>2023</v>
      </c>
      <c r="K92" s="8">
        <v>5</v>
      </c>
      <c r="L92" s="50">
        <v>25</v>
      </c>
      <c r="M92" s="49">
        <v>50</v>
      </c>
      <c r="N92" s="31">
        <f t="shared" si="2"/>
        <v>0.83333333333333337</v>
      </c>
    </row>
    <row r="93" spans="1:14" ht="17" x14ac:dyDescent="0.2">
      <c r="A93" s="67">
        <v>2</v>
      </c>
      <c r="B93" s="67" t="s">
        <v>563</v>
      </c>
      <c r="C93" s="3"/>
      <c r="D93" s="3"/>
      <c r="E93" s="3" t="s">
        <v>477</v>
      </c>
      <c r="F93" s="3"/>
      <c r="G93" s="89" t="s">
        <v>564</v>
      </c>
      <c r="H93" s="89"/>
      <c r="I93" s="89"/>
      <c r="J93" s="4">
        <v>2023</v>
      </c>
      <c r="K93" s="68">
        <v>5</v>
      </c>
      <c r="L93" s="69">
        <v>25</v>
      </c>
      <c r="M93" s="70">
        <v>40</v>
      </c>
      <c r="N93" s="71">
        <f t="shared" si="2"/>
        <v>0.66666666666666663</v>
      </c>
    </row>
    <row r="94" spans="1:14" ht="17" x14ac:dyDescent="0.2">
      <c r="A94" s="2">
        <v>4</v>
      </c>
      <c r="B94" s="2" t="s">
        <v>533</v>
      </c>
      <c r="C94" s="3" t="s">
        <v>477</v>
      </c>
      <c r="D94" s="3"/>
      <c r="E94" s="3"/>
      <c r="F94" s="3"/>
      <c r="G94" s="8" t="s">
        <v>565</v>
      </c>
      <c r="H94" s="8"/>
      <c r="I94" s="8"/>
      <c r="J94" s="4">
        <v>2023</v>
      </c>
      <c r="K94" s="8">
        <v>5</v>
      </c>
      <c r="L94" s="50">
        <v>25</v>
      </c>
      <c r="M94" s="49">
        <v>25</v>
      </c>
      <c r="N94" s="31">
        <f t="shared" si="2"/>
        <v>0.41666666666666669</v>
      </c>
    </row>
    <row r="95" spans="1:14" ht="17" x14ac:dyDescent="0.2">
      <c r="A95" s="2">
        <v>4</v>
      </c>
      <c r="B95" s="2" t="s">
        <v>503</v>
      </c>
      <c r="C95" s="3"/>
      <c r="D95" s="3" t="s">
        <v>477</v>
      </c>
      <c r="E95" s="3"/>
      <c r="F95" s="3"/>
      <c r="G95" s="8" t="s">
        <v>566</v>
      </c>
      <c r="H95" s="8"/>
      <c r="I95" s="8"/>
      <c r="J95" s="4">
        <v>2023</v>
      </c>
      <c r="K95" s="8">
        <v>5</v>
      </c>
      <c r="L95" s="50">
        <v>25</v>
      </c>
      <c r="M95" s="49">
        <v>83</v>
      </c>
      <c r="N95" s="31">
        <f t="shared" si="2"/>
        <v>1.3833333333333333</v>
      </c>
    </row>
    <row r="96" spans="1:14" ht="17" x14ac:dyDescent="0.2">
      <c r="A96" s="2">
        <v>2</v>
      </c>
      <c r="B96" s="5" t="s">
        <v>88</v>
      </c>
      <c r="C96" s="3" t="s">
        <v>477</v>
      </c>
      <c r="D96" s="3"/>
      <c r="E96" s="3"/>
      <c r="F96" s="3"/>
      <c r="G96" s="8" t="s">
        <v>489</v>
      </c>
      <c r="H96" s="8"/>
      <c r="I96" s="8"/>
      <c r="J96" s="4">
        <v>2023</v>
      </c>
      <c r="K96" s="2">
        <v>5</v>
      </c>
      <c r="L96" s="50">
        <v>27</v>
      </c>
      <c r="M96" s="49">
        <v>15</v>
      </c>
      <c r="N96" s="31">
        <f t="shared" si="2"/>
        <v>0.25</v>
      </c>
    </row>
    <row r="97" spans="1:14" ht="17" x14ac:dyDescent="0.2">
      <c r="A97" s="2">
        <v>4</v>
      </c>
      <c r="B97" s="2" t="s">
        <v>533</v>
      </c>
      <c r="C97" s="3" t="s">
        <v>477</v>
      </c>
      <c r="D97" s="3"/>
      <c r="E97" s="3"/>
      <c r="F97" s="63"/>
      <c r="G97" s="8" t="s">
        <v>567</v>
      </c>
      <c r="H97" s="8"/>
      <c r="I97" s="8"/>
      <c r="J97" s="4">
        <v>2023</v>
      </c>
      <c r="K97" s="2">
        <v>5</v>
      </c>
      <c r="L97" s="50">
        <v>27</v>
      </c>
      <c r="M97" s="49">
        <v>16</v>
      </c>
      <c r="N97" s="31">
        <f t="shared" si="2"/>
        <v>0.26666666666666666</v>
      </c>
    </row>
    <row r="98" spans="1:14" ht="17" x14ac:dyDescent="0.2">
      <c r="A98" s="67">
        <v>4</v>
      </c>
      <c r="B98" s="68" t="s">
        <v>104</v>
      </c>
      <c r="C98" s="3"/>
      <c r="D98" s="3" t="s">
        <v>477</v>
      </c>
      <c r="E98" s="3"/>
      <c r="F98" s="3"/>
      <c r="G98" s="68" t="s">
        <v>351</v>
      </c>
      <c r="H98" s="68"/>
      <c r="I98" s="68"/>
      <c r="J98" s="4">
        <v>2023</v>
      </c>
      <c r="K98" s="67">
        <v>5</v>
      </c>
      <c r="L98" s="69">
        <v>28</v>
      </c>
      <c r="M98" s="70">
        <v>60</v>
      </c>
      <c r="N98" s="71">
        <f t="shared" ref="N98:N104" si="3">+M98/60</f>
        <v>1</v>
      </c>
    </row>
    <row r="99" spans="1:14" ht="17" x14ac:dyDescent="0.2">
      <c r="A99" s="2">
        <v>2</v>
      </c>
      <c r="B99" s="8" t="s">
        <v>529</v>
      </c>
      <c r="C99" s="3" t="s">
        <v>477</v>
      </c>
      <c r="D99" s="3"/>
      <c r="E99" s="3"/>
      <c r="F99" s="3"/>
      <c r="G99" s="8" t="s">
        <v>568</v>
      </c>
      <c r="H99" s="8"/>
      <c r="I99" s="8"/>
      <c r="J99" s="4">
        <v>2023</v>
      </c>
      <c r="K99" s="2">
        <v>5</v>
      </c>
      <c r="L99" s="50">
        <v>29</v>
      </c>
      <c r="M99" s="49">
        <v>110</v>
      </c>
      <c r="N99" s="31">
        <f t="shared" si="3"/>
        <v>1.8333333333333333</v>
      </c>
    </row>
    <row r="100" spans="1:14" ht="34" x14ac:dyDescent="0.2">
      <c r="A100" s="2">
        <v>2</v>
      </c>
      <c r="B100" s="8" t="s">
        <v>529</v>
      </c>
      <c r="C100" s="3" t="s">
        <v>477</v>
      </c>
      <c r="D100" s="3"/>
      <c r="E100" s="3"/>
      <c r="F100" s="3"/>
      <c r="G100" s="8" t="s">
        <v>569</v>
      </c>
      <c r="H100" s="8"/>
      <c r="I100" s="8"/>
      <c r="J100" s="4">
        <v>2023</v>
      </c>
      <c r="K100" s="8">
        <v>5</v>
      </c>
      <c r="L100" s="50">
        <v>29</v>
      </c>
      <c r="M100" s="49">
        <v>44</v>
      </c>
      <c r="N100" s="31">
        <f t="shared" si="3"/>
        <v>0.73333333333333328</v>
      </c>
    </row>
    <row r="101" spans="1:14" ht="17" x14ac:dyDescent="0.2">
      <c r="A101" s="2">
        <v>3</v>
      </c>
      <c r="B101" s="8" t="s">
        <v>396</v>
      </c>
      <c r="C101" s="3"/>
      <c r="D101" s="3" t="s">
        <v>477</v>
      </c>
      <c r="E101" s="3"/>
      <c r="F101" s="3"/>
      <c r="G101" s="8" t="s">
        <v>570</v>
      </c>
      <c r="H101" s="8"/>
      <c r="I101" s="8"/>
      <c r="J101" s="4">
        <v>2023</v>
      </c>
      <c r="K101" s="2">
        <v>5</v>
      </c>
      <c r="L101" s="50">
        <v>29</v>
      </c>
      <c r="M101" s="49">
        <v>79</v>
      </c>
      <c r="N101" s="31">
        <f t="shared" si="3"/>
        <v>1.3166666666666667</v>
      </c>
    </row>
    <row r="102" spans="1:14" ht="17" x14ac:dyDescent="0.2">
      <c r="A102" s="2">
        <v>4</v>
      </c>
      <c r="B102" s="2" t="s">
        <v>485</v>
      </c>
      <c r="C102" s="3" t="s">
        <v>477</v>
      </c>
      <c r="D102" s="3"/>
      <c r="E102" s="3"/>
      <c r="F102" s="3"/>
      <c r="G102" s="8" t="s">
        <v>571</v>
      </c>
      <c r="H102" s="8"/>
      <c r="I102" s="8"/>
      <c r="J102" s="4">
        <v>2023</v>
      </c>
      <c r="K102" s="8">
        <v>5</v>
      </c>
      <c r="L102" s="50">
        <v>30</v>
      </c>
      <c r="M102" s="49">
        <v>71</v>
      </c>
      <c r="N102" s="31">
        <f t="shared" si="3"/>
        <v>1.1833333333333333</v>
      </c>
    </row>
    <row r="103" spans="1:14" ht="17" x14ac:dyDescent="0.2">
      <c r="A103" s="2">
        <v>2</v>
      </c>
      <c r="B103" s="8" t="s">
        <v>529</v>
      </c>
      <c r="C103" s="3" t="s">
        <v>477</v>
      </c>
      <c r="D103" s="3"/>
      <c r="E103" s="3"/>
      <c r="F103" s="3"/>
      <c r="G103" s="8" t="s">
        <v>572</v>
      </c>
      <c r="H103" s="8"/>
      <c r="I103" s="8"/>
      <c r="J103" s="4">
        <v>2023</v>
      </c>
      <c r="K103" s="8">
        <v>5</v>
      </c>
      <c r="L103" s="50">
        <v>30</v>
      </c>
      <c r="M103" s="49">
        <v>96</v>
      </c>
      <c r="N103" s="31">
        <f t="shared" si="3"/>
        <v>1.6</v>
      </c>
    </row>
    <row r="104" spans="1:14" ht="17" x14ac:dyDescent="0.2">
      <c r="A104" s="2">
        <v>4</v>
      </c>
      <c r="B104" s="2" t="s">
        <v>533</v>
      </c>
      <c r="C104" s="3" t="s">
        <v>477</v>
      </c>
      <c r="D104" s="3"/>
      <c r="E104" s="3"/>
      <c r="F104" s="63"/>
      <c r="G104" s="8" t="s">
        <v>567</v>
      </c>
      <c r="H104" s="8"/>
      <c r="I104" s="8"/>
      <c r="J104" s="4">
        <v>2023</v>
      </c>
      <c r="K104" s="8">
        <v>5</v>
      </c>
      <c r="L104" s="50">
        <v>31</v>
      </c>
      <c r="M104" s="49">
        <v>132</v>
      </c>
      <c r="N104" s="31">
        <f t="shared" si="3"/>
        <v>2.2000000000000002</v>
      </c>
    </row>
    <row r="105" spans="1:14" x14ac:dyDescent="0.2">
      <c r="A105" s="72">
        <v>3</v>
      </c>
      <c r="B105" s="73" t="s">
        <v>394</v>
      </c>
      <c r="C105" s="47"/>
      <c r="D105" s="47" t="s">
        <v>477</v>
      </c>
      <c r="E105" s="47"/>
      <c r="F105" s="47"/>
      <c r="G105" s="73" t="s">
        <v>63</v>
      </c>
      <c r="H105" s="73"/>
      <c r="I105" s="73"/>
      <c r="J105" s="4">
        <v>2023</v>
      </c>
      <c r="K105" s="72">
        <v>6</v>
      </c>
      <c r="L105" s="72">
        <v>2</v>
      </c>
      <c r="M105" s="72">
        <v>231</v>
      </c>
      <c r="N105" s="74">
        <v>3.85</v>
      </c>
    </row>
    <row r="106" spans="1:14" x14ac:dyDescent="0.2">
      <c r="A106" s="2">
        <v>4</v>
      </c>
      <c r="B106" s="45" t="s">
        <v>527</v>
      </c>
      <c r="C106" s="47" t="s">
        <v>477</v>
      </c>
      <c r="D106" s="47"/>
      <c r="E106" s="47"/>
      <c r="F106" s="47"/>
      <c r="G106" s="45" t="s">
        <v>573</v>
      </c>
      <c r="H106" s="45"/>
      <c r="I106" s="45"/>
      <c r="J106" s="4">
        <v>2023</v>
      </c>
      <c r="K106" s="2">
        <v>6</v>
      </c>
      <c r="L106" s="2">
        <v>3</v>
      </c>
      <c r="M106" s="2">
        <v>15</v>
      </c>
      <c r="N106" s="31">
        <v>0.25</v>
      </c>
    </row>
    <row r="107" spans="1:14" x14ac:dyDescent="0.2">
      <c r="A107" s="2">
        <v>4</v>
      </c>
      <c r="B107" s="45" t="s">
        <v>527</v>
      </c>
      <c r="C107" s="47"/>
      <c r="D107" s="47"/>
      <c r="E107" s="47"/>
      <c r="F107" s="47" t="s">
        <v>477</v>
      </c>
      <c r="G107" s="45" t="s">
        <v>574</v>
      </c>
      <c r="H107" s="45"/>
      <c r="I107" s="45"/>
      <c r="J107" s="4">
        <v>2023</v>
      </c>
      <c r="K107" s="2">
        <v>6</v>
      </c>
      <c r="L107" s="2">
        <v>3</v>
      </c>
      <c r="M107" s="2">
        <v>48</v>
      </c>
      <c r="N107" s="31">
        <v>0.8</v>
      </c>
    </row>
    <row r="108" spans="1:14" x14ac:dyDescent="0.2">
      <c r="A108" s="2">
        <v>4</v>
      </c>
      <c r="B108" s="45" t="s">
        <v>503</v>
      </c>
      <c r="C108" s="47"/>
      <c r="D108" s="47" t="s">
        <v>477</v>
      </c>
      <c r="E108" s="47"/>
      <c r="F108" s="47"/>
      <c r="G108" s="45" t="s">
        <v>575</v>
      </c>
      <c r="H108" s="45"/>
      <c r="I108" s="45"/>
      <c r="J108" s="4">
        <v>2023</v>
      </c>
      <c r="K108" s="2">
        <v>6</v>
      </c>
      <c r="L108" s="2">
        <v>3</v>
      </c>
      <c r="M108" s="2">
        <v>42</v>
      </c>
      <c r="N108" s="31">
        <v>0.7</v>
      </c>
    </row>
    <row r="109" spans="1:14" x14ac:dyDescent="0.2">
      <c r="A109" s="46">
        <v>3</v>
      </c>
      <c r="B109" s="47" t="s">
        <v>394</v>
      </c>
      <c r="C109" s="47" t="s">
        <v>477</v>
      </c>
      <c r="D109" s="47"/>
      <c r="E109" s="47"/>
      <c r="F109" s="47"/>
      <c r="G109" s="47" t="s">
        <v>576</v>
      </c>
      <c r="H109" s="47"/>
      <c r="I109" s="47"/>
      <c r="J109" s="4">
        <v>2023</v>
      </c>
      <c r="K109" s="46">
        <v>6</v>
      </c>
      <c r="L109" s="46">
        <v>7</v>
      </c>
      <c r="M109" s="46">
        <v>119</v>
      </c>
      <c r="N109" s="48">
        <v>1.9833333333333334</v>
      </c>
    </row>
    <row r="110" spans="1:14" x14ac:dyDescent="0.2">
      <c r="A110" s="2">
        <v>4</v>
      </c>
      <c r="B110" s="45" t="s">
        <v>533</v>
      </c>
      <c r="C110" s="47"/>
      <c r="D110" s="47" t="s">
        <v>477</v>
      </c>
      <c r="E110" s="47"/>
      <c r="F110" s="64"/>
      <c r="G110" s="45" t="s">
        <v>577</v>
      </c>
      <c r="H110" s="45"/>
      <c r="I110" s="45"/>
      <c r="J110" s="4">
        <v>2023</v>
      </c>
      <c r="K110" s="2">
        <v>6</v>
      </c>
      <c r="L110" s="2">
        <v>16</v>
      </c>
      <c r="M110" s="2">
        <v>85</v>
      </c>
      <c r="N110" s="31">
        <v>1.4166666666666667</v>
      </c>
    </row>
    <row r="111" spans="1:14" x14ac:dyDescent="0.2">
      <c r="A111" s="72">
        <v>1</v>
      </c>
      <c r="B111" s="73" t="s">
        <v>540</v>
      </c>
      <c r="C111" s="47"/>
      <c r="D111" s="47" t="s">
        <v>477</v>
      </c>
      <c r="E111" s="47"/>
      <c r="F111" s="47"/>
      <c r="G111" s="73" t="s">
        <v>578</v>
      </c>
      <c r="H111" s="73"/>
      <c r="I111" s="73"/>
      <c r="J111" s="4">
        <v>2023</v>
      </c>
      <c r="K111" s="72">
        <v>6</v>
      </c>
      <c r="L111" s="72">
        <v>20</v>
      </c>
      <c r="M111" s="72">
        <v>80</v>
      </c>
      <c r="N111" s="74">
        <v>1.3333333333333333</v>
      </c>
    </row>
    <row r="112" spans="1:14" x14ac:dyDescent="0.2">
      <c r="A112" s="46">
        <v>1</v>
      </c>
      <c r="B112" s="47" t="s">
        <v>88</v>
      </c>
      <c r="C112" s="47" t="s">
        <v>477</v>
      </c>
      <c r="D112" s="47"/>
      <c r="E112" s="47"/>
      <c r="F112" s="47"/>
      <c r="G112" s="47" t="s">
        <v>579</v>
      </c>
      <c r="H112" s="47"/>
      <c r="I112" s="47"/>
      <c r="J112" s="4">
        <v>2023</v>
      </c>
      <c r="K112" s="46">
        <v>6</v>
      </c>
      <c r="L112" s="46">
        <v>20</v>
      </c>
      <c r="M112" s="46">
        <v>65</v>
      </c>
      <c r="N112" s="48">
        <v>1.0833333333333333</v>
      </c>
    </row>
    <row r="113" spans="1:14" x14ac:dyDescent="0.2">
      <c r="A113" s="46">
        <v>2</v>
      </c>
      <c r="B113" s="47" t="s">
        <v>88</v>
      </c>
      <c r="C113" s="47" t="s">
        <v>477</v>
      </c>
      <c r="D113" s="47"/>
      <c r="E113" s="47"/>
      <c r="F113" s="47"/>
      <c r="G113" s="47" t="s">
        <v>579</v>
      </c>
      <c r="H113" s="47"/>
      <c r="I113" s="47"/>
      <c r="J113" s="4">
        <v>2023</v>
      </c>
      <c r="K113" s="46">
        <v>6</v>
      </c>
      <c r="L113" s="46">
        <v>20</v>
      </c>
      <c r="M113" s="46">
        <v>65</v>
      </c>
      <c r="N113" s="48">
        <v>1.0833333333333333</v>
      </c>
    </row>
    <row r="114" spans="1:14" x14ac:dyDescent="0.2">
      <c r="A114" s="2">
        <v>4</v>
      </c>
      <c r="B114" s="45" t="s">
        <v>88</v>
      </c>
      <c r="C114" s="47" t="s">
        <v>477</v>
      </c>
      <c r="D114" s="47"/>
      <c r="E114" s="47"/>
      <c r="F114" s="47"/>
      <c r="G114" s="45" t="s">
        <v>579</v>
      </c>
      <c r="H114" s="45"/>
      <c r="I114" s="45"/>
      <c r="J114" s="4">
        <v>2023</v>
      </c>
      <c r="K114" s="2">
        <v>6</v>
      </c>
      <c r="L114" s="2">
        <v>20</v>
      </c>
      <c r="M114" s="2">
        <v>65</v>
      </c>
      <c r="N114" s="31">
        <v>1.0833333333333333</v>
      </c>
    </row>
    <row r="115" spans="1:14" x14ac:dyDescent="0.2">
      <c r="A115" s="2">
        <v>4</v>
      </c>
      <c r="B115" s="45" t="s">
        <v>518</v>
      </c>
      <c r="C115" s="47" t="s">
        <v>477</v>
      </c>
      <c r="D115" s="47"/>
      <c r="E115" s="47"/>
      <c r="F115" s="47"/>
      <c r="G115" s="45" t="s">
        <v>580</v>
      </c>
      <c r="H115" s="45"/>
      <c r="I115" s="45"/>
      <c r="J115" s="4">
        <v>2023</v>
      </c>
      <c r="K115" s="2">
        <v>6</v>
      </c>
      <c r="L115" s="2">
        <v>22</v>
      </c>
      <c r="M115" s="2">
        <v>56</v>
      </c>
      <c r="N115" s="31">
        <v>0.93333333333333335</v>
      </c>
    </row>
    <row r="116" spans="1:14" x14ac:dyDescent="0.2">
      <c r="A116" s="46">
        <v>1</v>
      </c>
      <c r="B116" s="47" t="s">
        <v>540</v>
      </c>
      <c r="C116" s="47"/>
      <c r="D116" s="47" t="s">
        <v>477</v>
      </c>
      <c r="E116" s="47"/>
      <c r="F116" s="47"/>
      <c r="G116" s="47" t="s">
        <v>581</v>
      </c>
      <c r="H116" s="47"/>
      <c r="I116" s="47"/>
      <c r="J116" s="4">
        <v>2023</v>
      </c>
      <c r="K116" s="46">
        <v>6</v>
      </c>
      <c r="L116" s="46">
        <v>22</v>
      </c>
      <c r="M116" s="46">
        <v>120</v>
      </c>
      <c r="N116" s="48">
        <v>2</v>
      </c>
    </row>
    <row r="117" spans="1:14" x14ac:dyDescent="0.2">
      <c r="A117" s="46">
        <v>2</v>
      </c>
      <c r="B117" s="47" t="s">
        <v>529</v>
      </c>
      <c r="C117" s="47" t="s">
        <v>477</v>
      </c>
      <c r="D117" s="47"/>
      <c r="E117" s="47"/>
      <c r="F117" s="47"/>
      <c r="G117" s="47" t="s">
        <v>582</v>
      </c>
      <c r="H117" s="47"/>
      <c r="I117" s="47"/>
      <c r="J117" s="4">
        <v>2023</v>
      </c>
      <c r="K117" s="46">
        <v>6</v>
      </c>
      <c r="L117" s="46">
        <v>22</v>
      </c>
      <c r="M117" s="46">
        <v>8</v>
      </c>
      <c r="N117" s="48">
        <v>0.13333333333333333</v>
      </c>
    </row>
    <row r="118" spans="1:14" x14ac:dyDescent="0.2">
      <c r="A118" s="46">
        <v>2</v>
      </c>
      <c r="B118" s="47" t="s">
        <v>529</v>
      </c>
      <c r="C118" s="47" t="s">
        <v>477</v>
      </c>
      <c r="D118" s="47"/>
      <c r="E118" s="47"/>
      <c r="F118" s="47"/>
      <c r="G118" s="47" t="s">
        <v>582</v>
      </c>
      <c r="H118" s="47"/>
      <c r="I118" s="47"/>
      <c r="J118" s="4">
        <v>2023</v>
      </c>
      <c r="K118" s="46">
        <v>6</v>
      </c>
      <c r="L118" s="46">
        <v>22</v>
      </c>
      <c r="M118" s="46">
        <v>16</v>
      </c>
      <c r="N118" s="48">
        <v>0.26666666666666666</v>
      </c>
    </row>
    <row r="119" spans="1:14" x14ac:dyDescent="0.2">
      <c r="A119" s="46">
        <v>3</v>
      </c>
      <c r="B119" s="47" t="s">
        <v>543</v>
      </c>
      <c r="C119" s="47" t="s">
        <v>477</v>
      </c>
      <c r="D119" s="47"/>
      <c r="E119" s="47"/>
      <c r="F119" s="47"/>
      <c r="G119" s="47" t="s">
        <v>583</v>
      </c>
      <c r="H119" s="47"/>
      <c r="I119" s="47"/>
      <c r="J119" s="4">
        <v>2023</v>
      </c>
      <c r="K119" s="46">
        <v>6</v>
      </c>
      <c r="L119" s="46">
        <v>22</v>
      </c>
      <c r="M119" s="46">
        <v>12</v>
      </c>
      <c r="N119" s="48">
        <v>0.2</v>
      </c>
    </row>
    <row r="120" spans="1:14" x14ac:dyDescent="0.2">
      <c r="A120" s="46">
        <v>3</v>
      </c>
      <c r="B120" s="47" t="s">
        <v>499</v>
      </c>
      <c r="C120" s="47"/>
      <c r="D120" s="47" t="s">
        <v>477</v>
      </c>
      <c r="E120" s="47"/>
      <c r="F120" s="47"/>
      <c r="G120" s="47" t="s">
        <v>584</v>
      </c>
      <c r="H120" s="47"/>
      <c r="I120" s="47"/>
      <c r="J120" s="4">
        <v>2023</v>
      </c>
      <c r="K120" s="46">
        <v>6</v>
      </c>
      <c r="L120" s="46">
        <v>22</v>
      </c>
      <c r="M120" s="46">
        <v>34</v>
      </c>
      <c r="N120" s="48">
        <v>0.56666666666666665</v>
      </c>
    </row>
    <row r="121" spans="1:14" x14ac:dyDescent="0.2">
      <c r="A121" s="2">
        <v>4</v>
      </c>
      <c r="B121" s="45" t="s">
        <v>88</v>
      </c>
      <c r="C121" s="47" t="s">
        <v>477</v>
      </c>
      <c r="D121" s="47"/>
      <c r="E121" s="47"/>
      <c r="F121" s="47"/>
      <c r="G121" s="45" t="s">
        <v>489</v>
      </c>
      <c r="H121" s="45"/>
      <c r="I121" s="45"/>
      <c r="J121" s="4">
        <v>2023</v>
      </c>
      <c r="K121" s="2">
        <v>6</v>
      </c>
      <c r="L121" s="2">
        <v>23</v>
      </c>
      <c r="M121" s="2">
        <v>60</v>
      </c>
      <c r="N121" s="31">
        <v>1</v>
      </c>
    </row>
    <row r="122" spans="1:14" x14ac:dyDescent="0.2">
      <c r="A122" s="46">
        <v>1</v>
      </c>
      <c r="B122" s="2" t="s">
        <v>497</v>
      </c>
      <c r="C122" s="47"/>
      <c r="D122" s="47" t="s">
        <v>477</v>
      </c>
      <c r="E122" s="47"/>
      <c r="F122" s="47"/>
      <c r="G122" s="47" t="s">
        <v>63</v>
      </c>
      <c r="H122" s="47"/>
      <c r="I122" s="47"/>
      <c r="J122" s="4">
        <v>2023</v>
      </c>
      <c r="K122" s="46">
        <v>6</v>
      </c>
      <c r="L122" s="46">
        <v>24</v>
      </c>
      <c r="M122" s="46">
        <v>23</v>
      </c>
      <c r="N122" s="48">
        <v>0.38333333333333336</v>
      </c>
    </row>
    <row r="123" spans="1:14" x14ac:dyDescent="0.2">
      <c r="A123" s="46">
        <v>1</v>
      </c>
      <c r="B123" s="47" t="s">
        <v>104</v>
      </c>
      <c r="C123" s="47"/>
      <c r="D123" s="47" t="s">
        <v>477</v>
      </c>
      <c r="E123" s="47"/>
      <c r="F123" s="47"/>
      <c r="G123" s="47" t="s">
        <v>585</v>
      </c>
      <c r="H123" s="47"/>
      <c r="I123" s="47"/>
      <c r="J123" s="4">
        <v>2023</v>
      </c>
      <c r="K123" s="46">
        <v>6</v>
      </c>
      <c r="L123" s="46">
        <v>26</v>
      </c>
      <c r="M123" s="46">
        <v>51</v>
      </c>
      <c r="N123" s="48">
        <v>0.85</v>
      </c>
    </row>
    <row r="124" spans="1:14" x14ac:dyDescent="0.2">
      <c r="A124" s="46">
        <v>2</v>
      </c>
      <c r="B124" s="47" t="s">
        <v>104</v>
      </c>
      <c r="C124" s="47"/>
      <c r="D124" s="47" t="s">
        <v>477</v>
      </c>
      <c r="E124" s="47"/>
      <c r="F124" s="47"/>
      <c r="G124" s="47" t="s">
        <v>585</v>
      </c>
      <c r="H124" s="47"/>
      <c r="I124" s="47"/>
      <c r="J124" s="4">
        <v>2023</v>
      </c>
      <c r="K124" s="46">
        <v>6</v>
      </c>
      <c r="L124" s="46">
        <v>26</v>
      </c>
      <c r="M124" s="46">
        <v>51</v>
      </c>
      <c r="N124" s="48">
        <v>0.85</v>
      </c>
    </row>
    <row r="125" spans="1:14" x14ac:dyDescent="0.2">
      <c r="A125" s="2">
        <v>4</v>
      </c>
      <c r="B125" s="45" t="s">
        <v>104</v>
      </c>
      <c r="C125" s="47"/>
      <c r="D125" s="47" t="s">
        <v>477</v>
      </c>
      <c r="E125" s="47"/>
      <c r="F125" s="47"/>
      <c r="G125" s="45" t="s">
        <v>585</v>
      </c>
      <c r="H125" s="45"/>
      <c r="I125" s="45"/>
      <c r="J125" s="4">
        <v>2023</v>
      </c>
      <c r="K125" s="2">
        <v>6</v>
      </c>
      <c r="L125" s="2">
        <v>26</v>
      </c>
      <c r="M125" s="2">
        <v>51</v>
      </c>
      <c r="N125" s="31">
        <v>0.85</v>
      </c>
    </row>
    <row r="126" spans="1:14" x14ac:dyDescent="0.2">
      <c r="A126" s="46">
        <v>1</v>
      </c>
      <c r="B126" s="47" t="s">
        <v>586</v>
      </c>
      <c r="C126" s="47" t="s">
        <v>477</v>
      </c>
      <c r="D126" s="47"/>
      <c r="E126" s="47"/>
      <c r="F126" s="47"/>
      <c r="G126" s="47" t="s">
        <v>587</v>
      </c>
      <c r="H126" s="47"/>
      <c r="I126" s="47"/>
      <c r="J126" s="4">
        <v>2023</v>
      </c>
      <c r="K126" s="46">
        <v>6</v>
      </c>
      <c r="L126" s="46">
        <v>26</v>
      </c>
      <c r="M126" s="46">
        <v>433</v>
      </c>
      <c r="N126" s="48">
        <v>7.2166666666666668</v>
      </c>
    </row>
    <row r="127" spans="1:14" x14ac:dyDescent="0.2">
      <c r="A127" s="46">
        <v>3</v>
      </c>
      <c r="B127" s="47" t="s">
        <v>499</v>
      </c>
      <c r="C127" s="47" t="s">
        <v>477</v>
      </c>
      <c r="D127" s="47"/>
      <c r="E127" s="47"/>
      <c r="F127" s="47"/>
      <c r="G127" s="47" t="s">
        <v>351</v>
      </c>
      <c r="H127" s="47"/>
      <c r="I127" s="47"/>
      <c r="J127" s="4">
        <v>2023</v>
      </c>
      <c r="K127" s="46">
        <v>6</v>
      </c>
      <c r="L127" s="46">
        <v>26</v>
      </c>
      <c r="M127" s="46">
        <v>199</v>
      </c>
      <c r="N127" s="48">
        <v>3.3166666666666669</v>
      </c>
    </row>
    <row r="128" spans="1:14" ht="17" x14ac:dyDescent="0.2">
      <c r="A128" s="46">
        <v>3</v>
      </c>
      <c r="B128" s="8" t="s">
        <v>396</v>
      </c>
      <c r="C128" s="47"/>
      <c r="D128" s="47"/>
      <c r="E128" s="47"/>
      <c r="F128" s="47"/>
      <c r="G128" s="47" t="s">
        <v>63</v>
      </c>
      <c r="H128" s="47"/>
      <c r="I128" s="47"/>
      <c r="J128" s="4">
        <v>2023</v>
      </c>
      <c r="K128" s="46">
        <v>6</v>
      </c>
      <c r="L128" s="46">
        <v>28</v>
      </c>
      <c r="M128" s="46">
        <v>37</v>
      </c>
      <c r="N128" s="48">
        <v>0.6166666666666667</v>
      </c>
    </row>
    <row r="129" spans="1:14" ht="17" x14ac:dyDescent="0.2">
      <c r="A129" s="2">
        <v>4</v>
      </c>
      <c r="B129" s="8" t="s">
        <v>344</v>
      </c>
      <c r="C129" s="47" t="s">
        <v>477</v>
      </c>
      <c r="D129" s="47"/>
      <c r="E129" s="47"/>
      <c r="F129" s="47"/>
      <c r="G129" s="45" t="s">
        <v>588</v>
      </c>
      <c r="H129" s="45"/>
      <c r="I129" s="45"/>
      <c r="J129" s="4">
        <v>2023</v>
      </c>
      <c r="K129" s="2">
        <v>6</v>
      </c>
      <c r="L129" s="2">
        <v>28</v>
      </c>
      <c r="M129" s="2">
        <v>50</v>
      </c>
      <c r="N129" s="31">
        <v>0.83333333333333337</v>
      </c>
    </row>
    <row r="130" spans="1:14" x14ac:dyDescent="0.2">
      <c r="A130" s="46">
        <v>2</v>
      </c>
      <c r="B130" s="46" t="s">
        <v>589</v>
      </c>
      <c r="C130" s="47" t="s">
        <v>477</v>
      </c>
      <c r="D130" s="47"/>
      <c r="E130" s="47"/>
      <c r="F130" s="47"/>
      <c r="G130" s="47" t="s">
        <v>590</v>
      </c>
      <c r="H130" s="47"/>
      <c r="I130" s="47"/>
      <c r="J130" s="4">
        <v>2023</v>
      </c>
      <c r="K130" s="46">
        <v>6</v>
      </c>
      <c r="L130" s="46">
        <v>29</v>
      </c>
      <c r="M130" s="46">
        <v>99</v>
      </c>
      <c r="N130" s="48">
        <v>1.65</v>
      </c>
    </row>
    <row r="131" spans="1:14" x14ac:dyDescent="0.2">
      <c r="A131" s="46">
        <v>1</v>
      </c>
      <c r="B131" s="47" t="s">
        <v>540</v>
      </c>
      <c r="C131" s="47"/>
      <c r="D131" s="47" t="s">
        <v>477</v>
      </c>
      <c r="E131" s="47"/>
      <c r="F131" s="47"/>
      <c r="G131" s="47" t="s">
        <v>591</v>
      </c>
      <c r="H131" s="47"/>
      <c r="I131" s="47"/>
      <c r="J131" s="4">
        <v>2023</v>
      </c>
      <c r="K131" s="46">
        <v>6</v>
      </c>
      <c r="L131" s="46">
        <v>30</v>
      </c>
      <c r="M131" s="46">
        <v>69</v>
      </c>
      <c r="N131" s="48">
        <v>1.1499999999999999</v>
      </c>
    </row>
    <row r="132" spans="1:14" x14ac:dyDescent="0.2">
      <c r="A132" s="46">
        <v>2</v>
      </c>
      <c r="B132" s="47" t="s">
        <v>529</v>
      </c>
      <c r="C132" s="47"/>
      <c r="D132" s="47" t="s">
        <v>477</v>
      </c>
      <c r="E132" s="47"/>
      <c r="F132" s="47"/>
      <c r="G132" s="47" t="s">
        <v>591</v>
      </c>
      <c r="H132" s="47"/>
      <c r="I132" s="47"/>
      <c r="J132" s="4">
        <v>2023</v>
      </c>
      <c r="K132" s="46">
        <v>6</v>
      </c>
      <c r="L132" s="46">
        <v>30</v>
      </c>
      <c r="M132" s="46">
        <v>129</v>
      </c>
      <c r="N132" s="48">
        <v>2.15</v>
      </c>
    </row>
    <row r="133" spans="1:14" x14ac:dyDescent="0.2">
      <c r="A133" s="2">
        <v>3</v>
      </c>
      <c r="B133" s="2" t="s">
        <v>555</v>
      </c>
      <c r="C133" s="45"/>
      <c r="D133" s="45"/>
      <c r="E133" s="45"/>
      <c r="F133" s="45"/>
      <c r="G133" s="45" t="s">
        <v>592</v>
      </c>
      <c r="H133" s="45"/>
      <c r="I133" s="45"/>
      <c r="J133" s="4">
        <v>2023</v>
      </c>
      <c r="K133" s="8">
        <v>7</v>
      </c>
      <c r="L133" s="50">
        <v>1</v>
      </c>
      <c r="M133" s="49">
        <v>32</v>
      </c>
      <c r="N133" s="31">
        <f t="shared" ref="N133:N164" si="4">+M133/60</f>
        <v>0.53333333333333333</v>
      </c>
    </row>
    <row r="134" spans="1:14" ht="17" x14ac:dyDescent="0.2">
      <c r="A134" s="2">
        <v>3</v>
      </c>
      <c r="B134" s="8" t="s">
        <v>396</v>
      </c>
      <c r="C134" s="45"/>
      <c r="D134" s="45"/>
      <c r="E134" s="45"/>
      <c r="F134" s="45"/>
      <c r="G134" s="45" t="s">
        <v>592</v>
      </c>
      <c r="H134" s="45"/>
      <c r="I134" s="45"/>
      <c r="J134" s="4">
        <v>2023</v>
      </c>
      <c r="K134" s="8">
        <v>7</v>
      </c>
      <c r="L134" s="50">
        <v>4</v>
      </c>
      <c r="M134" s="49">
        <v>11</v>
      </c>
      <c r="N134" s="31">
        <f t="shared" si="4"/>
        <v>0.18333333333333332</v>
      </c>
    </row>
    <row r="135" spans="1:14" x14ac:dyDescent="0.2">
      <c r="A135" s="2">
        <v>1</v>
      </c>
      <c r="B135" s="47" t="s">
        <v>586</v>
      </c>
      <c r="C135" s="45"/>
      <c r="D135" s="45"/>
      <c r="E135" s="45"/>
      <c r="F135" s="45"/>
      <c r="G135" s="45" t="s">
        <v>593</v>
      </c>
      <c r="H135" s="45"/>
      <c r="I135" s="45"/>
      <c r="J135" s="4">
        <v>2023</v>
      </c>
      <c r="K135" s="2">
        <v>7</v>
      </c>
      <c r="L135" s="2">
        <v>4</v>
      </c>
      <c r="M135" s="2">
        <v>364</v>
      </c>
      <c r="N135" s="48">
        <f t="shared" si="4"/>
        <v>6.0666666666666664</v>
      </c>
    </row>
    <row r="136" spans="1:14" ht="34" x14ac:dyDescent="0.2">
      <c r="A136" s="2">
        <v>3</v>
      </c>
      <c r="B136" s="45" t="s">
        <v>543</v>
      </c>
      <c r="C136" s="45"/>
      <c r="D136" s="45"/>
      <c r="E136" s="45"/>
      <c r="F136" s="45"/>
      <c r="G136" s="9" t="s">
        <v>594</v>
      </c>
      <c r="H136" s="9"/>
      <c r="I136" s="9"/>
      <c r="J136" s="4">
        <v>2023</v>
      </c>
      <c r="K136" s="8">
        <v>7</v>
      </c>
      <c r="L136" s="50">
        <v>10</v>
      </c>
      <c r="M136" s="49">
        <v>203</v>
      </c>
      <c r="N136" s="31">
        <f t="shared" si="4"/>
        <v>3.3833333333333333</v>
      </c>
    </row>
    <row r="137" spans="1:14" x14ac:dyDescent="0.2">
      <c r="A137" s="2">
        <v>3</v>
      </c>
      <c r="B137" s="45" t="s">
        <v>88</v>
      </c>
      <c r="C137" s="45"/>
      <c r="D137" s="45"/>
      <c r="E137" s="45"/>
      <c r="F137" s="45"/>
      <c r="G137" s="45" t="s">
        <v>489</v>
      </c>
      <c r="H137" s="45"/>
      <c r="I137" s="45"/>
      <c r="J137" s="4">
        <v>2023</v>
      </c>
      <c r="K137" s="8">
        <v>7</v>
      </c>
      <c r="L137" s="50">
        <v>10</v>
      </c>
      <c r="M137" s="49">
        <v>11</v>
      </c>
      <c r="N137" s="31">
        <f t="shared" si="4"/>
        <v>0.18333333333333332</v>
      </c>
    </row>
    <row r="138" spans="1:14" x14ac:dyDescent="0.2">
      <c r="A138" s="2">
        <v>3</v>
      </c>
      <c r="B138" s="45" t="s">
        <v>88</v>
      </c>
      <c r="C138" s="45"/>
      <c r="D138" s="45"/>
      <c r="E138" s="45"/>
      <c r="F138" s="45"/>
      <c r="G138" s="45" t="s">
        <v>489</v>
      </c>
      <c r="H138" s="45"/>
      <c r="I138" s="45"/>
      <c r="J138" s="4">
        <v>2023</v>
      </c>
      <c r="K138" s="8">
        <v>7</v>
      </c>
      <c r="L138" s="50">
        <v>10</v>
      </c>
      <c r="M138" s="49">
        <v>29</v>
      </c>
      <c r="N138" s="31">
        <f t="shared" si="4"/>
        <v>0.48333333333333334</v>
      </c>
    </row>
    <row r="139" spans="1:14" x14ac:dyDescent="0.2">
      <c r="A139" s="2">
        <v>4</v>
      </c>
      <c r="B139" s="45" t="s">
        <v>88</v>
      </c>
      <c r="C139" s="45"/>
      <c r="D139" s="45"/>
      <c r="E139" s="45"/>
      <c r="F139" s="45"/>
      <c r="G139" s="45" t="s">
        <v>595</v>
      </c>
      <c r="H139" s="45"/>
      <c r="I139" s="45"/>
      <c r="J139" s="4">
        <v>2023</v>
      </c>
      <c r="K139" s="2">
        <v>7</v>
      </c>
      <c r="L139" s="2">
        <v>10</v>
      </c>
      <c r="M139" s="2">
        <v>29</v>
      </c>
      <c r="N139" s="48">
        <f t="shared" si="4"/>
        <v>0.48333333333333334</v>
      </c>
    </row>
    <row r="140" spans="1:14" x14ac:dyDescent="0.2">
      <c r="A140" s="2">
        <v>4</v>
      </c>
      <c r="B140" s="45" t="s">
        <v>88</v>
      </c>
      <c r="C140" s="45"/>
      <c r="D140" s="45"/>
      <c r="E140" s="45"/>
      <c r="F140" s="45"/>
      <c r="G140" s="45" t="s">
        <v>596</v>
      </c>
      <c r="H140" s="45"/>
      <c r="I140" s="45"/>
      <c r="J140" s="4">
        <v>2023</v>
      </c>
      <c r="K140" s="2">
        <v>7</v>
      </c>
      <c r="L140" s="2">
        <v>10</v>
      </c>
      <c r="M140" s="2">
        <v>39</v>
      </c>
      <c r="N140" s="48">
        <f t="shared" si="4"/>
        <v>0.65</v>
      </c>
    </row>
    <row r="141" spans="1:14" x14ac:dyDescent="0.2">
      <c r="A141" s="2">
        <v>3</v>
      </c>
      <c r="B141" s="2" t="s">
        <v>394</v>
      </c>
      <c r="C141" s="45"/>
      <c r="D141" s="45"/>
      <c r="E141" s="45"/>
      <c r="F141" s="45"/>
      <c r="G141" s="45" t="s">
        <v>597</v>
      </c>
      <c r="H141" s="45"/>
      <c r="I141" s="45"/>
      <c r="J141" s="4">
        <v>2023</v>
      </c>
      <c r="K141" s="8">
        <v>7</v>
      </c>
      <c r="L141" s="50">
        <v>11</v>
      </c>
      <c r="M141" s="49">
        <v>138</v>
      </c>
      <c r="N141" s="31">
        <f t="shared" si="4"/>
        <v>2.2999999999999998</v>
      </c>
    </row>
    <row r="142" spans="1:14" x14ac:dyDescent="0.2">
      <c r="A142" s="2">
        <v>3</v>
      </c>
      <c r="B142" s="45" t="s">
        <v>499</v>
      </c>
      <c r="C142" s="45"/>
      <c r="D142" s="45"/>
      <c r="E142" s="45"/>
      <c r="F142" s="45"/>
      <c r="G142" s="45" t="s">
        <v>598</v>
      </c>
      <c r="H142" s="45"/>
      <c r="I142" s="45"/>
      <c r="J142" s="4">
        <v>2023</v>
      </c>
      <c r="K142" s="8">
        <v>7</v>
      </c>
      <c r="L142" s="50">
        <v>12</v>
      </c>
      <c r="M142" s="49">
        <v>213</v>
      </c>
      <c r="N142" s="31">
        <f t="shared" si="4"/>
        <v>3.55</v>
      </c>
    </row>
    <row r="143" spans="1:14" x14ac:dyDescent="0.2">
      <c r="A143" s="2">
        <v>1</v>
      </c>
      <c r="B143" s="45" t="s">
        <v>88</v>
      </c>
      <c r="C143" s="45"/>
      <c r="D143" s="45"/>
      <c r="E143" s="45"/>
      <c r="F143" s="45"/>
      <c r="G143" s="45" t="s">
        <v>489</v>
      </c>
      <c r="H143" s="45"/>
      <c r="I143" s="45"/>
      <c r="J143" s="4">
        <v>2023</v>
      </c>
      <c r="K143" s="2">
        <v>7</v>
      </c>
      <c r="L143" s="2">
        <v>22</v>
      </c>
      <c r="M143" s="2">
        <v>66</v>
      </c>
      <c r="N143" s="48">
        <f t="shared" si="4"/>
        <v>1.1000000000000001</v>
      </c>
    </row>
    <row r="144" spans="1:14" x14ac:dyDescent="0.2">
      <c r="A144" s="2">
        <v>3</v>
      </c>
      <c r="B144" s="45" t="s">
        <v>88</v>
      </c>
      <c r="C144" s="45"/>
      <c r="D144" s="45"/>
      <c r="E144" s="45"/>
      <c r="F144" s="45"/>
      <c r="G144" s="45" t="s">
        <v>489</v>
      </c>
      <c r="H144" s="45"/>
      <c r="I144" s="45"/>
      <c r="J144" s="4">
        <v>2023</v>
      </c>
      <c r="K144" s="8">
        <v>7</v>
      </c>
      <c r="L144" s="50">
        <v>24</v>
      </c>
      <c r="M144" s="49">
        <v>69</v>
      </c>
      <c r="N144" s="31">
        <f t="shared" si="4"/>
        <v>1.1499999999999999</v>
      </c>
    </row>
    <row r="145" spans="1:14" x14ac:dyDescent="0.2">
      <c r="A145" s="2">
        <v>1</v>
      </c>
      <c r="B145" s="45" t="s">
        <v>88</v>
      </c>
      <c r="C145" s="45"/>
      <c r="D145" s="45"/>
      <c r="E145" s="45"/>
      <c r="F145" s="45"/>
      <c r="G145" s="45" t="s">
        <v>489</v>
      </c>
      <c r="H145" s="45"/>
      <c r="I145" s="45"/>
      <c r="J145" s="4">
        <v>2023</v>
      </c>
      <c r="K145" s="2">
        <v>7</v>
      </c>
      <c r="L145" s="2">
        <v>24</v>
      </c>
      <c r="M145" s="2">
        <v>69</v>
      </c>
      <c r="N145" s="48">
        <f t="shared" si="4"/>
        <v>1.1499999999999999</v>
      </c>
    </row>
    <row r="146" spans="1:14" x14ac:dyDescent="0.2">
      <c r="A146" s="2">
        <v>2</v>
      </c>
      <c r="B146" s="45" t="s">
        <v>88</v>
      </c>
      <c r="C146" s="45"/>
      <c r="D146" s="45"/>
      <c r="E146" s="45"/>
      <c r="F146" s="45"/>
      <c r="G146" s="45" t="s">
        <v>489</v>
      </c>
      <c r="H146" s="45"/>
      <c r="I146" s="45"/>
      <c r="J146" s="4">
        <v>2023</v>
      </c>
      <c r="K146" s="2">
        <v>7</v>
      </c>
      <c r="L146" s="2">
        <v>24</v>
      </c>
      <c r="M146" s="2">
        <v>69</v>
      </c>
      <c r="N146" s="48">
        <f t="shared" si="4"/>
        <v>1.1499999999999999</v>
      </c>
    </row>
    <row r="147" spans="1:14" x14ac:dyDescent="0.2">
      <c r="A147" s="2">
        <v>4</v>
      </c>
      <c r="B147" s="45" t="s">
        <v>88</v>
      </c>
      <c r="C147" s="45"/>
      <c r="D147" s="45"/>
      <c r="E147" s="45"/>
      <c r="F147" s="45"/>
      <c r="G147" s="45" t="s">
        <v>489</v>
      </c>
      <c r="H147" s="45"/>
      <c r="I147" s="45"/>
      <c r="J147" s="4">
        <v>2023</v>
      </c>
      <c r="K147" s="2">
        <v>7</v>
      </c>
      <c r="L147" s="2">
        <v>24</v>
      </c>
      <c r="M147" s="2">
        <v>69</v>
      </c>
      <c r="N147" s="48">
        <f t="shared" si="4"/>
        <v>1.1499999999999999</v>
      </c>
    </row>
    <row r="148" spans="1:14" ht="17" x14ac:dyDescent="0.2">
      <c r="A148" s="2">
        <v>2</v>
      </c>
      <c r="B148" s="8" t="s">
        <v>344</v>
      </c>
      <c r="C148" s="45"/>
      <c r="D148" s="45"/>
      <c r="E148" s="45"/>
      <c r="F148" s="45"/>
      <c r="G148" s="45" t="s">
        <v>599</v>
      </c>
      <c r="H148" s="45"/>
      <c r="I148" s="45"/>
      <c r="J148" s="4">
        <v>2023</v>
      </c>
      <c r="K148" s="2">
        <v>7</v>
      </c>
      <c r="L148" s="2">
        <v>24</v>
      </c>
      <c r="M148" s="2">
        <v>105</v>
      </c>
      <c r="N148" s="48">
        <f t="shared" si="4"/>
        <v>1.75</v>
      </c>
    </row>
    <row r="149" spans="1:14" ht="17" x14ac:dyDescent="0.2">
      <c r="A149" s="2">
        <v>4</v>
      </c>
      <c r="B149" s="8" t="s">
        <v>344</v>
      </c>
      <c r="C149" s="45"/>
      <c r="D149" s="45"/>
      <c r="E149" s="45"/>
      <c r="F149" s="45"/>
      <c r="G149" s="45" t="s">
        <v>600</v>
      </c>
      <c r="H149" s="45"/>
      <c r="I149" s="45"/>
      <c r="J149" s="4">
        <v>2023</v>
      </c>
      <c r="K149" s="2">
        <v>7</v>
      </c>
      <c r="L149" s="2">
        <v>24</v>
      </c>
      <c r="M149" s="2">
        <v>12</v>
      </c>
      <c r="N149" s="48">
        <f t="shared" si="4"/>
        <v>0.2</v>
      </c>
    </row>
    <row r="150" spans="1:14" x14ac:dyDescent="0.2">
      <c r="A150" s="2">
        <v>4</v>
      </c>
      <c r="B150" s="45" t="s">
        <v>601</v>
      </c>
      <c r="C150" s="45"/>
      <c r="D150" s="45"/>
      <c r="E150" s="45"/>
      <c r="F150" s="45"/>
      <c r="G150" s="45" t="s">
        <v>602</v>
      </c>
      <c r="H150" s="45"/>
      <c r="I150" s="45"/>
      <c r="J150" s="4">
        <v>2023</v>
      </c>
      <c r="K150" s="2">
        <v>7</v>
      </c>
      <c r="L150" s="2">
        <v>25</v>
      </c>
      <c r="M150" s="2">
        <v>98</v>
      </c>
      <c r="N150" s="48">
        <f t="shared" si="4"/>
        <v>1.6333333333333333</v>
      </c>
    </row>
    <row r="151" spans="1:14" x14ac:dyDescent="0.2">
      <c r="A151" s="2">
        <v>1</v>
      </c>
      <c r="B151" s="2" t="s">
        <v>497</v>
      </c>
      <c r="C151" s="45"/>
      <c r="D151" s="45"/>
      <c r="E151" s="45"/>
      <c r="F151" s="45"/>
      <c r="G151" s="45" t="s">
        <v>603</v>
      </c>
      <c r="H151" s="45"/>
      <c r="I151" s="45"/>
      <c r="J151" s="4">
        <v>2023</v>
      </c>
      <c r="K151" s="2">
        <v>7</v>
      </c>
      <c r="L151" s="2">
        <v>25</v>
      </c>
      <c r="M151" s="2">
        <v>20</v>
      </c>
      <c r="N151" s="48">
        <f t="shared" si="4"/>
        <v>0.33333333333333331</v>
      </c>
    </row>
    <row r="152" spans="1:14" x14ac:dyDescent="0.2">
      <c r="A152" s="2">
        <v>1</v>
      </c>
      <c r="B152" s="2" t="s">
        <v>497</v>
      </c>
      <c r="C152" s="45"/>
      <c r="D152" s="45"/>
      <c r="E152" s="45"/>
      <c r="F152" s="45"/>
      <c r="G152" s="45" t="s">
        <v>604</v>
      </c>
      <c r="H152" s="45"/>
      <c r="I152" s="45"/>
      <c r="J152" s="4">
        <v>2023</v>
      </c>
      <c r="K152" s="2">
        <v>7</v>
      </c>
      <c r="L152" s="2">
        <v>25</v>
      </c>
      <c r="M152" s="2">
        <v>35</v>
      </c>
      <c r="N152" s="48">
        <f t="shared" si="4"/>
        <v>0.58333333333333337</v>
      </c>
    </row>
    <row r="153" spans="1:14" x14ac:dyDescent="0.2">
      <c r="A153" s="2">
        <v>2</v>
      </c>
      <c r="B153" s="2" t="s">
        <v>497</v>
      </c>
      <c r="C153" s="45"/>
      <c r="D153" s="45"/>
      <c r="E153" s="45"/>
      <c r="F153" s="45"/>
      <c r="G153" s="45" t="s">
        <v>603</v>
      </c>
      <c r="H153" s="45"/>
      <c r="I153" s="45"/>
      <c r="J153" s="4">
        <v>2023</v>
      </c>
      <c r="K153" s="2">
        <v>7</v>
      </c>
      <c r="L153" s="2">
        <v>25</v>
      </c>
      <c r="M153" s="2">
        <v>20</v>
      </c>
      <c r="N153" s="48">
        <f t="shared" si="4"/>
        <v>0.33333333333333331</v>
      </c>
    </row>
    <row r="154" spans="1:14" x14ac:dyDescent="0.2">
      <c r="A154" s="2">
        <v>2</v>
      </c>
      <c r="B154" s="2" t="s">
        <v>497</v>
      </c>
      <c r="C154" s="45"/>
      <c r="D154" s="45"/>
      <c r="E154" s="45"/>
      <c r="F154" s="45"/>
      <c r="G154" s="45" t="s">
        <v>604</v>
      </c>
      <c r="H154" s="45"/>
      <c r="I154" s="45"/>
      <c r="J154" s="4">
        <v>2023</v>
      </c>
      <c r="K154" s="2">
        <v>7</v>
      </c>
      <c r="L154" s="2">
        <v>25</v>
      </c>
      <c r="M154" s="2">
        <v>35</v>
      </c>
      <c r="N154" s="48">
        <f t="shared" si="4"/>
        <v>0.58333333333333337</v>
      </c>
    </row>
    <row r="155" spans="1:14" x14ac:dyDescent="0.2">
      <c r="A155" s="2">
        <v>4</v>
      </c>
      <c r="B155" s="2" t="s">
        <v>497</v>
      </c>
      <c r="C155" s="45"/>
      <c r="D155" s="45"/>
      <c r="E155" s="45"/>
      <c r="F155" s="45"/>
      <c r="G155" s="45" t="s">
        <v>603</v>
      </c>
      <c r="H155" s="45"/>
      <c r="I155" s="45"/>
      <c r="J155" s="4">
        <v>2023</v>
      </c>
      <c r="K155" s="2">
        <v>7</v>
      </c>
      <c r="L155" s="2">
        <v>25</v>
      </c>
      <c r="M155" s="2">
        <v>20</v>
      </c>
      <c r="N155" s="48">
        <f t="shared" si="4"/>
        <v>0.33333333333333331</v>
      </c>
    </row>
    <row r="156" spans="1:14" x14ac:dyDescent="0.2">
      <c r="A156" s="2">
        <v>4</v>
      </c>
      <c r="B156" s="2" t="s">
        <v>497</v>
      </c>
      <c r="C156" s="45"/>
      <c r="D156" s="45"/>
      <c r="E156" s="45"/>
      <c r="F156" s="45"/>
      <c r="G156" s="45" t="s">
        <v>604</v>
      </c>
      <c r="H156" s="45"/>
      <c r="I156" s="45"/>
      <c r="J156" s="4">
        <v>2023</v>
      </c>
      <c r="K156" s="2">
        <v>7</v>
      </c>
      <c r="L156" s="2">
        <v>25</v>
      </c>
      <c r="M156" s="2">
        <v>35</v>
      </c>
      <c r="N156" s="48">
        <f t="shared" si="4"/>
        <v>0.58333333333333337</v>
      </c>
    </row>
    <row r="157" spans="1:14" ht="17" x14ac:dyDescent="0.2">
      <c r="A157" s="2">
        <v>3</v>
      </c>
      <c r="B157" s="8" t="s">
        <v>396</v>
      </c>
      <c r="C157" s="45"/>
      <c r="D157" s="45"/>
      <c r="E157" s="45"/>
      <c r="F157" s="45"/>
      <c r="G157" s="45" t="s">
        <v>466</v>
      </c>
      <c r="H157" s="45"/>
      <c r="I157" s="45"/>
      <c r="J157" s="4">
        <v>2023</v>
      </c>
      <c r="K157" s="8">
        <v>7</v>
      </c>
      <c r="L157" s="50">
        <v>25</v>
      </c>
      <c r="M157" s="49">
        <v>35</v>
      </c>
      <c r="N157" s="31">
        <f t="shared" si="4"/>
        <v>0.58333333333333337</v>
      </c>
    </row>
    <row r="158" spans="1:14" x14ac:dyDescent="0.2">
      <c r="A158" s="2">
        <v>3</v>
      </c>
      <c r="B158" s="45" t="s">
        <v>490</v>
      </c>
      <c r="C158" s="45"/>
      <c r="D158" s="45"/>
      <c r="E158" s="45"/>
      <c r="F158" s="45"/>
      <c r="G158" s="45" t="s">
        <v>605</v>
      </c>
      <c r="H158" s="45"/>
      <c r="I158" s="45"/>
      <c r="J158" s="4">
        <v>2023</v>
      </c>
      <c r="K158" s="2">
        <v>7</v>
      </c>
      <c r="L158" s="50">
        <v>25</v>
      </c>
      <c r="M158" s="49">
        <v>7</v>
      </c>
      <c r="N158" s="31">
        <f t="shared" si="4"/>
        <v>0.11666666666666667</v>
      </c>
    </row>
    <row r="159" spans="1:14" x14ac:dyDescent="0.2">
      <c r="A159" s="2">
        <v>3</v>
      </c>
      <c r="B159" s="45" t="s">
        <v>490</v>
      </c>
      <c r="C159" s="45"/>
      <c r="D159" s="45"/>
      <c r="E159" s="45"/>
      <c r="F159" s="45"/>
      <c r="G159" s="45" t="s">
        <v>605</v>
      </c>
      <c r="H159" s="45"/>
      <c r="I159" s="45"/>
      <c r="J159" s="4">
        <v>2023</v>
      </c>
      <c r="K159" s="2">
        <v>7</v>
      </c>
      <c r="L159" s="50">
        <v>25</v>
      </c>
      <c r="M159" s="49">
        <v>7</v>
      </c>
      <c r="N159" s="31">
        <f t="shared" si="4"/>
        <v>0.11666666666666667</v>
      </c>
    </row>
    <row r="160" spans="1:14" x14ac:dyDescent="0.2">
      <c r="A160" s="2">
        <v>3</v>
      </c>
      <c r="B160" s="45" t="s">
        <v>490</v>
      </c>
      <c r="C160" s="45"/>
      <c r="D160" s="45"/>
      <c r="E160" s="45"/>
      <c r="F160" s="45"/>
      <c r="G160" s="45" t="s">
        <v>605</v>
      </c>
      <c r="H160" s="45"/>
      <c r="I160" s="45"/>
      <c r="J160" s="4">
        <v>2023</v>
      </c>
      <c r="K160" s="2">
        <v>7</v>
      </c>
      <c r="L160" s="50">
        <v>25</v>
      </c>
      <c r="M160" s="49">
        <v>6</v>
      </c>
      <c r="N160" s="31">
        <f t="shared" si="4"/>
        <v>0.1</v>
      </c>
    </row>
    <row r="161" spans="1:14" x14ac:dyDescent="0.2">
      <c r="A161" s="2">
        <v>3</v>
      </c>
      <c r="B161" s="45" t="s">
        <v>490</v>
      </c>
      <c r="C161" s="45"/>
      <c r="D161" s="45"/>
      <c r="E161" s="45"/>
      <c r="F161" s="45"/>
      <c r="G161" s="45" t="s">
        <v>605</v>
      </c>
      <c r="H161" s="45"/>
      <c r="I161" s="45"/>
      <c r="J161" s="4">
        <v>2023</v>
      </c>
      <c r="K161" s="2">
        <v>7</v>
      </c>
      <c r="L161" s="50">
        <v>25</v>
      </c>
      <c r="M161" s="49">
        <v>8</v>
      </c>
      <c r="N161" s="31">
        <f t="shared" si="4"/>
        <v>0.13333333333333333</v>
      </c>
    </row>
    <row r="162" spans="1:14" ht="17" x14ac:dyDescent="0.2">
      <c r="A162" s="2">
        <v>4</v>
      </c>
      <c r="B162" s="8" t="s">
        <v>344</v>
      </c>
      <c r="C162" s="45"/>
      <c r="D162" s="45"/>
      <c r="E162" s="45"/>
      <c r="F162" s="45"/>
      <c r="G162" s="45" t="s">
        <v>606</v>
      </c>
      <c r="H162" s="45"/>
      <c r="I162" s="45"/>
      <c r="J162" s="4">
        <v>2023</v>
      </c>
      <c r="K162" s="2">
        <v>7</v>
      </c>
      <c r="L162" s="2">
        <v>25</v>
      </c>
      <c r="M162" s="2">
        <v>29</v>
      </c>
      <c r="N162" s="48">
        <f t="shared" si="4"/>
        <v>0.48333333333333334</v>
      </c>
    </row>
    <row r="163" spans="1:14" ht="17" x14ac:dyDescent="0.2">
      <c r="A163" s="2">
        <v>4</v>
      </c>
      <c r="B163" s="8" t="s">
        <v>344</v>
      </c>
      <c r="C163" s="45"/>
      <c r="D163" s="45"/>
      <c r="E163" s="45"/>
      <c r="F163" s="45"/>
      <c r="G163" s="45" t="s">
        <v>122</v>
      </c>
      <c r="H163" s="45"/>
      <c r="I163" s="45"/>
      <c r="J163" s="4">
        <v>2023</v>
      </c>
      <c r="K163" s="2">
        <v>7</v>
      </c>
      <c r="L163" s="2">
        <v>25</v>
      </c>
      <c r="M163" s="2">
        <v>14</v>
      </c>
      <c r="N163" s="48">
        <f t="shared" si="4"/>
        <v>0.23333333333333334</v>
      </c>
    </row>
    <row r="164" spans="1:14" x14ac:dyDescent="0.2">
      <c r="A164" s="2">
        <v>2</v>
      </c>
      <c r="B164" s="2" t="s">
        <v>607</v>
      </c>
      <c r="C164" s="45"/>
      <c r="D164" s="45"/>
      <c r="E164" s="45"/>
      <c r="F164" s="45"/>
      <c r="G164" s="45" t="s">
        <v>608</v>
      </c>
      <c r="H164" s="45"/>
      <c r="I164" s="45"/>
      <c r="J164" s="4">
        <v>2023</v>
      </c>
      <c r="K164" s="2">
        <v>7</v>
      </c>
      <c r="L164" s="2">
        <v>25</v>
      </c>
      <c r="M164" s="2">
        <v>50</v>
      </c>
      <c r="N164" s="48">
        <f t="shared" si="4"/>
        <v>0.83333333333333337</v>
      </c>
    </row>
    <row r="165" spans="1:14" x14ac:dyDescent="0.2">
      <c r="A165" s="2">
        <v>3</v>
      </c>
      <c r="B165" s="45" t="s">
        <v>490</v>
      </c>
      <c r="C165" s="45"/>
      <c r="D165" s="45"/>
      <c r="E165" s="45"/>
      <c r="F165" s="45"/>
      <c r="G165" s="45" t="s">
        <v>605</v>
      </c>
      <c r="H165" s="45"/>
      <c r="I165" s="45"/>
      <c r="J165" s="4">
        <v>2023</v>
      </c>
      <c r="K165" s="2">
        <v>7</v>
      </c>
      <c r="L165" s="50">
        <v>26</v>
      </c>
      <c r="M165" s="49">
        <v>20</v>
      </c>
      <c r="N165" s="31">
        <f t="shared" ref="N165:N196" si="5">+M165/60</f>
        <v>0.33333333333333331</v>
      </c>
    </row>
    <row r="166" spans="1:14" x14ac:dyDescent="0.2">
      <c r="A166" s="2">
        <v>3</v>
      </c>
      <c r="B166" s="45" t="s">
        <v>490</v>
      </c>
      <c r="C166" s="45"/>
      <c r="D166" s="45"/>
      <c r="E166" s="45"/>
      <c r="F166" s="45"/>
      <c r="G166" s="45" t="s">
        <v>605</v>
      </c>
      <c r="H166" s="45"/>
      <c r="I166" s="45"/>
      <c r="J166" s="4">
        <v>2023</v>
      </c>
      <c r="K166" s="2">
        <v>7</v>
      </c>
      <c r="L166" s="50">
        <v>26</v>
      </c>
      <c r="M166" s="49">
        <v>25</v>
      </c>
      <c r="N166" s="31">
        <f t="shared" si="5"/>
        <v>0.41666666666666669</v>
      </c>
    </row>
    <row r="167" spans="1:14" x14ac:dyDescent="0.2">
      <c r="A167" s="2">
        <v>3</v>
      </c>
      <c r="B167" s="45" t="s">
        <v>490</v>
      </c>
      <c r="C167" s="45"/>
      <c r="D167" s="45"/>
      <c r="E167" s="45"/>
      <c r="F167" s="45"/>
      <c r="G167" s="45" t="s">
        <v>605</v>
      </c>
      <c r="H167" s="45"/>
      <c r="I167" s="45"/>
      <c r="J167" s="4">
        <v>2023</v>
      </c>
      <c r="K167" s="2">
        <v>7</v>
      </c>
      <c r="L167" s="50">
        <v>26</v>
      </c>
      <c r="M167" s="49">
        <v>23</v>
      </c>
      <c r="N167" s="31">
        <f t="shared" si="5"/>
        <v>0.38333333333333336</v>
      </c>
    </row>
    <row r="168" spans="1:14" x14ac:dyDescent="0.2">
      <c r="A168" s="2">
        <v>3</v>
      </c>
      <c r="B168" s="45" t="s">
        <v>609</v>
      </c>
      <c r="C168" s="45"/>
      <c r="D168" s="45"/>
      <c r="E168" s="45"/>
      <c r="F168" s="45"/>
      <c r="G168" s="45" t="s">
        <v>610</v>
      </c>
      <c r="H168" s="45"/>
      <c r="I168" s="45"/>
      <c r="J168" s="4">
        <v>2023</v>
      </c>
      <c r="K168" s="2">
        <v>7</v>
      </c>
      <c r="L168" s="50">
        <v>29</v>
      </c>
      <c r="M168" s="49">
        <v>30</v>
      </c>
      <c r="N168" s="31">
        <f t="shared" si="5"/>
        <v>0.5</v>
      </c>
    </row>
    <row r="169" spans="1:14" x14ac:dyDescent="0.2">
      <c r="A169" s="2">
        <v>4</v>
      </c>
      <c r="B169" s="45" t="s">
        <v>490</v>
      </c>
      <c r="C169" s="45"/>
      <c r="D169" s="45"/>
      <c r="E169" s="45"/>
      <c r="F169" s="45"/>
      <c r="G169" s="45" t="s">
        <v>605</v>
      </c>
      <c r="H169" s="45"/>
      <c r="I169" s="45"/>
      <c r="J169" s="4">
        <v>2023</v>
      </c>
      <c r="K169" s="2">
        <v>7</v>
      </c>
      <c r="L169" s="2">
        <v>31</v>
      </c>
      <c r="M169" s="2">
        <v>12</v>
      </c>
      <c r="N169" s="48">
        <f t="shared" si="5"/>
        <v>0.2</v>
      </c>
    </row>
    <row r="170" spans="1:14" x14ac:dyDescent="0.2">
      <c r="A170" s="2">
        <v>4</v>
      </c>
      <c r="B170" s="45" t="s">
        <v>490</v>
      </c>
      <c r="C170" s="45"/>
      <c r="D170" s="45"/>
      <c r="E170" s="45"/>
      <c r="F170" s="45"/>
      <c r="G170" s="45" t="s">
        <v>605</v>
      </c>
      <c r="H170" s="45"/>
      <c r="I170" s="45"/>
      <c r="J170" s="4">
        <v>2023</v>
      </c>
      <c r="K170" s="2">
        <v>7</v>
      </c>
      <c r="L170" s="2">
        <v>31</v>
      </c>
      <c r="M170" s="2">
        <v>16</v>
      </c>
      <c r="N170" s="48">
        <f t="shared" si="5"/>
        <v>0.26666666666666666</v>
      </c>
    </row>
    <row r="171" spans="1:14" x14ac:dyDescent="0.2">
      <c r="A171" s="2">
        <v>4</v>
      </c>
      <c r="B171" s="45" t="s">
        <v>490</v>
      </c>
      <c r="C171" s="45"/>
      <c r="D171" s="45"/>
      <c r="E171" s="45"/>
      <c r="F171" s="45"/>
      <c r="G171" s="45" t="s">
        <v>605</v>
      </c>
      <c r="H171" s="45"/>
      <c r="I171" s="45"/>
      <c r="J171" s="4">
        <v>2023</v>
      </c>
      <c r="K171" s="2">
        <v>7</v>
      </c>
      <c r="L171" s="2">
        <v>31</v>
      </c>
      <c r="M171" s="2">
        <v>28</v>
      </c>
      <c r="N171" s="48">
        <f t="shared" si="5"/>
        <v>0.46666666666666667</v>
      </c>
    </row>
    <row r="172" spans="1:14" x14ac:dyDescent="0.2">
      <c r="A172" s="2">
        <v>4</v>
      </c>
      <c r="B172" s="45" t="s">
        <v>490</v>
      </c>
      <c r="C172" s="45"/>
      <c r="D172" s="45"/>
      <c r="E172" s="45"/>
      <c r="F172" s="45"/>
      <c r="G172" s="45" t="s">
        <v>605</v>
      </c>
      <c r="H172" s="45"/>
      <c r="I172" s="45"/>
      <c r="J172" s="4">
        <v>2023</v>
      </c>
      <c r="K172" s="2">
        <v>7</v>
      </c>
      <c r="L172" s="2">
        <v>31</v>
      </c>
      <c r="M172" s="2">
        <v>20</v>
      </c>
      <c r="N172" s="48">
        <f t="shared" si="5"/>
        <v>0.33333333333333331</v>
      </c>
    </row>
    <row r="173" spans="1:14" x14ac:dyDescent="0.2">
      <c r="A173" s="2">
        <v>4</v>
      </c>
      <c r="B173" s="45" t="s">
        <v>394</v>
      </c>
      <c r="C173" s="45"/>
      <c r="D173" s="45"/>
      <c r="E173" s="45"/>
      <c r="F173" s="45"/>
      <c r="G173" s="45" t="s">
        <v>611</v>
      </c>
      <c r="H173" s="45"/>
      <c r="I173" s="45"/>
      <c r="J173" s="4">
        <v>2023</v>
      </c>
      <c r="K173" s="2">
        <v>7</v>
      </c>
      <c r="L173" s="2">
        <v>31</v>
      </c>
      <c r="M173" s="2">
        <v>40</v>
      </c>
      <c r="N173" s="48">
        <f t="shared" si="5"/>
        <v>0.66666666666666663</v>
      </c>
    </row>
    <row r="174" spans="1:14" ht="32" x14ac:dyDescent="0.2">
      <c r="A174" s="62">
        <v>2</v>
      </c>
      <c r="B174" s="2" t="s">
        <v>497</v>
      </c>
      <c r="C174" s="36" t="s">
        <v>477</v>
      </c>
      <c r="D174" s="36"/>
      <c r="E174" s="36"/>
      <c r="F174" s="65"/>
      <c r="G174" s="37" t="s">
        <v>612</v>
      </c>
      <c r="H174" s="37"/>
      <c r="I174" s="37"/>
      <c r="J174" s="4">
        <v>2023</v>
      </c>
      <c r="K174" s="38">
        <v>8</v>
      </c>
      <c r="L174" s="39">
        <v>2</v>
      </c>
      <c r="M174" s="41">
        <v>21</v>
      </c>
      <c r="N174" s="31">
        <f t="shared" si="5"/>
        <v>0.35</v>
      </c>
    </row>
    <row r="175" spans="1:14" x14ac:dyDescent="0.2">
      <c r="A175" s="62">
        <v>1</v>
      </c>
      <c r="B175" s="35" t="s">
        <v>540</v>
      </c>
      <c r="C175" s="36"/>
      <c r="D175" s="36"/>
      <c r="E175" s="36" t="s">
        <v>477</v>
      </c>
      <c r="F175" s="65"/>
      <c r="G175" s="37" t="s">
        <v>613</v>
      </c>
      <c r="H175" s="37"/>
      <c r="I175" s="37"/>
      <c r="J175" s="4">
        <v>2023</v>
      </c>
      <c r="K175" s="38">
        <v>8</v>
      </c>
      <c r="L175" s="39">
        <v>4</v>
      </c>
      <c r="M175" s="41">
        <v>31</v>
      </c>
      <c r="N175" s="48">
        <f t="shared" si="5"/>
        <v>0.51666666666666672</v>
      </c>
    </row>
    <row r="176" spans="1:14" x14ac:dyDescent="0.2">
      <c r="A176" s="62">
        <v>4</v>
      </c>
      <c r="B176" s="35" t="s">
        <v>527</v>
      </c>
      <c r="C176" s="36"/>
      <c r="D176" s="36"/>
      <c r="E176" s="36" t="s">
        <v>477</v>
      </c>
      <c r="F176" s="65"/>
      <c r="G176" s="37" t="s">
        <v>614</v>
      </c>
      <c r="H176" s="37"/>
      <c r="I176" s="37"/>
      <c r="J176" s="4">
        <v>2023</v>
      </c>
      <c r="K176" s="38">
        <v>8</v>
      </c>
      <c r="L176" s="39">
        <v>4</v>
      </c>
      <c r="M176" s="41">
        <v>46</v>
      </c>
      <c r="N176" s="48">
        <f t="shared" si="5"/>
        <v>0.76666666666666672</v>
      </c>
    </row>
    <row r="177" spans="1:14" ht="17" x14ac:dyDescent="0.2">
      <c r="A177" s="62">
        <v>3</v>
      </c>
      <c r="B177" s="8" t="s">
        <v>396</v>
      </c>
      <c r="C177" s="36" t="s">
        <v>477</v>
      </c>
      <c r="D177" s="36"/>
      <c r="E177" s="36"/>
      <c r="F177" s="65"/>
      <c r="G177" s="37" t="s">
        <v>615</v>
      </c>
      <c r="H177" s="37"/>
      <c r="I177" s="37"/>
      <c r="J177" s="4">
        <v>2023</v>
      </c>
      <c r="K177" s="38">
        <v>8</v>
      </c>
      <c r="L177" s="39">
        <v>10</v>
      </c>
      <c r="M177" s="41">
        <v>110</v>
      </c>
      <c r="N177" s="48">
        <f t="shared" si="5"/>
        <v>1.8333333333333333</v>
      </c>
    </row>
    <row r="178" spans="1:14" x14ac:dyDescent="0.2">
      <c r="A178" s="62">
        <v>2</v>
      </c>
      <c r="B178" s="35" t="s">
        <v>503</v>
      </c>
      <c r="C178" s="36"/>
      <c r="D178" s="36" t="s">
        <v>477</v>
      </c>
      <c r="E178" s="36"/>
      <c r="F178" s="65"/>
      <c r="G178" s="37" t="s">
        <v>351</v>
      </c>
      <c r="H178" s="37"/>
      <c r="I178" s="37"/>
      <c r="J178" s="4">
        <v>2023</v>
      </c>
      <c r="K178" s="38">
        <v>8</v>
      </c>
      <c r="L178" s="39">
        <v>10</v>
      </c>
      <c r="M178" s="41">
        <v>88</v>
      </c>
      <c r="N178" s="48">
        <f t="shared" si="5"/>
        <v>1.4666666666666666</v>
      </c>
    </row>
    <row r="179" spans="1:14" ht="34" x14ac:dyDescent="0.2">
      <c r="A179" s="62">
        <v>3</v>
      </c>
      <c r="B179" s="8" t="s">
        <v>396</v>
      </c>
      <c r="C179" s="59" t="s">
        <v>477</v>
      </c>
      <c r="D179" s="59"/>
      <c r="E179" s="59"/>
      <c r="F179" s="66"/>
      <c r="G179" s="8" t="s">
        <v>616</v>
      </c>
      <c r="H179" s="8"/>
      <c r="I179" s="8"/>
      <c r="J179" s="4">
        <v>2023</v>
      </c>
      <c r="K179" s="40">
        <v>8</v>
      </c>
      <c r="L179" s="39">
        <v>14</v>
      </c>
      <c r="M179" s="41">
        <v>37</v>
      </c>
      <c r="N179" s="48">
        <f t="shared" si="5"/>
        <v>0.6166666666666667</v>
      </c>
    </row>
    <row r="180" spans="1:14" ht="34" x14ac:dyDescent="0.2">
      <c r="A180" s="62">
        <v>3</v>
      </c>
      <c r="B180" s="8" t="s">
        <v>396</v>
      </c>
      <c r="C180" s="59" t="s">
        <v>477</v>
      </c>
      <c r="D180" s="59"/>
      <c r="E180" s="59"/>
      <c r="F180" s="66"/>
      <c r="G180" s="8" t="s">
        <v>616</v>
      </c>
      <c r="H180" s="8"/>
      <c r="I180" s="8"/>
      <c r="J180" s="4">
        <v>2023</v>
      </c>
      <c r="K180" s="40">
        <v>8</v>
      </c>
      <c r="L180" s="39">
        <v>14</v>
      </c>
      <c r="M180" s="41">
        <v>29</v>
      </c>
      <c r="N180" s="48">
        <f t="shared" si="5"/>
        <v>0.48333333333333334</v>
      </c>
    </row>
    <row r="181" spans="1:14" ht="34" x14ac:dyDescent="0.2">
      <c r="A181" s="62">
        <v>3</v>
      </c>
      <c r="B181" s="8" t="s">
        <v>396</v>
      </c>
      <c r="C181" s="36" t="s">
        <v>477</v>
      </c>
      <c r="D181" s="36"/>
      <c r="E181" s="36"/>
      <c r="F181" s="65"/>
      <c r="G181" s="8" t="s">
        <v>616</v>
      </c>
      <c r="H181" s="8"/>
      <c r="I181" s="8"/>
      <c r="J181" s="4">
        <v>2023</v>
      </c>
      <c r="K181" s="38">
        <v>8</v>
      </c>
      <c r="L181" s="39">
        <v>14</v>
      </c>
      <c r="M181" s="41">
        <v>5</v>
      </c>
      <c r="N181" s="48">
        <f t="shared" si="5"/>
        <v>8.3333333333333329E-2</v>
      </c>
    </row>
    <row r="182" spans="1:14" ht="34" x14ac:dyDescent="0.2">
      <c r="A182" s="62">
        <v>3</v>
      </c>
      <c r="B182" s="8" t="s">
        <v>396</v>
      </c>
      <c r="C182" s="36" t="s">
        <v>477</v>
      </c>
      <c r="D182" s="36"/>
      <c r="E182" s="36"/>
      <c r="F182" s="65"/>
      <c r="G182" s="8" t="s">
        <v>616</v>
      </c>
      <c r="H182" s="8"/>
      <c r="I182" s="8"/>
      <c r="J182" s="4">
        <v>2023</v>
      </c>
      <c r="K182" s="38">
        <v>8</v>
      </c>
      <c r="L182" s="39">
        <v>14</v>
      </c>
      <c r="M182" s="41">
        <v>8</v>
      </c>
      <c r="N182" s="48">
        <f t="shared" si="5"/>
        <v>0.13333333333333333</v>
      </c>
    </row>
    <row r="183" spans="1:14" ht="34" x14ac:dyDescent="0.2">
      <c r="A183" s="62">
        <v>3</v>
      </c>
      <c r="B183" s="8" t="s">
        <v>396</v>
      </c>
      <c r="C183" s="36" t="s">
        <v>477</v>
      </c>
      <c r="D183" s="36"/>
      <c r="E183" s="36"/>
      <c r="F183" s="65"/>
      <c r="G183" s="8" t="s">
        <v>616</v>
      </c>
      <c r="H183" s="8"/>
      <c r="I183" s="8"/>
      <c r="J183" s="4">
        <v>2023</v>
      </c>
      <c r="K183" s="38">
        <v>8</v>
      </c>
      <c r="L183" s="39">
        <v>14</v>
      </c>
      <c r="M183" s="41">
        <v>21</v>
      </c>
      <c r="N183" s="48">
        <f t="shared" si="5"/>
        <v>0.35</v>
      </c>
    </row>
    <row r="184" spans="1:14" ht="34" x14ac:dyDescent="0.2">
      <c r="A184" s="62">
        <v>3</v>
      </c>
      <c r="B184" s="8" t="s">
        <v>396</v>
      </c>
      <c r="C184" s="36" t="s">
        <v>477</v>
      </c>
      <c r="D184" s="36"/>
      <c r="E184" s="36"/>
      <c r="F184" s="65"/>
      <c r="G184" s="8" t="s">
        <v>616</v>
      </c>
      <c r="H184" s="8"/>
      <c r="I184" s="8"/>
      <c r="J184" s="4">
        <v>2023</v>
      </c>
      <c r="K184" s="38">
        <v>8</v>
      </c>
      <c r="L184" s="39">
        <v>14</v>
      </c>
      <c r="M184" s="41">
        <v>43</v>
      </c>
      <c r="N184" s="48">
        <f t="shared" si="5"/>
        <v>0.71666666666666667</v>
      </c>
    </row>
    <row r="185" spans="1:14" ht="34" x14ac:dyDescent="0.2">
      <c r="A185" s="62">
        <v>2</v>
      </c>
      <c r="B185" s="2" t="s">
        <v>513</v>
      </c>
      <c r="C185" s="36"/>
      <c r="D185" s="36" t="s">
        <v>477</v>
      </c>
      <c r="E185" s="36"/>
      <c r="F185" s="65"/>
      <c r="G185" s="8" t="s">
        <v>617</v>
      </c>
      <c r="H185" s="8"/>
      <c r="I185" s="8"/>
      <c r="J185" s="4">
        <v>2023</v>
      </c>
      <c r="K185" s="38">
        <v>8</v>
      </c>
      <c r="L185" s="39">
        <v>18</v>
      </c>
      <c r="M185" s="41">
        <v>83</v>
      </c>
      <c r="N185" s="48">
        <f t="shared" si="5"/>
        <v>1.3833333333333333</v>
      </c>
    </row>
    <row r="186" spans="1:14" ht="17" x14ac:dyDescent="0.2">
      <c r="A186" s="62">
        <v>1</v>
      </c>
      <c r="B186" s="37" t="s">
        <v>618</v>
      </c>
      <c r="C186" s="36"/>
      <c r="D186" s="36" t="s">
        <v>477</v>
      </c>
      <c r="E186" s="36"/>
      <c r="F186" s="65"/>
      <c r="G186" s="8" t="s">
        <v>351</v>
      </c>
      <c r="H186" s="8"/>
      <c r="I186" s="8"/>
      <c r="J186" s="4">
        <v>2023</v>
      </c>
      <c r="K186" s="38">
        <v>8</v>
      </c>
      <c r="L186" s="39">
        <v>19</v>
      </c>
      <c r="M186" s="41">
        <v>133</v>
      </c>
      <c r="N186" s="48">
        <f t="shared" si="5"/>
        <v>2.2166666666666668</v>
      </c>
    </row>
    <row r="187" spans="1:14" ht="17" x14ac:dyDescent="0.2">
      <c r="A187" s="62">
        <v>2</v>
      </c>
      <c r="B187" s="37" t="s">
        <v>618</v>
      </c>
      <c r="C187" s="36"/>
      <c r="D187" s="36" t="s">
        <v>477</v>
      </c>
      <c r="E187" s="36"/>
      <c r="F187" s="65"/>
      <c r="G187" s="8" t="s">
        <v>351</v>
      </c>
      <c r="H187" s="8"/>
      <c r="I187" s="8"/>
      <c r="J187" s="4">
        <v>2023</v>
      </c>
      <c r="K187" s="38">
        <v>8</v>
      </c>
      <c r="L187" s="39">
        <v>19</v>
      </c>
      <c r="M187" s="41">
        <v>133</v>
      </c>
      <c r="N187" s="48">
        <f t="shared" si="5"/>
        <v>2.2166666666666668</v>
      </c>
    </row>
    <row r="188" spans="1:14" ht="17" x14ac:dyDescent="0.2">
      <c r="A188" s="62">
        <v>4</v>
      </c>
      <c r="B188" s="37" t="s">
        <v>618</v>
      </c>
      <c r="C188" s="36"/>
      <c r="D188" s="36" t="s">
        <v>477</v>
      </c>
      <c r="E188" s="36"/>
      <c r="F188" s="65"/>
      <c r="G188" s="8" t="s">
        <v>351</v>
      </c>
      <c r="H188" s="8"/>
      <c r="I188" s="8"/>
      <c r="J188" s="4">
        <v>2023</v>
      </c>
      <c r="K188" s="38">
        <v>8</v>
      </c>
      <c r="L188" s="39">
        <v>19</v>
      </c>
      <c r="M188" s="41">
        <v>133</v>
      </c>
      <c r="N188" s="48">
        <f t="shared" si="5"/>
        <v>2.2166666666666668</v>
      </c>
    </row>
    <row r="189" spans="1:14" ht="17" x14ac:dyDescent="0.2">
      <c r="A189" s="62">
        <v>4</v>
      </c>
      <c r="B189" s="2" t="s">
        <v>494</v>
      </c>
      <c r="C189" s="36" t="s">
        <v>477</v>
      </c>
      <c r="D189" s="36"/>
      <c r="E189" s="36"/>
      <c r="F189" s="65"/>
      <c r="G189" s="8" t="s">
        <v>619</v>
      </c>
      <c r="H189" s="8"/>
      <c r="I189" s="8"/>
      <c r="J189" s="4">
        <v>2023</v>
      </c>
      <c r="K189" s="38">
        <v>8</v>
      </c>
      <c r="L189" s="39">
        <v>19</v>
      </c>
      <c r="M189" s="41">
        <v>30</v>
      </c>
      <c r="N189" s="48">
        <f t="shared" si="5"/>
        <v>0.5</v>
      </c>
    </row>
    <row r="190" spans="1:14" ht="17" x14ac:dyDescent="0.2">
      <c r="A190" s="62">
        <v>2</v>
      </c>
      <c r="B190" s="2" t="s">
        <v>494</v>
      </c>
      <c r="C190" s="36" t="s">
        <v>477</v>
      </c>
      <c r="D190" s="36"/>
      <c r="E190" s="36"/>
      <c r="F190" s="65"/>
      <c r="G190" s="8" t="s">
        <v>620</v>
      </c>
      <c r="H190" s="8"/>
      <c r="I190" s="8"/>
      <c r="J190" s="4">
        <v>2023</v>
      </c>
      <c r="K190" s="38">
        <v>8</v>
      </c>
      <c r="L190" s="39">
        <v>22</v>
      </c>
      <c r="M190" s="41">
        <v>18</v>
      </c>
      <c r="N190" s="48">
        <f t="shared" si="5"/>
        <v>0.3</v>
      </c>
    </row>
    <row r="191" spans="1:14" x14ac:dyDescent="0.2">
      <c r="A191" s="62">
        <v>1</v>
      </c>
      <c r="B191" s="2" t="s">
        <v>497</v>
      </c>
      <c r="C191" s="36"/>
      <c r="D191" s="36"/>
      <c r="E191" s="36"/>
      <c r="F191" s="65"/>
      <c r="G191" s="37" t="s">
        <v>621</v>
      </c>
      <c r="H191" s="37"/>
      <c r="I191" s="37"/>
      <c r="J191" s="4">
        <v>2023</v>
      </c>
      <c r="K191" s="38">
        <v>8</v>
      </c>
      <c r="L191" s="39">
        <v>24</v>
      </c>
      <c r="M191" s="41">
        <v>41</v>
      </c>
      <c r="N191" s="48">
        <f t="shared" si="5"/>
        <v>0.68333333333333335</v>
      </c>
    </row>
    <row r="192" spans="1:14" x14ac:dyDescent="0.2">
      <c r="A192" s="62">
        <v>2</v>
      </c>
      <c r="B192" s="2" t="s">
        <v>497</v>
      </c>
      <c r="C192" s="36"/>
      <c r="D192" s="36"/>
      <c r="E192" s="36"/>
      <c r="F192" s="65"/>
      <c r="G192" s="37" t="s">
        <v>621</v>
      </c>
      <c r="H192" s="37"/>
      <c r="I192" s="37"/>
      <c r="J192" s="4">
        <v>2023</v>
      </c>
      <c r="K192" s="38">
        <v>8</v>
      </c>
      <c r="L192" s="39">
        <v>24</v>
      </c>
      <c r="M192" s="41">
        <v>41</v>
      </c>
      <c r="N192" s="48">
        <f t="shared" si="5"/>
        <v>0.68333333333333335</v>
      </c>
    </row>
    <row r="193" spans="1:14" x14ac:dyDescent="0.2">
      <c r="A193" s="62">
        <v>4</v>
      </c>
      <c r="B193" s="2" t="s">
        <v>497</v>
      </c>
      <c r="C193" s="36" t="s">
        <v>477</v>
      </c>
      <c r="D193" s="36"/>
      <c r="E193" s="36"/>
      <c r="F193" s="65"/>
      <c r="G193" s="37" t="s">
        <v>621</v>
      </c>
      <c r="H193" s="37"/>
      <c r="I193" s="37"/>
      <c r="J193" s="4">
        <v>2023</v>
      </c>
      <c r="K193" s="38">
        <v>8</v>
      </c>
      <c r="L193" s="39">
        <v>24</v>
      </c>
      <c r="M193" s="41">
        <v>41</v>
      </c>
      <c r="N193" s="48">
        <f t="shared" si="5"/>
        <v>0.68333333333333335</v>
      </c>
    </row>
    <row r="194" spans="1:14" x14ac:dyDescent="0.2">
      <c r="A194" s="62">
        <v>1</v>
      </c>
      <c r="B194" s="2" t="s">
        <v>497</v>
      </c>
      <c r="C194" s="36"/>
      <c r="D194" s="36"/>
      <c r="E194" s="36"/>
      <c r="F194" s="65"/>
      <c r="G194" s="37" t="s">
        <v>621</v>
      </c>
      <c r="H194" s="37"/>
      <c r="I194" s="37"/>
      <c r="J194" s="4">
        <v>2023</v>
      </c>
      <c r="K194" s="38">
        <v>8</v>
      </c>
      <c r="L194" s="39">
        <v>24</v>
      </c>
      <c r="M194" s="41">
        <v>30</v>
      </c>
      <c r="N194" s="48">
        <f t="shared" si="5"/>
        <v>0.5</v>
      </c>
    </row>
    <row r="195" spans="1:14" x14ac:dyDescent="0.2">
      <c r="A195" s="62">
        <v>2</v>
      </c>
      <c r="B195" s="2" t="s">
        <v>497</v>
      </c>
      <c r="C195" s="36"/>
      <c r="D195" s="36"/>
      <c r="E195" s="36"/>
      <c r="F195" s="65"/>
      <c r="G195" s="37" t="s">
        <v>621</v>
      </c>
      <c r="H195" s="37"/>
      <c r="I195" s="37"/>
      <c r="J195" s="4">
        <v>2023</v>
      </c>
      <c r="K195" s="38">
        <v>8</v>
      </c>
      <c r="L195" s="39">
        <v>24</v>
      </c>
      <c r="M195" s="41">
        <v>30</v>
      </c>
      <c r="N195" s="48">
        <f t="shared" si="5"/>
        <v>0.5</v>
      </c>
    </row>
    <row r="196" spans="1:14" x14ac:dyDescent="0.2">
      <c r="A196" s="62">
        <v>4</v>
      </c>
      <c r="B196" s="2" t="s">
        <v>497</v>
      </c>
      <c r="C196" s="36" t="s">
        <v>477</v>
      </c>
      <c r="D196" s="36"/>
      <c r="E196" s="36"/>
      <c r="F196" s="65"/>
      <c r="G196" s="37" t="s">
        <v>621</v>
      </c>
      <c r="H196" s="37"/>
      <c r="I196" s="37"/>
      <c r="J196" s="4">
        <v>2023</v>
      </c>
      <c r="K196" s="38">
        <v>8</v>
      </c>
      <c r="L196" s="39">
        <v>24</v>
      </c>
      <c r="M196" s="41">
        <v>30</v>
      </c>
      <c r="N196" s="48">
        <f t="shared" si="5"/>
        <v>0.5</v>
      </c>
    </row>
    <row r="197" spans="1:14" x14ac:dyDescent="0.2">
      <c r="A197" s="62">
        <v>4</v>
      </c>
      <c r="B197" s="2" t="s">
        <v>497</v>
      </c>
      <c r="C197" s="36" t="s">
        <v>477</v>
      </c>
      <c r="D197" s="36"/>
      <c r="E197" s="36"/>
      <c r="F197" s="65"/>
      <c r="G197" s="37" t="s">
        <v>621</v>
      </c>
      <c r="H197" s="37"/>
      <c r="I197" s="37"/>
      <c r="J197" s="4">
        <v>2023</v>
      </c>
      <c r="K197" s="38">
        <v>8</v>
      </c>
      <c r="L197" s="39">
        <v>24</v>
      </c>
      <c r="M197" s="75">
        <v>166</v>
      </c>
      <c r="N197" s="48">
        <f t="shared" ref="N197:N228" si="6">+M197/60</f>
        <v>2.7666666666666666</v>
      </c>
    </row>
    <row r="198" spans="1:14" x14ac:dyDescent="0.2">
      <c r="A198" s="62">
        <v>1</v>
      </c>
      <c r="B198" s="2" t="s">
        <v>497</v>
      </c>
      <c r="C198" s="36" t="s">
        <v>477</v>
      </c>
      <c r="D198" s="36"/>
      <c r="E198" s="36"/>
      <c r="F198" s="65"/>
      <c r="G198" s="37" t="s">
        <v>621</v>
      </c>
      <c r="H198" s="37"/>
      <c r="I198" s="37"/>
      <c r="J198" s="4">
        <v>2023</v>
      </c>
      <c r="K198" s="38">
        <v>8</v>
      </c>
      <c r="L198" s="39">
        <v>24</v>
      </c>
      <c r="M198" s="75">
        <v>30</v>
      </c>
      <c r="N198" s="48">
        <f t="shared" si="6"/>
        <v>0.5</v>
      </c>
    </row>
    <row r="199" spans="1:14" ht="17" x14ac:dyDescent="0.2">
      <c r="A199" s="62">
        <v>4</v>
      </c>
      <c r="B199" s="37" t="s">
        <v>622</v>
      </c>
      <c r="C199" s="59" t="s">
        <v>477</v>
      </c>
      <c r="D199" s="59"/>
      <c r="E199" s="59"/>
      <c r="F199" s="66"/>
      <c r="G199" s="8" t="s">
        <v>215</v>
      </c>
      <c r="H199" s="8"/>
      <c r="I199" s="8"/>
      <c r="J199" s="4">
        <v>2023</v>
      </c>
      <c r="K199" s="40">
        <v>8</v>
      </c>
      <c r="L199" s="39">
        <v>27</v>
      </c>
      <c r="M199" s="41">
        <v>99</v>
      </c>
      <c r="N199" s="48">
        <f t="shared" si="6"/>
        <v>1.65</v>
      </c>
    </row>
    <row r="200" spans="1:14" x14ac:dyDescent="0.2">
      <c r="A200" s="2">
        <v>4</v>
      </c>
      <c r="B200" s="37" t="s">
        <v>344</v>
      </c>
      <c r="G200" s="37" t="s">
        <v>122</v>
      </c>
      <c r="H200" s="37"/>
      <c r="I200" s="37"/>
      <c r="J200" s="4">
        <v>2023</v>
      </c>
      <c r="K200" s="38">
        <v>9</v>
      </c>
      <c r="L200" s="39">
        <v>1</v>
      </c>
      <c r="M200" s="84">
        <v>55</v>
      </c>
      <c r="N200" s="48">
        <f t="shared" si="6"/>
        <v>0.91666666666666663</v>
      </c>
    </row>
    <row r="201" spans="1:14" x14ac:dyDescent="0.2">
      <c r="A201" s="2">
        <v>2</v>
      </c>
      <c r="B201" s="37" t="s">
        <v>344</v>
      </c>
      <c r="G201" s="37" t="s">
        <v>122</v>
      </c>
      <c r="H201" s="37"/>
      <c r="I201" s="37"/>
      <c r="J201" s="4">
        <v>2023</v>
      </c>
      <c r="K201" s="38">
        <v>9</v>
      </c>
      <c r="L201" s="39">
        <v>5</v>
      </c>
      <c r="M201" s="77">
        <v>67</v>
      </c>
      <c r="N201" s="48">
        <f t="shared" si="6"/>
        <v>1.1166666666666667</v>
      </c>
    </row>
    <row r="202" spans="1:14" ht="32" x14ac:dyDescent="0.2">
      <c r="A202" s="2">
        <v>1</v>
      </c>
      <c r="B202" s="37" t="s">
        <v>494</v>
      </c>
      <c r="G202" s="37" t="s">
        <v>623</v>
      </c>
      <c r="H202" s="37"/>
      <c r="I202" s="37"/>
      <c r="J202" s="4">
        <v>2023</v>
      </c>
      <c r="K202" s="38">
        <v>9</v>
      </c>
      <c r="L202" s="39">
        <v>6</v>
      </c>
      <c r="M202" s="84">
        <v>119</v>
      </c>
      <c r="N202" s="48">
        <f t="shared" si="6"/>
        <v>1.9833333333333334</v>
      </c>
    </row>
    <row r="203" spans="1:14" ht="32" x14ac:dyDescent="0.2">
      <c r="A203" s="2">
        <v>2</v>
      </c>
      <c r="B203" s="37" t="s">
        <v>494</v>
      </c>
      <c r="G203" s="37" t="s">
        <v>623</v>
      </c>
      <c r="H203" s="37"/>
      <c r="I203" s="37"/>
      <c r="J203" s="4">
        <v>2023</v>
      </c>
      <c r="K203" s="38">
        <v>9</v>
      </c>
      <c r="L203" s="39">
        <v>6</v>
      </c>
      <c r="M203" s="84">
        <v>119</v>
      </c>
      <c r="N203" s="48">
        <f t="shared" si="6"/>
        <v>1.9833333333333334</v>
      </c>
    </row>
    <row r="204" spans="1:14" ht="32" x14ac:dyDescent="0.2">
      <c r="A204" s="2">
        <v>4</v>
      </c>
      <c r="B204" s="37" t="s">
        <v>494</v>
      </c>
      <c r="G204" s="37" t="s">
        <v>623</v>
      </c>
      <c r="H204" s="37"/>
      <c r="I204" s="37"/>
      <c r="J204" s="4">
        <v>2023</v>
      </c>
      <c r="K204" s="38">
        <v>9</v>
      </c>
      <c r="L204" s="39">
        <v>6</v>
      </c>
      <c r="M204" s="84">
        <v>119</v>
      </c>
      <c r="N204" s="48">
        <f t="shared" si="6"/>
        <v>1.9833333333333334</v>
      </c>
    </row>
    <row r="205" spans="1:14" x14ac:dyDescent="0.2">
      <c r="A205" s="2">
        <v>3</v>
      </c>
      <c r="B205" s="35" t="s">
        <v>624</v>
      </c>
      <c r="G205" s="37" t="s">
        <v>620</v>
      </c>
      <c r="H205" s="37"/>
      <c r="I205" s="37"/>
      <c r="J205" s="4">
        <v>2023</v>
      </c>
      <c r="K205" s="40">
        <v>9</v>
      </c>
      <c r="L205" s="39">
        <v>8</v>
      </c>
      <c r="M205" s="60">
        <v>135</v>
      </c>
      <c r="N205" s="48">
        <f t="shared" si="6"/>
        <v>2.25</v>
      </c>
    </row>
    <row r="206" spans="1:14" ht="17" x14ac:dyDescent="0.2">
      <c r="A206" s="2">
        <v>3</v>
      </c>
      <c r="B206" s="37" t="s">
        <v>555</v>
      </c>
      <c r="G206" s="7" t="s">
        <v>625</v>
      </c>
      <c r="H206" s="7"/>
      <c r="I206" s="7"/>
      <c r="J206" s="4">
        <v>2023</v>
      </c>
      <c r="K206" s="38">
        <v>9</v>
      </c>
      <c r="L206" s="39">
        <v>18</v>
      </c>
      <c r="M206" s="77">
        <v>98</v>
      </c>
      <c r="N206" s="31">
        <f t="shared" si="6"/>
        <v>1.6333333333333333</v>
      </c>
    </row>
    <row r="207" spans="1:14" x14ac:dyDescent="0.2">
      <c r="A207" s="85">
        <v>1</v>
      </c>
      <c r="B207" s="37" t="s">
        <v>626</v>
      </c>
      <c r="G207" s="37" t="s">
        <v>627</v>
      </c>
      <c r="H207" s="37"/>
      <c r="I207" s="37"/>
      <c r="J207" s="4">
        <v>2023</v>
      </c>
      <c r="K207" s="38">
        <v>10</v>
      </c>
      <c r="L207" s="39">
        <v>1</v>
      </c>
      <c r="M207" s="77">
        <v>73</v>
      </c>
      <c r="N207" s="31">
        <f t="shared" si="6"/>
        <v>1.2166666666666666</v>
      </c>
    </row>
    <row r="208" spans="1:14" x14ac:dyDescent="0.2">
      <c r="A208" s="85">
        <v>2</v>
      </c>
      <c r="B208" s="37" t="s">
        <v>626</v>
      </c>
      <c r="G208" s="37" t="s">
        <v>627</v>
      </c>
      <c r="H208" s="37"/>
      <c r="I208" s="37"/>
      <c r="J208" s="4">
        <v>2023</v>
      </c>
      <c r="K208" s="38">
        <v>10</v>
      </c>
      <c r="L208" s="39">
        <v>1</v>
      </c>
      <c r="M208" s="77">
        <v>73</v>
      </c>
      <c r="N208" s="31">
        <f t="shared" si="6"/>
        <v>1.2166666666666666</v>
      </c>
    </row>
    <row r="209" spans="1:14" x14ac:dyDescent="0.2">
      <c r="A209" s="85">
        <v>4</v>
      </c>
      <c r="B209" s="37" t="s">
        <v>485</v>
      </c>
      <c r="G209" s="37" t="s">
        <v>628</v>
      </c>
      <c r="H209" s="37"/>
      <c r="I209" s="37"/>
      <c r="J209" s="4">
        <v>2023</v>
      </c>
      <c r="K209" s="38">
        <v>10</v>
      </c>
      <c r="L209" s="39">
        <v>7</v>
      </c>
      <c r="M209" s="77">
        <v>136</v>
      </c>
      <c r="N209" s="31">
        <f t="shared" si="6"/>
        <v>2.2666666666666666</v>
      </c>
    </row>
    <row r="210" spans="1:14" x14ac:dyDescent="0.2">
      <c r="A210" s="85">
        <v>3</v>
      </c>
      <c r="B210" s="37" t="s">
        <v>487</v>
      </c>
      <c r="G210" s="37" t="s">
        <v>629</v>
      </c>
      <c r="H210" s="37"/>
      <c r="I210" s="37"/>
      <c r="J210" s="4">
        <v>2023</v>
      </c>
      <c r="K210" s="38">
        <v>10</v>
      </c>
      <c r="L210" s="39">
        <v>7</v>
      </c>
      <c r="M210" s="77">
        <v>45</v>
      </c>
      <c r="N210" s="31">
        <f t="shared" si="6"/>
        <v>0.75</v>
      </c>
    </row>
    <row r="211" spans="1:14" ht="32" x14ac:dyDescent="0.2">
      <c r="A211" s="85">
        <v>4</v>
      </c>
      <c r="B211" s="37" t="s">
        <v>630</v>
      </c>
      <c r="G211" s="37" t="s">
        <v>631</v>
      </c>
      <c r="H211" s="37"/>
      <c r="I211" s="37"/>
      <c r="J211" s="4">
        <v>2023</v>
      </c>
      <c r="K211" s="38">
        <v>10</v>
      </c>
      <c r="L211" s="39">
        <v>7</v>
      </c>
      <c r="M211" s="77">
        <v>42</v>
      </c>
      <c r="N211" s="31">
        <f t="shared" si="6"/>
        <v>0.7</v>
      </c>
    </row>
    <row r="212" spans="1:14" ht="34" x14ac:dyDescent="0.2">
      <c r="A212" s="62">
        <v>3</v>
      </c>
      <c r="B212" s="92" t="s">
        <v>490</v>
      </c>
      <c r="G212" s="76" t="s">
        <v>632</v>
      </c>
      <c r="H212" s="76"/>
      <c r="I212" s="76"/>
      <c r="J212" s="4">
        <v>2023</v>
      </c>
      <c r="K212" s="38">
        <v>10</v>
      </c>
      <c r="L212" s="39">
        <v>10</v>
      </c>
      <c r="M212" s="77">
        <v>260</v>
      </c>
      <c r="N212" s="31">
        <f t="shared" si="6"/>
        <v>4.333333333333333</v>
      </c>
    </row>
    <row r="213" spans="1:14" ht="32" x14ac:dyDescent="0.2">
      <c r="A213" s="62">
        <v>4</v>
      </c>
      <c r="B213" s="92" t="s">
        <v>513</v>
      </c>
      <c r="G213" s="37" t="s">
        <v>633</v>
      </c>
      <c r="H213" s="37"/>
      <c r="I213" s="37"/>
      <c r="J213" s="4">
        <v>2023</v>
      </c>
      <c r="K213" s="38">
        <v>10</v>
      </c>
      <c r="L213" s="39">
        <v>13</v>
      </c>
      <c r="M213" s="77">
        <v>46</v>
      </c>
      <c r="N213" s="31">
        <f t="shared" si="6"/>
        <v>0.76666666666666672</v>
      </c>
    </row>
    <row r="214" spans="1:14" x14ac:dyDescent="0.2">
      <c r="A214" s="62">
        <v>2</v>
      </c>
      <c r="B214" s="90" t="s">
        <v>634</v>
      </c>
      <c r="G214" s="37" t="s">
        <v>635</v>
      </c>
      <c r="H214" s="37"/>
      <c r="I214" s="37"/>
      <c r="J214" s="4">
        <v>2023</v>
      </c>
      <c r="K214" s="38">
        <v>10</v>
      </c>
      <c r="L214" s="39">
        <v>17</v>
      </c>
      <c r="M214" s="77">
        <v>131</v>
      </c>
      <c r="N214" s="31">
        <f t="shared" si="6"/>
        <v>2.1833333333333331</v>
      </c>
    </row>
    <row r="215" spans="1:14" x14ac:dyDescent="0.2">
      <c r="A215" s="62">
        <v>1</v>
      </c>
      <c r="B215" s="90" t="s">
        <v>494</v>
      </c>
      <c r="G215" s="37" t="s">
        <v>636</v>
      </c>
      <c r="H215" s="37"/>
      <c r="I215" s="37"/>
      <c r="J215" s="4">
        <v>2023</v>
      </c>
      <c r="K215" s="38">
        <v>10</v>
      </c>
      <c r="L215" s="39">
        <v>19</v>
      </c>
      <c r="M215" s="77">
        <v>47</v>
      </c>
      <c r="N215" s="31">
        <f t="shared" si="6"/>
        <v>0.78333333333333333</v>
      </c>
    </row>
    <row r="216" spans="1:14" x14ac:dyDescent="0.2">
      <c r="A216" s="62">
        <v>2</v>
      </c>
      <c r="B216" s="90" t="s">
        <v>494</v>
      </c>
      <c r="G216" s="37" t="s">
        <v>636</v>
      </c>
      <c r="H216" s="37"/>
      <c r="I216" s="37"/>
      <c r="J216" s="4">
        <v>2023</v>
      </c>
      <c r="K216" s="38">
        <v>10</v>
      </c>
      <c r="L216" s="39">
        <v>19</v>
      </c>
      <c r="M216" s="77">
        <v>47</v>
      </c>
      <c r="N216" s="31">
        <f t="shared" si="6"/>
        <v>0.78333333333333333</v>
      </c>
    </row>
    <row r="217" spans="1:14" x14ac:dyDescent="0.2">
      <c r="A217" s="62">
        <v>4</v>
      </c>
      <c r="B217" s="90" t="s">
        <v>494</v>
      </c>
      <c r="G217" s="37" t="s">
        <v>636</v>
      </c>
      <c r="H217" s="37"/>
      <c r="I217" s="37"/>
      <c r="J217" s="4">
        <v>2023</v>
      </c>
      <c r="K217" s="38">
        <v>10</v>
      </c>
      <c r="L217" s="39">
        <v>19</v>
      </c>
      <c r="M217" s="77">
        <v>47</v>
      </c>
      <c r="N217" s="31">
        <f t="shared" si="6"/>
        <v>0.78333333333333333</v>
      </c>
    </row>
    <row r="218" spans="1:14" x14ac:dyDescent="0.2">
      <c r="A218" s="62">
        <v>1</v>
      </c>
      <c r="B218" s="90" t="s">
        <v>492</v>
      </c>
      <c r="G218" s="37" t="s">
        <v>637</v>
      </c>
      <c r="H218" s="37"/>
      <c r="I218" s="37"/>
      <c r="J218" s="4">
        <v>2023</v>
      </c>
      <c r="K218" s="38">
        <v>10</v>
      </c>
      <c r="L218" s="39">
        <v>23</v>
      </c>
      <c r="M218" s="77">
        <v>40</v>
      </c>
      <c r="N218" s="31">
        <f t="shared" si="6"/>
        <v>0.66666666666666663</v>
      </c>
    </row>
    <row r="219" spans="1:14" x14ac:dyDescent="0.2">
      <c r="A219" s="62">
        <v>3</v>
      </c>
      <c r="B219" s="90" t="s">
        <v>394</v>
      </c>
      <c r="G219" s="37" t="s">
        <v>638</v>
      </c>
      <c r="H219" s="37"/>
      <c r="I219" s="37"/>
      <c r="J219" s="4">
        <v>2023</v>
      </c>
      <c r="K219" s="38">
        <v>10</v>
      </c>
      <c r="L219" s="39">
        <v>23</v>
      </c>
      <c r="M219" s="77">
        <v>146</v>
      </c>
      <c r="N219" s="31">
        <f t="shared" si="6"/>
        <v>2.4333333333333331</v>
      </c>
    </row>
    <row r="220" spans="1:14" x14ac:dyDescent="0.2">
      <c r="A220" s="62">
        <v>2</v>
      </c>
      <c r="B220" s="90" t="s">
        <v>639</v>
      </c>
      <c r="G220" s="37" t="s">
        <v>640</v>
      </c>
      <c r="H220" s="37"/>
      <c r="I220" s="37"/>
      <c r="J220" s="4">
        <v>2023</v>
      </c>
      <c r="K220" s="38">
        <v>10</v>
      </c>
      <c r="L220" s="39">
        <v>24</v>
      </c>
      <c r="M220" s="77">
        <v>80</v>
      </c>
      <c r="N220" s="31">
        <f t="shared" si="6"/>
        <v>1.3333333333333333</v>
      </c>
    </row>
    <row r="221" spans="1:14" x14ac:dyDescent="0.2">
      <c r="A221" s="62">
        <v>3</v>
      </c>
      <c r="B221" s="90" t="s">
        <v>490</v>
      </c>
      <c r="G221" s="37" t="s">
        <v>641</v>
      </c>
      <c r="H221" s="37"/>
      <c r="I221" s="37"/>
      <c r="J221" s="4">
        <v>2023</v>
      </c>
      <c r="K221" s="38">
        <v>10</v>
      </c>
      <c r="L221" s="39">
        <v>24</v>
      </c>
      <c r="M221" s="77">
        <v>43</v>
      </c>
      <c r="N221" s="31">
        <f t="shared" si="6"/>
        <v>0.71666666666666667</v>
      </c>
    </row>
    <row r="222" spans="1:14" x14ac:dyDescent="0.2">
      <c r="A222" s="62">
        <v>3</v>
      </c>
      <c r="B222" s="90" t="s">
        <v>490</v>
      </c>
      <c r="G222" s="37" t="s">
        <v>641</v>
      </c>
      <c r="H222" s="37"/>
      <c r="I222" s="37"/>
      <c r="J222" s="4">
        <v>2023</v>
      </c>
      <c r="K222" s="38">
        <v>10</v>
      </c>
      <c r="L222" s="39">
        <v>25</v>
      </c>
      <c r="M222" s="77">
        <v>10</v>
      </c>
      <c r="N222" s="31">
        <f t="shared" si="6"/>
        <v>0.16666666666666666</v>
      </c>
    </row>
    <row r="223" spans="1:14" x14ac:dyDescent="0.2">
      <c r="A223" s="62">
        <v>1</v>
      </c>
      <c r="B223" s="90" t="s">
        <v>642</v>
      </c>
      <c r="G223" s="37" t="s">
        <v>643</v>
      </c>
      <c r="H223" s="37"/>
      <c r="I223" s="37"/>
      <c r="J223" s="4">
        <v>2023</v>
      </c>
      <c r="K223" s="38">
        <v>10</v>
      </c>
      <c r="L223" s="39">
        <v>25</v>
      </c>
      <c r="M223" s="77">
        <v>25</v>
      </c>
      <c r="N223" s="31">
        <f t="shared" si="6"/>
        <v>0.41666666666666669</v>
      </c>
    </row>
    <row r="224" spans="1:14" x14ac:dyDescent="0.2">
      <c r="A224" s="62">
        <v>3</v>
      </c>
      <c r="B224" s="93" t="s">
        <v>607</v>
      </c>
      <c r="G224" s="35" t="s">
        <v>644</v>
      </c>
      <c r="H224" s="35"/>
      <c r="I224" s="35"/>
      <c r="J224" s="4">
        <v>2023</v>
      </c>
      <c r="K224" s="38">
        <v>10</v>
      </c>
      <c r="L224" s="39">
        <v>26</v>
      </c>
      <c r="M224" s="77">
        <v>19</v>
      </c>
      <c r="N224" s="31">
        <f t="shared" si="6"/>
        <v>0.31666666666666665</v>
      </c>
    </row>
    <row r="225" spans="1:14" x14ac:dyDescent="0.2">
      <c r="A225" s="62">
        <v>4</v>
      </c>
      <c r="B225" s="90" t="s">
        <v>492</v>
      </c>
      <c r="G225" s="37" t="s">
        <v>645</v>
      </c>
      <c r="H225" s="37"/>
      <c r="I225" s="37"/>
      <c r="J225" s="4">
        <v>2023</v>
      </c>
      <c r="K225" s="38">
        <v>10</v>
      </c>
      <c r="L225" s="39">
        <v>30</v>
      </c>
      <c r="M225" s="77">
        <v>113</v>
      </c>
      <c r="N225" s="31">
        <f t="shared" si="6"/>
        <v>1.8833333333333333</v>
      </c>
    </row>
    <row r="226" spans="1:14" x14ac:dyDescent="0.2">
      <c r="A226" s="2">
        <v>3</v>
      </c>
      <c r="B226" s="90" t="s">
        <v>490</v>
      </c>
      <c r="G226" s="37" t="s">
        <v>646</v>
      </c>
      <c r="H226" s="37"/>
      <c r="I226" s="37"/>
      <c r="J226" s="4">
        <v>2023</v>
      </c>
      <c r="K226" s="38">
        <v>11</v>
      </c>
      <c r="L226" s="39">
        <v>10</v>
      </c>
      <c r="M226" s="77">
        <v>65</v>
      </c>
      <c r="N226" s="31">
        <f t="shared" si="6"/>
        <v>1.0833333333333333</v>
      </c>
    </row>
    <row r="227" spans="1:14" x14ac:dyDescent="0.2">
      <c r="A227" s="2">
        <v>2</v>
      </c>
      <c r="B227" s="90" t="s">
        <v>344</v>
      </c>
      <c r="G227" s="37" t="s">
        <v>647</v>
      </c>
      <c r="H227" s="37"/>
      <c r="I227" s="37"/>
      <c r="J227" s="4">
        <v>2023</v>
      </c>
      <c r="K227" s="38">
        <v>11</v>
      </c>
      <c r="L227" s="39">
        <v>15</v>
      </c>
      <c r="M227" s="77">
        <v>60</v>
      </c>
      <c r="N227" s="31">
        <f t="shared" si="6"/>
        <v>1</v>
      </c>
    </row>
    <row r="228" spans="1:14" x14ac:dyDescent="0.2">
      <c r="A228" s="2">
        <v>4</v>
      </c>
      <c r="B228" s="94" t="s">
        <v>527</v>
      </c>
      <c r="G228" s="37" t="s">
        <v>648</v>
      </c>
      <c r="H228" s="37"/>
      <c r="I228" s="37"/>
      <c r="J228" s="4">
        <v>2023</v>
      </c>
      <c r="K228" s="38">
        <v>11</v>
      </c>
      <c r="L228" s="39">
        <v>16</v>
      </c>
      <c r="M228" s="60">
        <f>5*24*60</f>
        <v>7200</v>
      </c>
      <c r="N228" s="31">
        <f t="shared" si="6"/>
        <v>120</v>
      </c>
    </row>
    <row r="229" spans="1:14" x14ac:dyDescent="0.2">
      <c r="A229" s="2">
        <v>4</v>
      </c>
      <c r="B229" s="90" t="s">
        <v>533</v>
      </c>
      <c r="G229" s="37" t="s">
        <v>649</v>
      </c>
      <c r="H229" s="37"/>
      <c r="I229" s="37"/>
      <c r="J229" s="4">
        <v>2023</v>
      </c>
      <c r="K229" s="38">
        <v>11</v>
      </c>
      <c r="L229" s="39">
        <v>19</v>
      </c>
      <c r="M229" s="77">
        <v>75</v>
      </c>
      <c r="N229" s="31">
        <f t="shared" ref="N229:N291" si="7">+M229/60</f>
        <v>1.25</v>
      </c>
    </row>
    <row r="230" spans="1:14" ht="32" x14ac:dyDescent="0.2">
      <c r="A230" s="2">
        <v>1</v>
      </c>
      <c r="B230" s="90" t="s">
        <v>642</v>
      </c>
      <c r="G230" s="37" t="s">
        <v>650</v>
      </c>
      <c r="H230" s="37"/>
      <c r="I230" s="37"/>
      <c r="J230" s="4">
        <v>2023</v>
      </c>
      <c r="K230" s="38">
        <v>11</v>
      </c>
      <c r="L230" s="39">
        <v>25</v>
      </c>
      <c r="M230" s="77">
        <v>26</v>
      </c>
      <c r="N230" s="31">
        <f t="shared" si="7"/>
        <v>0.43333333333333335</v>
      </c>
    </row>
    <row r="231" spans="1:14" x14ac:dyDescent="0.2">
      <c r="A231" s="2">
        <v>2</v>
      </c>
      <c r="B231" s="90" t="s">
        <v>344</v>
      </c>
      <c r="G231" s="37" t="s">
        <v>651</v>
      </c>
      <c r="H231" s="37"/>
      <c r="I231" s="37"/>
      <c r="J231" s="4">
        <v>2023</v>
      </c>
      <c r="K231" s="38">
        <v>11</v>
      </c>
      <c r="L231" s="39">
        <v>28</v>
      </c>
      <c r="M231" s="77">
        <v>56</v>
      </c>
      <c r="N231" s="31">
        <f t="shared" si="7"/>
        <v>0.93333333333333335</v>
      </c>
    </row>
    <row r="232" spans="1:14" x14ac:dyDescent="0.2">
      <c r="A232" s="2">
        <v>4</v>
      </c>
      <c r="B232" s="90" t="s">
        <v>209</v>
      </c>
      <c r="G232" s="37" t="s">
        <v>652</v>
      </c>
      <c r="H232" s="37"/>
      <c r="I232" s="37"/>
      <c r="J232" s="4">
        <v>2023</v>
      </c>
      <c r="K232" s="38">
        <v>11</v>
      </c>
      <c r="L232" s="39">
        <v>30</v>
      </c>
      <c r="M232" s="77">
        <v>117</v>
      </c>
      <c r="N232" s="31">
        <f t="shared" si="7"/>
        <v>1.95</v>
      </c>
    </row>
    <row r="233" spans="1:14" ht="32" x14ac:dyDescent="0.2">
      <c r="A233" s="2">
        <v>4</v>
      </c>
      <c r="B233" s="90" t="s">
        <v>653</v>
      </c>
      <c r="G233" s="37" t="s">
        <v>654</v>
      </c>
      <c r="H233" s="37"/>
      <c r="I233" s="37"/>
      <c r="J233" s="4">
        <v>2023</v>
      </c>
      <c r="K233" s="38">
        <v>12</v>
      </c>
      <c r="L233" s="39">
        <v>10</v>
      </c>
      <c r="M233" s="91">
        <v>24</v>
      </c>
      <c r="N233" s="31">
        <f t="shared" si="7"/>
        <v>0.4</v>
      </c>
    </row>
    <row r="234" spans="1:14" ht="32" x14ac:dyDescent="0.2">
      <c r="A234" s="2">
        <v>4</v>
      </c>
      <c r="B234" s="90" t="s">
        <v>653</v>
      </c>
      <c r="G234" s="37" t="s">
        <v>654</v>
      </c>
      <c r="H234" s="37"/>
      <c r="I234" s="37"/>
      <c r="J234" s="4">
        <v>2023</v>
      </c>
      <c r="K234" s="38">
        <v>12</v>
      </c>
      <c r="L234" s="39">
        <v>10</v>
      </c>
      <c r="M234" s="91">
        <v>6</v>
      </c>
      <c r="N234" s="31">
        <f t="shared" si="7"/>
        <v>0.1</v>
      </c>
    </row>
    <row r="235" spans="1:14" ht="32" x14ac:dyDescent="0.2">
      <c r="A235" s="2">
        <v>4</v>
      </c>
      <c r="B235" s="90" t="s">
        <v>655</v>
      </c>
      <c r="G235" s="37" t="s">
        <v>656</v>
      </c>
      <c r="H235" s="37"/>
      <c r="I235" s="37"/>
      <c r="J235" s="4">
        <v>2023</v>
      </c>
      <c r="K235" s="38">
        <v>12</v>
      </c>
      <c r="L235" s="39">
        <v>11</v>
      </c>
      <c r="M235" s="91">
        <v>79</v>
      </c>
      <c r="N235" s="31">
        <f t="shared" si="7"/>
        <v>1.3166666666666667</v>
      </c>
    </row>
    <row r="236" spans="1:14" ht="32" x14ac:dyDescent="0.2">
      <c r="A236" s="2">
        <v>4</v>
      </c>
      <c r="B236" s="90" t="s">
        <v>653</v>
      </c>
      <c r="G236" s="37" t="s">
        <v>657</v>
      </c>
      <c r="H236" s="37"/>
      <c r="I236" s="37"/>
      <c r="J236" s="4">
        <v>2023</v>
      </c>
      <c r="K236" s="38">
        <v>12</v>
      </c>
      <c r="L236" s="39">
        <v>12</v>
      </c>
      <c r="M236" s="91">
        <v>111</v>
      </c>
      <c r="N236" s="31">
        <f t="shared" si="7"/>
        <v>1.85</v>
      </c>
    </row>
    <row r="237" spans="1:14" ht="64" x14ac:dyDescent="0.2">
      <c r="A237" s="2">
        <v>3</v>
      </c>
      <c r="B237" s="90" t="s">
        <v>394</v>
      </c>
      <c r="G237" s="37" t="s">
        <v>658</v>
      </c>
      <c r="H237" s="37"/>
      <c r="I237" s="37"/>
      <c r="J237" s="4">
        <v>2023</v>
      </c>
      <c r="K237" s="38">
        <v>12</v>
      </c>
      <c r="L237" s="39">
        <v>13</v>
      </c>
      <c r="M237" s="91">
        <v>421</v>
      </c>
      <c r="N237" s="31">
        <f t="shared" si="7"/>
        <v>7.0166666666666666</v>
      </c>
    </row>
    <row r="238" spans="1:14" x14ac:dyDescent="0.2">
      <c r="A238" s="2">
        <v>1</v>
      </c>
      <c r="B238" s="90" t="s">
        <v>398</v>
      </c>
      <c r="G238" s="37" t="s">
        <v>659</v>
      </c>
      <c r="H238" s="37"/>
      <c r="I238" s="37"/>
      <c r="J238" s="4">
        <v>2023</v>
      </c>
      <c r="K238" s="38">
        <v>12</v>
      </c>
      <c r="L238" s="39">
        <v>18</v>
      </c>
      <c r="M238" s="77">
        <v>171</v>
      </c>
      <c r="N238" s="31">
        <f t="shared" si="7"/>
        <v>2.85</v>
      </c>
    </row>
    <row r="239" spans="1:14" ht="32" x14ac:dyDescent="0.2">
      <c r="A239" s="2">
        <v>4</v>
      </c>
      <c r="B239" s="90" t="s">
        <v>492</v>
      </c>
      <c r="G239" s="37" t="s">
        <v>660</v>
      </c>
      <c r="H239" s="37"/>
      <c r="I239" s="37"/>
      <c r="J239" s="4">
        <v>2023</v>
      </c>
      <c r="K239" s="38">
        <v>12</v>
      </c>
      <c r="L239" s="39">
        <v>17</v>
      </c>
      <c r="M239" s="77">
        <v>35</v>
      </c>
      <c r="N239" s="31">
        <f t="shared" si="7"/>
        <v>0.58333333333333337</v>
      </c>
    </row>
    <row r="240" spans="1:14" x14ac:dyDescent="0.2">
      <c r="A240" s="2" t="s">
        <v>661</v>
      </c>
      <c r="B240" s="37" t="s">
        <v>662</v>
      </c>
      <c r="G240" s="35" t="s">
        <v>663</v>
      </c>
      <c r="H240" s="35" t="s">
        <v>225</v>
      </c>
      <c r="I240" s="35" t="s">
        <v>664</v>
      </c>
      <c r="J240" s="4">
        <v>2024</v>
      </c>
      <c r="K240" s="38">
        <v>1</v>
      </c>
      <c r="L240" s="39">
        <v>16</v>
      </c>
      <c r="M240" s="77">
        <v>263</v>
      </c>
      <c r="N240" s="31">
        <f t="shared" si="7"/>
        <v>4.3833333333333337</v>
      </c>
    </row>
    <row r="241" spans="1:14" x14ac:dyDescent="0.2">
      <c r="A241" s="2" t="s">
        <v>665</v>
      </c>
      <c r="B241" s="90" t="s">
        <v>666</v>
      </c>
      <c r="G241" s="37" t="s">
        <v>667</v>
      </c>
      <c r="H241" s="37" t="s">
        <v>223</v>
      </c>
      <c r="I241" s="37" t="s">
        <v>668</v>
      </c>
      <c r="J241" s="4">
        <v>2024</v>
      </c>
      <c r="K241" s="38">
        <v>1</v>
      </c>
      <c r="L241" s="39">
        <v>20</v>
      </c>
      <c r="M241" s="77">
        <v>60</v>
      </c>
      <c r="N241" s="31">
        <f t="shared" si="7"/>
        <v>1</v>
      </c>
    </row>
    <row r="242" spans="1:14" x14ac:dyDescent="0.2">
      <c r="A242" s="2" t="s">
        <v>669</v>
      </c>
      <c r="B242" s="90" t="s">
        <v>670</v>
      </c>
      <c r="G242" s="37" t="s">
        <v>122</v>
      </c>
      <c r="H242" s="37" t="s">
        <v>225</v>
      </c>
      <c r="I242" s="37" t="s">
        <v>122</v>
      </c>
      <c r="J242" s="4">
        <v>2024</v>
      </c>
      <c r="K242" s="38">
        <v>1</v>
      </c>
      <c r="L242" s="39">
        <v>24</v>
      </c>
      <c r="M242" s="77">
        <v>35</v>
      </c>
      <c r="N242" s="31">
        <f t="shared" si="7"/>
        <v>0.58333333333333337</v>
      </c>
    </row>
    <row r="243" spans="1:14" x14ac:dyDescent="0.2">
      <c r="A243" s="2" t="s">
        <v>669</v>
      </c>
      <c r="B243" s="90" t="s">
        <v>601</v>
      </c>
      <c r="G243" s="37" t="s">
        <v>671</v>
      </c>
      <c r="H243" s="37" t="s">
        <v>225</v>
      </c>
      <c r="I243" s="37" t="s">
        <v>672</v>
      </c>
      <c r="J243" s="4">
        <v>2024</v>
      </c>
      <c r="K243" s="38">
        <v>1</v>
      </c>
      <c r="L243" s="39">
        <v>25</v>
      </c>
      <c r="M243" s="77">
        <v>215</v>
      </c>
      <c r="N243" s="31">
        <f t="shared" si="7"/>
        <v>3.5833333333333335</v>
      </c>
    </row>
    <row r="244" spans="1:14" x14ac:dyDescent="0.2">
      <c r="A244" s="2" t="s">
        <v>661</v>
      </c>
      <c r="B244" s="90" t="s">
        <v>601</v>
      </c>
      <c r="G244" s="37" t="s">
        <v>671</v>
      </c>
      <c r="H244" s="37" t="s">
        <v>225</v>
      </c>
      <c r="I244" s="37" t="s">
        <v>672</v>
      </c>
      <c r="J244" s="4">
        <v>2024</v>
      </c>
      <c r="K244" s="38">
        <v>1</v>
      </c>
      <c r="L244" s="39">
        <v>25</v>
      </c>
      <c r="M244" s="77">
        <v>215</v>
      </c>
      <c r="N244" s="31">
        <f t="shared" si="7"/>
        <v>3.5833333333333335</v>
      </c>
    </row>
    <row r="245" spans="1:14" x14ac:dyDescent="0.2">
      <c r="A245" s="2" t="s">
        <v>665</v>
      </c>
      <c r="B245" s="90" t="s">
        <v>601</v>
      </c>
      <c r="G245" s="37" t="s">
        <v>671</v>
      </c>
      <c r="H245" s="37" t="s">
        <v>225</v>
      </c>
      <c r="I245" s="37" t="s">
        <v>672</v>
      </c>
      <c r="J245" s="4">
        <v>2024</v>
      </c>
      <c r="K245" s="38">
        <v>1</v>
      </c>
      <c r="L245" s="39">
        <v>25</v>
      </c>
      <c r="M245" s="77">
        <v>135</v>
      </c>
      <c r="N245" s="31">
        <f t="shared" si="7"/>
        <v>2.25</v>
      </c>
    </row>
    <row r="246" spans="1:14" x14ac:dyDescent="0.2">
      <c r="A246" s="2" t="s">
        <v>661</v>
      </c>
      <c r="B246" s="37" t="s">
        <v>662</v>
      </c>
      <c r="G246" s="35" t="s">
        <v>663</v>
      </c>
      <c r="H246" s="35" t="s">
        <v>225</v>
      </c>
      <c r="I246" s="35" t="s">
        <v>664</v>
      </c>
      <c r="J246" s="4">
        <v>2024</v>
      </c>
      <c r="K246" s="38">
        <v>1</v>
      </c>
      <c r="L246" s="39">
        <v>27</v>
      </c>
      <c r="M246" s="77">
        <v>2910</v>
      </c>
      <c r="N246" s="31">
        <f t="shared" si="7"/>
        <v>48.5</v>
      </c>
    </row>
    <row r="247" spans="1:14" x14ac:dyDescent="0.2">
      <c r="A247" s="2" t="s">
        <v>673</v>
      </c>
      <c r="B247" s="37" t="s">
        <v>674</v>
      </c>
      <c r="G247" s="37" t="s">
        <v>675</v>
      </c>
      <c r="H247" s="37" t="s">
        <v>225</v>
      </c>
      <c r="I247" s="37" t="s">
        <v>672</v>
      </c>
      <c r="J247" s="4">
        <v>2024</v>
      </c>
      <c r="K247" s="38">
        <v>1</v>
      </c>
      <c r="L247" s="39">
        <v>24</v>
      </c>
      <c r="M247" s="77">
        <v>1950</v>
      </c>
      <c r="N247" s="31">
        <f t="shared" si="7"/>
        <v>32.5</v>
      </c>
    </row>
    <row r="248" spans="1:14" ht="32" x14ac:dyDescent="0.2">
      <c r="A248" s="2" t="s">
        <v>673</v>
      </c>
      <c r="B248" s="37" t="s">
        <v>676</v>
      </c>
      <c r="G248" s="37" t="s">
        <v>677</v>
      </c>
      <c r="H248" s="37" t="s">
        <v>225</v>
      </c>
      <c r="I248" s="37" t="s">
        <v>284</v>
      </c>
      <c r="J248" s="4">
        <v>2024</v>
      </c>
      <c r="K248" s="38">
        <v>1</v>
      </c>
      <c r="L248" s="39">
        <v>29</v>
      </c>
      <c r="M248" s="77">
        <f>16.5*60</f>
        <v>990</v>
      </c>
      <c r="N248" s="31">
        <f t="shared" si="7"/>
        <v>16.5</v>
      </c>
    </row>
    <row r="249" spans="1:14" ht="32" x14ac:dyDescent="0.2">
      <c r="A249" s="2" t="s">
        <v>673</v>
      </c>
      <c r="B249" s="37" t="s">
        <v>676</v>
      </c>
      <c r="G249" s="37" t="s">
        <v>678</v>
      </c>
      <c r="H249" s="37" t="s">
        <v>225</v>
      </c>
      <c r="I249" s="37" t="s">
        <v>526</v>
      </c>
      <c r="J249" s="4">
        <v>2024</v>
      </c>
      <c r="K249" s="38">
        <v>1</v>
      </c>
      <c r="L249" s="39">
        <v>31</v>
      </c>
      <c r="M249" s="77">
        <v>50</v>
      </c>
      <c r="N249" s="31">
        <f t="shared" si="7"/>
        <v>0.83333333333333337</v>
      </c>
    </row>
    <row r="250" spans="1:14" ht="32" x14ac:dyDescent="0.2">
      <c r="A250" s="85" t="s">
        <v>669</v>
      </c>
      <c r="B250" s="37" t="s">
        <v>679</v>
      </c>
      <c r="C250" s="59"/>
      <c r="D250" s="59" t="s">
        <v>477</v>
      </c>
      <c r="E250" s="59"/>
      <c r="F250" s="59"/>
      <c r="G250" s="37" t="s">
        <v>680</v>
      </c>
      <c r="H250" s="37" t="s">
        <v>223</v>
      </c>
      <c r="I250" s="37" t="s">
        <v>681</v>
      </c>
      <c r="J250" s="4">
        <v>2024</v>
      </c>
      <c r="K250" s="38">
        <v>2</v>
      </c>
      <c r="L250" s="39">
        <v>3</v>
      </c>
      <c r="M250" s="77">
        <v>34</v>
      </c>
      <c r="N250" s="31">
        <f t="shared" si="7"/>
        <v>0.56666666666666665</v>
      </c>
    </row>
    <row r="251" spans="1:14" ht="32" x14ac:dyDescent="0.2">
      <c r="A251" s="85" t="s">
        <v>661</v>
      </c>
      <c r="B251" s="37" t="s">
        <v>679</v>
      </c>
      <c r="C251" s="59"/>
      <c r="D251" s="59" t="s">
        <v>477</v>
      </c>
      <c r="E251" s="59"/>
      <c r="F251" s="59"/>
      <c r="G251" s="37" t="s">
        <v>680</v>
      </c>
      <c r="H251" s="37" t="s">
        <v>223</v>
      </c>
      <c r="I251" s="37" t="s">
        <v>681</v>
      </c>
      <c r="J251" s="4">
        <v>2024</v>
      </c>
      <c r="K251" s="38">
        <v>2</v>
      </c>
      <c r="L251" s="39">
        <v>3</v>
      </c>
      <c r="M251" s="77">
        <v>34</v>
      </c>
      <c r="N251" s="31">
        <f t="shared" si="7"/>
        <v>0.56666666666666665</v>
      </c>
    </row>
    <row r="252" spans="1:14" x14ac:dyDescent="0.2">
      <c r="A252" s="85" t="s">
        <v>673</v>
      </c>
      <c r="B252" s="35" t="s">
        <v>682</v>
      </c>
      <c r="C252" s="59" t="s">
        <v>477</v>
      </c>
      <c r="D252" s="59"/>
      <c r="E252" s="59"/>
      <c r="F252" s="59"/>
      <c r="G252" s="37" t="s">
        <v>683</v>
      </c>
      <c r="H252" s="37" t="s">
        <v>225</v>
      </c>
      <c r="I252" s="37" t="s">
        <v>284</v>
      </c>
      <c r="J252" s="4">
        <v>2024</v>
      </c>
      <c r="K252" s="38">
        <v>2</v>
      </c>
      <c r="L252" s="39">
        <v>9</v>
      </c>
      <c r="M252" s="77">
        <v>140</v>
      </c>
      <c r="N252" s="31">
        <f t="shared" si="7"/>
        <v>2.3333333333333335</v>
      </c>
    </row>
    <row r="253" spans="1:14" x14ac:dyDescent="0.2">
      <c r="A253" s="85" t="s">
        <v>665</v>
      </c>
      <c r="B253" s="37" t="s">
        <v>518</v>
      </c>
      <c r="C253" s="36" t="s">
        <v>477</v>
      </c>
      <c r="D253" s="36"/>
      <c r="E253" s="36"/>
      <c r="F253" s="36"/>
      <c r="G253" s="37" t="s">
        <v>684</v>
      </c>
      <c r="H253" s="37" t="s">
        <v>225</v>
      </c>
      <c r="I253" s="37" t="s">
        <v>664</v>
      </c>
      <c r="J253" s="4">
        <v>2024</v>
      </c>
      <c r="K253" s="38">
        <v>2</v>
      </c>
      <c r="L253" s="39">
        <v>5</v>
      </c>
      <c r="M253" s="77">
        <v>60</v>
      </c>
      <c r="N253" s="31">
        <f t="shared" si="7"/>
        <v>1</v>
      </c>
    </row>
    <row r="254" spans="1:14" x14ac:dyDescent="0.2">
      <c r="A254" s="85" t="s">
        <v>665</v>
      </c>
      <c r="B254" s="35" t="s">
        <v>685</v>
      </c>
      <c r="C254" s="36" t="s">
        <v>477</v>
      </c>
      <c r="D254" s="36"/>
      <c r="E254" s="36"/>
      <c r="F254" s="36"/>
      <c r="G254" s="37" t="s">
        <v>153</v>
      </c>
      <c r="H254" s="37" t="s">
        <v>225</v>
      </c>
      <c r="I254" s="37" t="s">
        <v>153</v>
      </c>
      <c r="J254" s="4">
        <v>2024</v>
      </c>
      <c r="K254" s="38">
        <v>2</v>
      </c>
      <c r="L254" s="39">
        <v>9</v>
      </c>
      <c r="M254" s="77">
        <v>55</v>
      </c>
      <c r="N254" s="31">
        <f t="shared" si="7"/>
        <v>0.91666666666666663</v>
      </c>
    </row>
    <row r="255" spans="1:14" ht="32" x14ac:dyDescent="0.2">
      <c r="A255" s="85" t="s">
        <v>669</v>
      </c>
      <c r="B255" s="85" t="s">
        <v>669</v>
      </c>
      <c r="C255" s="36" t="s">
        <v>477</v>
      </c>
      <c r="D255" s="36"/>
      <c r="E255" s="36"/>
      <c r="F255" s="36"/>
      <c r="G255" s="37" t="s">
        <v>686</v>
      </c>
      <c r="H255" s="37" t="s">
        <v>225</v>
      </c>
      <c r="I255" s="37" t="s">
        <v>687</v>
      </c>
      <c r="J255" s="4">
        <v>2024</v>
      </c>
      <c r="K255" s="38">
        <v>2</v>
      </c>
      <c r="L255" s="39">
        <v>19</v>
      </c>
      <c r="M255" s="77">
        <v>38</v>
      </c>
      <c r="N255" s="31">
        <f t="shared" si="7"/>
        <v>0.6333333333333333</v>
      </c>
    </row>
    <row r="256" spans="1:14" ht="32" x14ac:dyDescent="0.2">
      <c r="A256" s="85" t="s">
        <v>661</v>
      </c>
      <c r="B256" s="85" t="s">
        <v>661</v>
      </c>
      <c r="C256" s="36" t="s">
        <v>477</v>
      </c>
      <c r="D256" s="36"/>
      <c r="E256" s="36"/>
      <c r="F256" s="36"/>
      <c r="G256" s="37" t="s">
        <v>686</v>
      </c>
      <c r="H256" s="37" t="s">
        <v>225</v>
      </c>
      <c r="I256" s="37" t="s">
        <v>687</v>
      </c>
      <c r="J256" s="4">
        <v>2024</v>
      </c>
      <c r="K256" s="38">
        <v>2</v>
      </c>
      <c r="L256" s="39">
        <v>19</v>
      </c>
      <c r="M256" s="77">
        <v>38</v>
      </c>
      <c r="N256" s="31">
        <f t="shared" si="7"/>
        <v>0.6333333333333333</v>
      </c>
    </row>
    <row r="257" spans="1:14" x14ac:dyDescent="0.2">
      <c r="A257" s="85" t="s">
        <v>669</v>
      </c>
      <c r="B257" s="37" t="s">
        <v>679</v>
      </c>
      <c r="C257" s="36"/>
      <c r="D257" s="36"/>
      <c r="E257" s="36" t="s">
        <v>477</v>
      </c>
      <c r="F257" s="36"/>
      <c r="G257" s="37" t="s">
        <v>122</v>
      </c>
      <c r="H257" s="37" t="s">
        <v>225</v>
      </c>
      <c r="I257" s="37" t="s">
        <v>122</v>
      </c>
      <c r="J257" s="4">
        <v>2024</v>
      </c>
      <c r="K257" s="38">
        <v>2</v>
      </c>
      <c r="L257" s="39">
        <v>19</v>
      </c>
      <c r="M257" s="77">
        <v>35</v>
      </c>
      <c r="N257" s="31">
        <f t="shared" si="7"/>
        <v>0.58333333333333337</v>
      </c>
    </row>
    <row r="258" spans="1:14" x14ac:dyDescent="0.2">
      <c r="A258" s="85" t="s">
        <v>661</v>
      </c>
      <c r="B258" s="37" t="s">
        <v>679</v>
      </c>
      <c r="C258" s="36"/>
      <c r="D258" s="36"/>
      <c r="E258" s="36" t="s">
        <v>477</v>
      </c>
      <c r="F258" s="36"/>
      <c r="G258" s="37" t="s">
        <v>122</v>
      </c>
      <c r="H258" s="37" t="s">
        <v>225</v>
      </c>
      <c r="I258" s="37" t="s">
        <v>122</v>
      </c>
      <c r="J258" s="4">
        <v>2024</v>
      </c>
      <c r="K258" s="38">
        <v>2</v>
      </c>
      <c r="L258" s="39">
        <v>19</v>
      </c>
      <c r="M258" s="77">
        <v>35</v>
      </c>
      <c r="N258" s="31">
        <f t="shared" si="7"/>
        <v>0.58333333333333337</v>
      </c>
    </row>
    <row r="259" spans="1:14" ht="32" x14ac:dyDescent="0.2">
      <c r="A259" s="85" t="s">
        <v>669</v>
      </c>
      <c r="B259" s="37" t="s">
        <v>688</v>
      </c>
      <c r="C259" s="59" t="s">
        <v>477</v>
      </c>
      <c r="D259" s="59"/>
      <c r="E259" s="59"/>
      <c r="F259" s="59"/>
      <c r="G259" s="37" t="s">
        <v>689</v>
      </c>
      <c r="H259" s="37" t="s">
        <v>225</v>
      </c>
      <c r="I259" s="37" t="s">
        <v>232</v>
      </c>
      <c r="J259" s="4">
        <v>2024</v>
      </c>
      <c r="K259" s="38">
        <v>2</v>
      </c>
      <c r="L259" s="39">
        <v>19</v>
      </c>
      <c r="M259" s="77">
        <v>18</v>
      </c>
      <c r="N259" s="31">
        <f t="shared" si="7"/>
        <v>0.3</v>
      </c>
    </row>
    <row r="260" spans="1:14" ht="32" x14ac:dyDescent="0.2">
      <c r="A260" s="85" t="s">
        <v>661</v>
      </c>
      <c r="B260" s="37" t="s">
        <v>688</v>
      </c>
      <c r="C260" s="59" t="s">
        <v>477</v>
      </c>
      <c r="D260" s="59"/>
      <c r="E260" s="59"/>
      <c r="F260" s="59"/>
      <c r="G260" s="37" t="s">
        <v>689</v>
      </c>
      <c r="H260" s="37" t="s">
        <v>225</v>
      </c>
      <c r="I260" s="37" t="s">
        <v>232</v>
      </c>
      <c r="J260" s="4">
        <v>2024</v>
      </c>
      <c r="K260" s="38">
        <v>2</v>
      </c>
      <c r="L260" s="39">
        <v>19</v>
      </c>
      <c r="M260" s="77">
        <v>18</v>
      </c>
      <c r="N260" s="31">
        <f t="shared" si="7"/>
        <v>0.3</v>
      </c>
    </row>
    <row r="261" spans="1:14" ht="32" x14ac:dyDescent="0.2">
      <c r="A261" s="85" t="s">
        <v>669</v>
      </c>
      <c r="B261" s="37" t="s">
        <v>688</v>
      </c>
      <c r="C261" s="59" t="s">
        <v>477</v>
      </c>
      <c r="D261" s="59"/>
      <c r="E261" s="59"/>
      <c r="F261" s="59"/>
      <c r="G261" s="37" t="s">
        <v>689</v>
      </c>
      <c r="H261" s="37" t="s">
        <v>225</v>
      </c>
      <c r="I261" s="37" t="s">
        <v>232</v>
      </c>
      <c r="J261" s="4">
        <v>2024</v>
      </c>
      <c r="K261" s="38">
        <v>2</v>
      </c>
      <c r="L261" s="39">
        <v>19</v>
      </c>
      <c r="M261" s="77">
        <v>25</v>
      </c>
      <c r="N261" s="31">
        <f t="shared" si="7"/>
        <v>0.41666666666666669</v>
      </c>
    </row>
    <row r="262" spans="1:14" ht="32" x14ac:dyDescent="0.2">
      <c r="A262" s="85" t="s">
        <v>661</v>
      </c>
      <c r="B262" s="37" t="s">
        <v>688</v>
      </c>
      <c r="C262" s="59" t="s">
        <v>477</v>
      </c>
      <c r="D262" s="59"/>
      <c r="E262" s="59"/>
      <c r="F262" s="59"/>
      <c r="G262" s="37" t="s">
        <v>689</v>
      </c>
      <c r="H262" s="37" t="s">
        <v>225</v>
      </c>
      <c r="I262" s="37" t="s">
        <v>232</v>
      </c>
      <c r="J262" s="4">
        <v>2024</v>
      </c>
      <c r="K262" s="38">
        <v>2</v>
      </c>
      <c r="L262" s="39">
        <v>19</v>
      </c>
      <c r="M262" s="77">
        <v>25</v>
      </c>
      <c r="N262" s="31">
        <f t="shared" si="7"/>
        <v>0.41666666666666669</v>
      </c>
    </row>
    <row r="263" spans="1:14" ht="32" x14ac:dyDescent="0.2">
      <c r="A263" s="85" t="s">
        <v>665</v>
      </c>
      <c r="B263" s="90" t="s">
        <v>666</v>
      </c>
      <c r="C263" s="36"/>
      <c r="D263" s="36" t="s">
        <v>477</v>
      </c>
      <c r="E263" s="36"/>
      <c r="F263" s="36"/>
      <c r="G263" s="37" t="s">
        <v>690</v>
      </c>
      <c r="H263" s="37" t="s">
        <v>223</v>
      </c>
      <c r="I263" s="37" t="s">
        <v>681</v>
      </c>
      <c r="J263" s="4">
        <v>2024</v>
      </c>
      <c r="K263" s="38">
        <v>2</v>
      </c>
      <c r="L263" s="39">
        <v>20</v>
      </c>
      <c r="M263" s="91">
        <v>150</v>
      </c>
      <c r="N263" s="31">
        <f t="shared" si="7"/>
        <v>2.5</v>
      </c>
    </row>
    <row r="264" spans="1:14" x14ac:dyDescent="0.2">
      <c r="A264" s="85" t="s">
        <v>669</v>
      </c>
      <c r="B264" s="37" t="s">
        <v>688</v>
      </c>
      <c r="C264" s="36"/>
      <c r="D264" s="36"/>
      <c r="E264" s="36" t="s">
        <v>477</v>
      </c>
      <c r="F264" s="36"/>
      <c r="G264" s="37" t="s">
        <v>691</v>
      </c>
      <c r="H264" s="37" t="s">
        <v>225</v>
      </c>
      <c r="I264" s="37" t="s">
        <v>122</v>
      </c>
      <c r="J264" s="4">
        <v>2024</v>
      </c>
      <c r="K264" s="35">
        <v>2</v>
      </c>
      <c r="L264" s="38">
        <v>27</v>
      </c>
      <c r="M264" s="77">
        <v>28</v>
      </c>
      <c r="N264" s="31">
        <f t="shared" si="7"/>
        <v>0.46666666666666667</v>
      </c>
    </row>
    <row r="265" spans="1:14" x14ac:dyDescent="0.2">
      <c r="A265" s="85" t="s">
        <v>661</v>
      </c>
      <c r="B265" s="37" t="s">
        <v>688</v>
      </c>
      <c r="C265" s="59"/>
      <c r="D265" s="59"/>
      <c r="E265" s="59" t="s">
        <v>477</v>
      </c>
      <c r="F265" s="59"/>
      <c r="G265" s="37" t="s">
        <v>691</v>
      </c>
      <c r="H265" s="37" t="s">
        <v>225</v>
      </c>
      <c r="I265" s="37" t="s">
        <v>122</v>
      </c>
      <c r="J265" s="4">
        <v>2024</v>
      </c>
      <c r="K265" s="35">
        <v>2</v>
      </c>
      <c r="L265" s="38">
        <v>27</v>
      </c>
      <c r="M265" s="77">
        <v>28</v>
      </c>
      <c r="N265" s="31">
        <f t="shared" si="7"/>
        <v>0.46666666666666667</v>
      </c>
    </row>
    <row r="266" spans="1:14" ht="32" x14ac:dyDescent="0.2">
      <c r="A266" s="85" t="s">
        <v>669</v>
      </c>
      <c r="B266" s="37" t="s">
        <v>692</v>
      </c>
      <c r="C266" s="59" t="s">
        <v>477</v>
      </c>
      <c r="D266" s="59"/>
      <c r="E266" s="59"/>
      <c r="F266" s="59"/>
      <c r="G266" s="37" t="s">
        <v>526</v>
      </c>
      <c r="H266" s="37" t="s">
        <v>225</v>
      </c>
      <c r="I266" s="37" t="s">
        <v>526</v>
      </c>
      <c r="J266" s="4">
        <v>2024</v>
      </c>
      <c r="K266" s="38">
        <v>3</v>
      </c>
      <c r="L266" s="39">
        <v>4</v>
      </c>
      <c r="M266" s="77">
        <v>76</v>
      </c>
      <c r="N266" s="31">
        <f t="shared" si="7"/>
        <v>1.2666666666666666</v>
      </c>
    </row>
    <row r="267" spans="1:14" x14ac:dyDescent="0.2">
      <c r="A267" s="85" t="s">
        <v>673</v>
      </c>
      <c r="B267" s="35" t="s">
        <v>693</v>
      </c>
      <c r="C267" s="59" t="s">
        <v>477</v>
      </c>
      <c r="D267" s="59"/>
      <c r="E267" s="59"/>
      <c r="F267" s="59"/>
      <c r="G267" s="37" t="s">
        <v>694</v>
      </c>
      <c r="H267" s="37" t="s">
        <v>225</v>
      </c>
      <c r="I267" s="37" t="s">
        <v>153</v>
      </c>
      <c r="J267" s="4">
        <v>2024</v>
      </c>
      <c r="K267" s="38">
        <v>3</v>
      </c>
      <c r="L267" s="39">
        <v>9</v>
      </c>
      <c r="M267" s="77">
        <v>222</v>
      </c>
      <c r="N267" s="31">
        <f t="shared" si="7"/>
        <v>3.7</v>
      </c>
    </row>
    <row r="268" spans="1:14" ht="32" x14ac:dyDescent="0.2">
      <c r="A268" s="85" t="s">
        <v>669</v>
      </c>
      <c r="B268" s="37" t="s">
        <v>642</v>
      </c>
      <c r="C268" s="36"/>
      <c r="D268" s="36" t="s">
        <v>477</v>
      </c>
      <c r="E268" s="36"/>
      <c r="F268" s="36"/>
      <c r="G268" s="37" t="s">
        <v>695</v>
      </c>
      <c r="H268" s="37" t="s">
        <v>223</v>
      </c>
      <c r="I268" s="37" t="s">
        <v>681</v>
      </c>
      <c r="J268" s="4">
        <v>2024</v>
      </c>
      <c r="K268" s="38">
        <v>3</v>
      </c>
      <c r="L268" s="39">
        <v>10</v>
      </c>
      <c r="M268" s="91">
        <v>28</v>
      </c>
      <c r="N268" s="31">
        <f t="shared" si="7"/>
        <v>0.46666666666666667</v>
      </c>
    </row>
    <row r="269" spans="1:14" ht="32" x14ac:dyDescent="0.2">
      <c r="A269" s="85" t="s">
        <v>669</v>
      </c>
      <c r="B269" s="37" t="s">
        <v>642</v>
      </c>
      <c r="C269" s="36"/>
      <c r="D269" s="36" t="s">
        <v>477</v>
      </c>
      <c r="E269" s="36"/>
      <c r="F269" s="36"/>
      <c r="G269" s="37" t="s">
        <v>695</v>
      </c>
      <c r="H269" s="37" t="s">
        <v>223</v>
      </c>
      <c r="I269" s="37" t="s">
        <v>681</v>
      </c>
      <c r="J269" s="4">
        <v>2024</v>
      </c>
      <c r="K269" s="35">
        <v>3</v>
      </c>
      <c r="L269" s="38">
        <v>11</v>
      </c>
      <c r="M269" s="77">
        <v>117</v>
      </c>
      <c r="N269" s="31">
        <f t="shared" si="7"/>
        <v>1.95</v>
      </c>
    </row>
    <row r="270" spans="1:14" x14ac:dyDescent="0.2">
      <c r="A270" s="85" t="s">
        <v>669</v>
      </c>
      <c r="B270" s="37" t="s">
        <v>696</v>
      </c>
      <c r="C270" s="36" t="s">
        <v>477</v>
      </c>
      <c r="D270" s="36"/>
      <c r="E270" s="36"/>
      <c r="F270" s="36"/>
      <c r="G270" s="37" t="s">
        <v>697</v>
      </c>
      <c r="H270" s="37" t="s">
        <v>225</v>
      </c>
      <c r="I270" s="37" t="s">
        <v>122</v>
      </c>
      <c r="J270" s="4">
        <v>2024</v>
      </c>
      <c r="K270" s="35">
        <v>3</v>
      </c>
      <c r="L270" s="38">
        <v>15</v>
      </c>
      <c r="M270" s="77">
        <v>15</v>
      </c>
      <c r="N270" s="31">
        <f t="shared" si="7"/>
        <v>0.25</v>
      </c>
    </row>
    <row r="271" spans="1:14" ht="32" x14ac:dyDescent="0.2">
      <c r="A271" s="85" t="s">
        <v>661</v>
      </c>
      <c r="B271" s="37" t="s">
        <v>698</v>
      </c>
      <c r="C271" s="36"/>
      <c r="D271" s="36"/>
      <c r="E271" s="36"/>
      <c r="F271" s="36"/>
      <c r="G271" s="37" t="s">
        <v>699</v>
      </c>
      <c r="H271" s="37" t="s">
        <v>223</v>
      </c>
      <c r="I271" s="37" t="s">
        <v>699</v>
      </c>
      <c r="J271" s="4">
        <v>2024</v>
      </c>
      <c r="K271" s="35">
        <v>3</v>
      </c>
      <c r="L271" s="38">
        <v>18</v>
      </c>
      <c r="M271" s="77">
        <v>400</v>
      </c>
      <c r="N271" s="31">
        <f t="shared" si="7"/>
        <v>6.666666666666667</v>
      </c>
    </row>
    <row r="272" spans="1:14" ht="32" x14ac:dyDescent="0.2">
      <c r="A272" s="85" t="s">
        <v>669</v>
      </c>
      <c r="B272" s="37" t="s">
        <v>696</v>
      </c>
      <c r="C272" s="36"/>
      <c r="D272" s="36"/>
      <c r="E272" s="36" t="s">
        <v>477</v>
      </c>
      <c r="F272" s="36"/>
      <c r="G272" s="37" t="s">
        <v>700</v>
      </c>
      <c r="H272" s="37" t="s">
        <v>225</v>
      </c>
      <c r="I272" s="37" t="s">
        <v>687</v>
      </c>
      <c r="J272" s="4">
        <v>2024</v>
      </c>
      <c r="K272" s="38">
        <v>3</v>
      </c>
      <c r="L272" s="39">
        <v>19</v>
      </c>
      <c r="M272" s="91">
        <v>33</v>
      </c>
      <c r="N272" s="31">
        <f t="shared" si="7"/>
        <v>0.55000000000000004</v>
      </c>
    </row>
    <row r="273" spans="1:14" ht="32" x14ac:dyDescent="0.2">
      <c r="A273" s="85" t="s">
        <v>661</v>
      </c>
      <c r="B273" s="37" t="s">
        <v>698</v>
      </c>
      <c r="C273" s="36"/>
      <c r="D273" s="36"/>
      <c r="E273" s="36" t="s">
        <v>477</v>
      </c>
      <c r="F273" s="36"/>
      <c r="G273" s="37" t="s">
        <v>700</v>
      </c>
      <c r="H273" s="37" t="s">
        <v>225</v>
      </c>
      <c r="I273" s="37" t="s">
        <v>687</v>
      </c>
      <c r="J273" s="4">
        <v>2024</v>
      </c>
      <c r="K273" s="38">
        <v>3</v>
      </c>
      <c r="L273" s="39">
        <v>19</v>
      </c>
      <c r="M273" s="91">
        <v>33</v>
      </c>
      <c r="N273" s="31">
        <f t="shared" si="7"/>
        <v>0.55000000000000004</v>
      </c>
    </row>
    <row r="274" spans="1:14" ht="32" x14ac:dyDescent="0.2">
      <c r="A274" s="85" t="s">
        <v>673</v>
      </c>
      <c r="B274" s="37" t="s">
        <v>701</v>
      </c>
      <c r="C274" s="59"/>
      <c r="D274" s="59"/>
      <c r="E274" s="59" t="s">
        <v>477</v>
      </c>
      <c r="F274" s="59"/>
      <c r="G274" s="37" t="s">
        <v>700</v>
      </c>
      <c r="H274" s="37" t="s">
        <v>225</v>
      </c>
      <c r="I274" s="37" t="s">
        <v>687</v>
      </c>
      <c r="J274" s="4">
        <v>2024</v>
      </c>
      <c r="K274" s="38">
        <v>3</v>
      </c>
      <c r="L274" s="39">
        <v>19</v>
      </c>
      <c r="M274" s="91">
        <v>33</v>
      </c>
      <c r="N274" s="31">
        <f t="shared" si="7"/>
        <v>0.55000000000000004</v>
      </c>
    </row>
    <row r="275" spans="1:14" ht="32" x14ac:dyDescent="0.2">
      <c r="A275" s="85" t="s">
        <v>665</v>
      </c>
      <c r="B275" s="90" t="s">
        <v>666</v>
      </c>
      <c r="C275" s="36"/>
      <c r="D275" s="36"/>
      <c r="E275" s="36" t="s">
        <v>477</v>
      </c>
      <c r="F275" s="36"/>
      <c r="G275" s="37" t="s">
        <v>700</v>
      </c>
      <c r="H275" s="37" t="s">
        <v>225</v>
      </c>
      <c r="I275" s="37" t="s">
        <v>687</v>
      </c>
      <c r="J275" s="4">
        <v>2024</v>
      </c>
      <c r="K275" s="38">
        <v>3</v>
      </c>
      <c r="L275" s="39">
        <v>19</v>
      </c>
      <c r="M275" s="91">
        <v>33</v>
      </c>
      <c r="N275" s="31">
        <f t="shared" si="7"/>
        <v>0.55000000000000004</v>
      </c>
    </row>
    <row r="276" spans="1:14" ht="32" x14ac:dyDescent="0.2">
      <c r="A276" s="85" t="s">
        <v>669</v>
      </c>
      <c r="B276" s="37" t="s">
        <v>696</v>
      </c>
      <c r="C276" s="59"/>
      <c r="D276" s="59" t="s">
        <v>477</v>
      </c>
      <c r="E276" s="59"/>
      <c r="F276" s="59"/>
      <c r="G276" s="37" t="s">
        <v>699</v>
      </c>
      <c r="H276" s="37" t="s">
        <v>223</v>
      </c>
      <c r="I276" s="37" t="s">
        <v>699</v>
      </c>
      <c r="J276" s="4">
        <v>2024</v>
      </c>
      <c r="K276" s="38">
        <v>3</v>
      </c>
      <c r="L276" s="39">
        <v>23</v>
      </c>
      <c r="M276" s="77">
        <v>55</v>
      </c>
      <c r="N276" s="31">
        <f t="shared" si="7"/>
        <v>0.91666666666666663</v>
      </c>
    </row>
    <row r="277" spans="1:14" ht="32" x14ac:dyDescent="0.2">
      <c r="A277" s="85" t="s">
        <v>661</v>
      </c>
      <c r="B277" s="37" t="s">
        <v>698</v>
      </c>
      <c r="C277" s="59"/>
      <c r="D277" s="59" t="s">
        <v>477</v>
      </c>
      <c r="E277" s="59"/>
      <c r="F277" s="59"/>
      <c r="G277" s="37" t="s">
        <v>699</v>
      </c>
      <c r="H277" s="37" t="s">
        <v>223</v>
      </c>
      <c r="I277" s="37" t="s">
        <v>699</v>
      </c>
      <c r="J277" s="4">
        <v>2024</v>
      </c>
      <c r="K277" s="38">
        <v>3</v>
      </c>
      <c r="L277" s="39">
        <v>23</v>
      </c>
      <c r="M277" s="77">
        <v>55</v>
      </c>
      <c r="N277" s="31">
        <f t="shared" si="7"/>
        <v>0.91666666666666663</v>
      </c>
    </row>
    <row r="278" spans="1:14" ht="32" x14ac:dyDescent="0.2">
      <c r="A278" s="85" t="s">
        <v>661</v>
      </c>
      <c r="B278" s="37" t="s">
        <v>698</v>
      </c>
      <c r="C278" s="59"/>
      <c r="D278" s="59" t="s">
        <v>477</v>
      </c>
      <c r="E278" s="59"/>
      <c r="F278" s="59"/>
      <c r="G278" s="37" t="s">
        <v>699</v>
      </c>
      <c r="H278" s="37" t="s">
        <v>223</v>
      </c>
      <c r="I278" s="37" t="s">
        <v>699</v>
      </c>
      <c r="J278" s="4">
        <v>2024</v>
      </c>
      <c r="K278" s="38">
        <v>3</v>
      </c>
      <c r="L278" s="39">
        <v>26</v>
      </c>
      <c r="M278" s="77">
        <v>27</v>
      </c>
      <c r="N278" s="31">
        <f t="shared" si="7"/>
        <v>0.45</v>
      </c>
    </row>
    <row r="279" spans="1:14" ht="32" x14ac:dyDescent="0.2">
      <c r="A279" s="85" t="s">
        <v>669</v>
      </c>
      <c r="B279" s="37" t="s">
        <v>696</v>
      </c>
      <c r="C279" s="59"/>
      <c r="D279" s="59" t="s">
        <v>477</v>
      </c>
      <c r="E279" s="59"/>
      <c r="F279" s="59"/>
      <c r="G279" s="37" t="s">
        <v>699</v>
      </c>
      <c r="H279" s="37" t="s">
        <v>223</v>
      </c>
      <c r="I279" s="37" t="s">
        <v>699</v>
      </c>
      <c r="J279" s="4">
        <v>2024</v>
      </c>
      <c r="K279" s="38">
        <v>3</v>
      </c>
      <c r="L279" s="39">
        <v>26</v>
      </c>
      <c r="M279" s="77">
        <v>27</v>
      </c>
      <c r="N279" s="31">
        <f t="shared" si="7"/>
        <v>0.45</v>
      </c>
    </row>
    <row r="280" spans="1:14" ht="32" x14ac:dyDescent="0.2">
      <c r="A280" s="85" t="s">
        <v>661</v>
      </c>
      <c r="B280" s="37" t="s">
        <v>698</v>
      </c>
      <c r="C280" s="59"/>
      <c r="D280" s="59" t="s">
        <v>477</v>
      </c>
      <c r="E280" s="59"/>
      <c r="F280" s="59"/>
      <c r="G280" s="37" t="s">
        <v>699</v>
      </c>
      <c r="H280" s="37" t="s">
        <v>223</v>
      </c>
      <c r="I280" s="37" t="s">
        <v>699</v>
      </c>
      <c r="J280" s="4">
        <v>2024</v>
      </c>
      <c r="K280" s="38">
        <v>3</v>
      </c>
      <c r="L280" s="39">
        <v>26</v>
      </c>
      <c r="M280" s="77">
        <v>27</v>
      </c>
      <c r="N280" s="31">
        <f t="shared" si="7"/>
        <v>0.45</v>
      </c>
    </row>
    <row r="281" spans="1:14" x14ac:dyDescent="0.2">
      <c r="A281" s="85" t="s">
        <v>665</v>
      </c>
      <c r="B281" s="37" t="s">
        <v>666</v>
      </c>
      <c r="C281" s="59"/>
      <c r="D281" s="59" t="s">
        <v>477</v>
      </c>
      <c r="E281" s="59"/>
      <c r="F281" s="59"/>
      <c r="G281" s="37" t="s">
        <v>668</v>
      </c>
      <c r="H281" s="37" t="s">
        <v>223</v>
      </c>
      <c r="I281" s="37" t="s">
        <v>668</v>
      </c>
      <c r="J281" s="4">
        <v>2024</v>
      </c>
      <c r="K281" s="38">
        <v>3</v>
      </c>
      <c r="L281" s="39">
        <v>28</v>
      </c>
      <c r="M281" s="77">
        <v>170</v>
      </c>
      <c r="N281" s="31">
        <f t="shared" si="7"/>
        <v>2.8333333333333335</v>
      </c>
    </row>
    <row r="282" spans="1:14" ht="32" x14ac:dyDescent="0.2">
      <c r="A282" s="85" t="s">
        <v>661</v>
      </c>
      <c r="B282" s="37" t="s">
        <v>662</v>
      </c>
      <c r="G282" s="37" t="s">
        <v>702</v>
      </c>
      <c r="H282" s="37" t="s">
        <v>225</v>
      </c>
      <c r="I282" s="37" t="s">
        <v>526</v>
      </c>
      <c r="J282" s="4">
        <v>2024</v>
      </c>
      <c r="K282" s="38">
        <v>4</v>
      </c>
      <c r="L282" s="39">
        <v>1</v>
      </c>
      <c r="M282" s="77">
        <v>51</v>
      </c>
      <c r="N282" s="31">
        <f t="shared" si="7"/>
        <v>0.85</v>
      </c>
    </row>
    <row r="283" spans="1:14" x14ac:dyDescent="0.2">
      <c r="A283" s="85" t="s">
        <v>669</v>
      </c>
      <c r="B283" s="37" t="s">
        <v>692</v>
      </c>
      <c r="G283" s="37" t="s">
        <v>703</v>
      </c>
      <c r="H283" s="37" t="s">
        <v>225</v>
      </c>
      <c r="I283" s="37" t="s">
        <v>232</v>
      </c>
      <c r="J283" s="4">
        <v>2024</v>
      </c>
      <c r="K283" s="38">
        <v>4</v>
      </c>
      <c r="L283" s="39">
        <v>1</v>
      </c>
      <c r="M283" s="77">
        <v>23</v>
      </c>
      <c r="N283" s="31">
        <f t="shared" si="7"/>
        <v>0.38333333333333336</v>
      </c>
    </row>
    <row r="284" spans="1:14" x14ac:dyDescent="0.2">
      <c r="A284" s="85" t="s">
        <v>669</v>
      </c>
      <c r="B284" s="37" t="s">
        <v>704</v>
      </c>
      <c r="G284" s="37" t="s">
        <v>705</v>
      </c>
      <c r="H284" s="37" t="s">
        <v>225</v>
      </c>
      <c r="I284" s="37" t="s">
        <v>706</v>
      </c>
      <c r="J284" s="4">
        <v>2024</v>
      </c>
      <c r="K284" s="38">
        <v>4</v>
      </c>
      <c r="L284" s="39">
        <v>1</v>
      </c>
      <c r="M284" s="77">
        <v>60</v>
      </c>
      <c r="N284" s="31">
        <f t="shared" si="7"/>
        <v>1</v>
      </c>
    </row>
    <row r="285" spans="1:14" x14ac:dyDescent="0.2">
      <c r="A285" s="85" t="s">
        <v>669</v>
      </c>
      <c r="B285" s="37" t="s">
        <v>692</v>
      </c>
      <c r="G285" s="37" t="s">
        <v>707</v>
      </c>
      <c r="H285" s="37" t="s">
        <v>225</v>
      </c>
      <c r="I285" s="37" t="s">
        <v>284</v>
      </c>
      <c r="J285" s="4">
        <v>2024</v>
      </c>
      <c r="K285" s="38">
        <v>4</v>
      </c>
      <c r="L285" s="39">
        <v>5</v>
      </c>
      <c r="M285" s="77">
        <v>17</v>
      </c>
      <c r="N285" s="31">
        <f t="shared" si="7"/>
        <v>0.28333333333333333</v>
      </c>
    </row>
    <row r="286" spans="1:14" x14ac:dyDescent="0.2">
      <c r="A286" s="85" t="s">
        <v>673</v>
      </c>
      <c r="B286" s="37" t="s">
        <v>674</v>
      </c>
      <c r="G286" s="37" t="s">
        <v>708</v>
      </c>
      <c r="H286" s="37" t="s">
        <v>225</v>
      </c>
      <c r="I286" s="37" t="s">
        <v>709</v>
      </c>
      <c r="J286" s="4">
        <v>2024</v>
      </c>
      <c r="K286" s="38">
        <v>4</v>
      </c>
      <c r="L286" s="39">
        <v>11</v>
      </c>
      <c r="M286" s="77">
        <v>840</v>
      </c>
      <c r="N286" s="31">
        <f t="shared" si="7"/>
        <v>14</v>
      </c>
    </row>
    <row r="287" spans="1:14" ht="32" x14ac:dyDescent="0.2">
      <c r="A287" s="85" t="s">
        <v>669</v>
      </c>
      <c r="B287" s="37" t="s">
        <v>710</v>
      </c>
      <c r="G287" s="37" t="s">
        <v>711</v>
      </c>
      <c r="H287" s="37" t="s">
        <v>223</v>
      </c>
      <c r="I287" s="37" t="s">
        <v>711</v>
      </c>
      <c r="J287" s="4">
        <v>2024</v>
      </c>
      <c r="K287" s="38">
        <v>4</v>
      </c>
      <c r="L287" s="39">
        <v>12</v>
      </c>
      <c r="M287" s="77">
        <v>179</v>
      </c>
      <c r="N287" s="31">
        <f t="shared" si="7"/>
        <v>2.9833333333333334</v>
      </c>
    </row>
    <row r="288" spans="1:14" ht="32" x14ac:dyDescent="0.2">
      <c r="A288" s="85" t="s">
        <v>661</v>
      </c>
      <c r="B288" s="37" t="s">
        <v>710</v>
      </c>
      <c r="G288" s="37" t="s">
        <v>711</v>
      </c>
      <c r="H288" s="37" t="s">
        <v>223</v>
      </c>
      <c r="I288" s="37" t="s">
        <v>711</v>
      </c>
      <c r="J288" s="4">
        <v>2024</v>
      </c>
      <c r="K288" s="38">
        <v>4</v>
      </c>
      <c r="L288" s="39">
        <v>12</v>
      </c>
      <c r="M288" s="77">
        <v>179</v>
      </c>
      <c r="N288" s="31">
        <f t="shared" si="7"/>
        <v>2.9833333333333334</v>
      </c>
    </row>
    <row r="289" spans="1:14" ht="32" x14ac:dyDescent="0.2">
      <c r="A289" s="85" t="s">
        <v>673</v>
      </c>
      <c r="B289" s="37" t="s">
        <v>710</v>
      </c>
      <c r="G289" s="37" t="s">
        <v>711</v>
      </c>
      <c r="H289" s="37" t="s">
        <v>223</v>
      </c>
      <c r="I289" s="37" t="s">
        <v>711</v>
      </c>
      <c r="J289" s="4">
        <v>2024</v>
      </c>
      <c r="K289" s="38">
        <v>4</v>
      </c>
      <c r="L289" s="39">
        <v>12</v>
      </c>
      <c r="M289" s="77">
        <v>179</v>
      </c>
      <c r="N289" s="31">
        <f t="shared" si="7"/>
        <v>2.9833333333333334</v>
      </c>
    </row>
    <row r="290" spans="1:14" x14ac:dyDescent="0.2">
      <c r="A290" s="85" t="s">
        <v>673</v>
      </c>
      <c r="B290" s="35" t="s">
        <v>693</v>
      </c>
      <c r="G290" s="37" t="s">
        <v>712</v>
      </c>
      <c r="H290" s="37" t="s">
        <v>225</v>
      </c>
      <c r="I290" s="37" t="s">
        <v>328</v>
      </c>
      <c r="J290" s="4">
        <v>2024</v>
      </c>
      <c r="K290" s="38">
        <v>4</v>
      </c>
      <c r="L290" s="39">
        <v>15</v>
      </c>
      <c r="M290" s="77">
        <v>27</v>
      </c>
      <c r="N290" s="31">
        <f t="shared" si="7"/>
        <v>0.45</v>
      </c>
    </row>
    <row r="291" spans="1:14" x14ac:dyDescent="0.2">
      <c r="A291" s="85" t="s">
        <v>669</v>
      </c>
      <c r="B291" s="37" t="s">
        <v>692</v>
      </c>
      <c r="G291" s="37" t="s">
        <v>713</v>
      </c>
      <c r="H291" s="37" t="s">
        <v>225</v>
      </c>
      <c r="I291" s="37" t="s">
        <v>284</v>
      </c>
      <c r="J291" s="4">
        <v>2024</v>
      </c>
      <c r="K291" s="38">
        <v>4</v>
      </c>
      <c r="L291" s="39">
        <v>15</v>
      </c>
      <c r="M291" s="77">
        <v>721</v>
      </c>
      <c r="N291" s="31">
        <f t="shared" si="7"/>
        <v>12.016666666666667</v>
      </c>
    </row>
    <row r="292" spans="1:14" ht="48" x14ac:dyDescent="0.2">
      <c r="A292" s="85" t="s">
        <v>673</v>
      </c>
      <c r="B292" s="37" t="s">
        <v>701</v>
      </c>
      <c r="G292" s="37" t="s">
        <v>714</v>
      </c>
      <c r="H292" s="37" t="s">
        <v>223</v>
      </c>
      <c r="I292" s="37" t="s">
        <v>714</v>
      </c>
      <c r="J292" s="4">
        <v>2024</v>
      </c>
      <c r="K292" s="38">
        <v>4</v>
      </c>
      <c r="L292" s="39">
        <v>16</v>
      </c>
      <c r="M292" s="77">
        <v>136</v>
      </c>
      <c r="N292" s="31">
        <f t="shared" ref="N292:N351" si="8">+M292/60</f>
        <v>2.2666666666666666</v>
      </c>
    </row>
    <row r="293" spans="1:14" ht="32" x14ac:dyDescent="0.2">
      <c r="A293" s="85" t="s">
        <v>673</v>
      </c>
      <c r="B293" s="37" t="s">
        <v>676</v>
      </c>
      <c r="G293" s="37" t="s">
        <v>715</v>
      </c>
      <c r="H293" s="37" t="s">
        <v>223</v>
      </c>
      <c r="I293" s="37" t="s">
        <v>716</v>
      </c>
      <c r="J293" s="4">
        <v>2024</v>
      </c>
      <c r="K293" s="38">
        <v>4</v>
      </c>
      <c r="L293" s="39">
        <v>19</v>
      </c>
      <c r="M293" s="77">
        <v>507</v>
      </c>
      <c r="N293" s="31">
        <f t="shared" si="8"/>
        <v>8.4499999999999993</v>
      </c>
    </row>
    <row r="294" spans="1:14" ht="32" x14ac:dyDescent="0.2">
      <c r="A294" s="85" t="s">
        <v>665</v>
      </c>
      <c r="B294" s="90" t="s">
        <v>666</v>
      </c>
      <c r="G294" s="37" t="s">
        <v>717</v>
      </c>
      <c r="H294" s="37" t="s">
        <v>225</v>
      </c>
      <c r="I294" s="37" t="s">
        <v>687</v>
      </c>
      <c r="J294" s="4">
        <v>2024</v>
      </c>
      <c r="K294" s="38">
        <v>4</v>
      </c>
      <c r="L294" s="39">
        <v>22</v>
      </c>
      <c r="M294" s="77">
        <v>15</v>
      </c>
      <c r="N294" s="31">
        <f t="shared" si="8"/>
        <v>0.25</v>
      </c>
    </row>
    <row r="295" spans="1:14" x14ac:dyDescent="0.2">
      <c r="A295" s="85" t="s">
        <v>673</v>
      </c>
      <c r="B295" s="37" t="s">
        <v>674</v>
      </c>
      <c r="G295" s="37" t="s">
        <v>718</v>
      </c>
      <c r="H295" s="37" t="s">
        <v>225</v>
      </c>
      <c r="I295" s="37" t="s">
        <v>232</v>
      </c>
      <c r="J295" s="4">
        <v>2024</v>
      </c>
      <c r="K295" s="38">
        <v>4</v>
      </c>
      <c r="L295" s="39">
        <v>27</v>
      </c>
      <c r="M295" s="77">
        <v>40</v>
      </c>
      <c r="N295" s="31">
        <f t="shared" si="8"/>
        <v>0.66666666666666663</v>
      </c>
    </row>
    <row r="296" spans="1:14" x14ac:dyDescent="0.2">
      <c r="A296" s="2" t="s">
        <v>673</v>
      </c>
      <c r="B296" s="37" t="s">
        <v>701</v>
      </c>
      <c r="G296" s="37" t="s">
        <v>719</v>
      </c>
      <c r="H296" s="45"/>
      <c r="I296" s="45"/>
      <c r="J296" s="4">
        <v>2024</v>
      </c>
      <c r="K296" s="38">
        <v>6</v>
      </c>
      <c r="L296" s="39">
        <v>5</v>
      </c>
      <c r="M296" s="77">
        <v>10</v>
      </c>
      <c r="N296" s="31">
        <f t="shared" si="8"/>
        <v>0.16666666666666666</v>
      </c>
    </row>
    <row r="297" spans="1:14" x14ac:dyDescent="0.2">
      <c r="A297" s="2" t="s">
        <v>673</v>
      </c>
      <c r="B297" s="37" t="s">
        <v>701</v>
      </c>
      <c r="G297" s="37" t="s">
        <v>720</v>
      </c>
      <c r="H297" s="45"/>
      <c r="I297" s="45"/>
      <c r="J297" s="4">
        <v>2024</v>
      </c>
      <c r="K297" s="38">
        <v>6</v>
      </c>
      <c r="L297" s="39">
        <v>8</v>
      </c>
      <c r="M297" s="77">
        <v>110</v>
      </c>
      <c r="N297" s="31">
        <f t="shared" si="8"/>
        <v>1.8333333333333333</v>
      </c>
    </row>
    <row r="298" spans="1:14" x14ac:dyDescent="0.2">
      <c r="A298" s="2" t="s">
        <v>673</v>
      </c>
      <c r="B298" s="35" t="s">
        <v>682</v>
      </c>
      <c r="G298" s="37" t="s">
        <v>721</v>
      </c>
      <c r="H298" s="45"/>
      <c r="I298" s="45"/>
      <c r="J298" s="4">
        <v>2024</v>
      </c>
      <c r="K298" s="38">
        <v>6</v>
      </c>
      <c r="L298" s="39">
        <v>13</v>
      </c>
      <c r="M298" s="77">
        <v>151</v>
      </c>
      <c r="N298" s="31">
        <f t="shared" si="8"/>
        <v>2.5166666666666666</v>
      </c>
    </row>
    <row r="299" spans="1:14" x14ac:dyDescent="0.2">
      <c r="A299" s="2" t="s">
        <v>673</v>
      </c>
      <c r="B299" s="35" t="s">
        <v>682</v>
      </c>
      <c r="G299" s="37" t="s">
        <v>722</v>
      </c>
      <c r="H299" s="45"/>
      <c r="I299" s="45"/>
      <c r="J299" s="4">
        <v>2024</v>
      </c>
      <c r="K299" s="38">
        <v>6</v>
      </c>
      <c r="L299" s="39">
        <v>17</v>
      </c>
      <c r="M299" s="77">
        <v>25</v>
      </c>
      <c r="N299" s="31">
        <f t="shared" ref="N299:N301" si="9">+M299/60</f>
        <v>0.41666666666666669</v>
      </c>
    </row>
    <row r="300" spans="1:14" x14ac:dyDescent="0.2">
      <c r="A300" s="2" t="s">
        <v>661</v>
      </c>
      <c r="B300" s="37" t="s">
        <v>723</v>
      </c>
      <c r="G300" s="37" t="s">
        <v>724</v>
      </c>
      <c r="H300" s="45"/>
      <c r="I300" s="45"/>
      <c r="J300" s="4">
        <v>2024</v>
      </c>
      <c r="K300" s="38">
        <v>6</v>
      </c>
      <c r="L300" s="39">
        <v>21</v>
      </c>
      <c r="M300" s="91">
        <v>18</v>
      </c>
      <c r="N300" s="31">
        <f t="shared" si="9"/>
        <v>0.3</v>
      </c>
    </row>
    <row r="301" spans="1:14" x14ac:dyDescent="0.2">
      <c r="A301" s="2" t="s">
        <v>669</v>
      </c>
      <c r="B301" s="37" t="s">
        <v>696</v>
      </c>
      <c r="G301" s="37" t="s">
        <v>725</v>
      </c>
      <c r="H301" s="45"/>
      <c r="I301" s="45"/>
      <c r="J301" s="4">
        <v>2024</v>
      </c>
      <c r="K301" s="38">
        <v>6</v>
      </c>
      <c r="L301" s="39">
        <v>24</v>
      </c>
      <c r="M301" s="91">
        <v>7</v>
      </c>
      <c r="N301" s="31">
        <f t="shared" si="9"/>
        <v>0.11666666666666667</v>
      </c>
    </row>
    <row r="302" spans="1:14" x14ac:dyDescent="0.2">
      <c r="A302" s="2" t="s">
        <v>661</v>
      </c>
      <c r="B302" s="37" t="s">
        <v>688</v>
      </c>
      <c r="G302" s="37" t="s">
        <v>726</v>
      </c>
      <c r="H302" s="45"/>
      <c r="I302" s="45"/>
      <c r="J302" s="4">
        <v>2024</v>
      </c>
      <c r="K302" s="38">
        <v>6</v>
      </c>
      <c r="L302" s="39">
        <v>25</v>
      </c>
      <c r="M302" s="91">
        <v>467</v>
      </c>
      <c r="N302" s="31">
        <f t="shared" si="8"/>
        <v>7.7833333333333332</v>
      </c>
    </row>
    <row r="303" spans="1:14" x14ac:dyDescent="0.2">
      <c r="A303" s="2" t="s">
        <v>673</v>
      </c>
      <c r="B303" s="37" t="s">
        <v>674</v>
      </c>
      <c r="G303" s="37" t="s">
        <v>727</v>
      </c>
      <c r="H303" s="45"/>
      <c r="I303" s="45"/>
      <c r="J303" s="4">
        <v>2024</v>
      </c>
      <c r="K303" s="38">
        <v>6</v>
      </c>
      <c r="L303" s="39">
        <v>26</v>
      </c>
      <c r="M303" s="77">
        <v>77</v>
      </c>
      <c r="N303" s="31">
        <f t="shared" si="8"/>
        <v>1.2833333333333334</v>
      </c>
    </row>
    <row r="304" spans="1:14" x14ac:dyDescent="0.2">
      <c r="A304" s="85" t="s">
        <v>673</v>
      </c>
      <c r="B304" s="35" t="s">
        <v>682</v>
      </c>
      <c r="G304" s="37" t="s">
        <v>728</v>
      </c>
      <c r="H304" s="45"/>
      <c r="I304" s="45"/>
      <c r="J304" s="4">
        <v>2024</v>
      </c>
      <c r="K304" s="35">
        <v>5</v>
      </c>
      <c r="L304" s="38">
        <v>6</v>
      </c>
      <c r="M304" s="77">
        <v>100</v>
      </c>
      <c r="N304" s="31">
        <f t="shared" si="8"/>
        <v>1.6666666666666667</v>
      </c>
    </row>
    <row r="305" spans="1:14" x14ac:dyDescent="0.2">
      <c r="A305" s="85" t="s">
        <v>673</v>
      </c>
      <c r="B305" s="35" t="s">
        <v>682</v>
      </c>
      <c r="G305" s="37" t="s">
        <v>729</v>
      </c>
      <c r="H305" s="45"/>
      <c r="I305" s="45"/>
      <c r="J305" s="4">
        <v>2024</v>
      </c>
      <c r="K305" s="35">
        <v>5</v>
      </c>
      <c r="L305" s="38">
        <v>7</v>
      </c>
      <c r="M305" s="77">
        <v>117</v>
      </c>
      <c r="N305" s="31">
        <f t="shared" si="8"/>
        <v>1.95</v>
      </c>
    </row>
    <row r="306" spans="1:14" x14ac:dyDescent="0.2">
      <c r="A306" s="85" t="s">
        <v>669</v>
      </c>
      <c r="B306" s="37" t="s">
        <v>688</v>
      </c>
      <c r="G306" s="37" t="s">
        <v>730</v>
      </c>
      <c r="H306" s="45"/>
      <c r="I306" s="45"/>
      <c r="J306" s="4">
        <v>2024</v>
      </c>
      <c r="K306" s="38">
        <v>5</v>
      </c>
      <c r="L306" s="39">
        <v>7</v>
      </c>
      <c r="M306" s="91">
        <v>36</v>
      </c>
      <c r="N306" s="31">
        <f t="shared" si="8"/>
        <v>0.6</v>
      </c>
    </row>
    <row r="307" spans="1:14" x14ac:dyDescent="0.2">
      <c r="A307" s="85" t="s">
        <v>661</v>
      </c>
      <c r="B307" s="37" t="s">
        <v>688</v>
      </c>
      <c r="G307" s="37" t="s">
        <v>730</v>
      </c>
      <c r="H307" s="45"/>
      <c r="I307" s="45"/>
      <c r="J307" s="4">
        <v>2024</v>
      </c>
      <c r="K307" s="38">
        <v>5</v>
      </c>
      <c r="L307" s="39">
        <v>7</v>
      </c>
      <c r="M307" s="91">
        <v>57</v>
      </c>
      <c r="N307" s="31">
        <f t="shared" si="8"/>
        <v>0.95</v>
      </c>
    </row>
    <row r="308" spans="1:14" x14ac:dyDescent="0.2">
      <c r="A308" s="85" t="s">
        <v>669</v>
      </c>
      <c r="B308" s="37" t="s">
        <v>642</v>
      </c>
      <c r="G308" s="37" t="s">
        <v>731</v>
      </c>
      <c r="H308" s="45"/>
      <c r="I308" s="45"/>
      <c r="J308" s="4">
        <v>2024</v>
      </c>
      <c r="K308" s="38">
        <v>5</v>
      </c>
      <c r="L308" s="39">
        <v>14</v>
      </c>
      <c r="M308" s="77">
        <v>45</v>
      </c>
      <c r="N308" s="31">
        <f t="shared" si="8"/>
        <v>0.75</v>
      </c>
    </row>
    <row r="309" spans="1:14" x14ac:dyDescent="0.2">
      <c r="A309" s="85" t="s">
        <v>669</v>
      </c>
      <c r="B309" s="37" t="s">
        <v>732</v>
      </c>
      <c r="G309" s="37" t="s">
        <v>733</v>
      </c>
      <c r="H309" s="45"/>
      <c r="I309" s="45"/>
      <c r="J309" s="4">
        <v>2024</v>
      </c>
      <c r="K309" s="38">
        <v>5</v>
      </c>
      <c r="L309" s="39">
        <v>15</v>
      </c>
      <c r="M309" s="77">
        <v>19</v>
      </c>
      <c r="N309" s="31">
        <f t="shared" si="8"/>
        <v>0.31666666666666665</v>
      </c>
    </row>
    <row r="310" spans="1:14" ht="32" x14ac:dyDescent="0.2">
      <c r="A310" s="85" t="s">
        <v>661</v>
      </c>
      <c r="B310" s="35" t="s">
        <v>685</v>
      </c>
      <c r="G310" s="37" t="s">
        <v>734</v>
      </c>
      <c r="H310" s="45"/>
      <c r="I310" s="45"/>
      <c r="J310" s="4">
        <v>2024</v>
      </c>
      <c r="K310" s="38">
        <v>5</v>
      </c>
      <c r="L310" s="39">
        <v>18</v>
      </c>
      <c r="M310" s="77">
        <v>63</v>
      </c>
      <c r="N310" s="31">
        <f t="shared" si="8"/>
        <v>1.05</v>
      </c>
    </row>
    <row r="311" spans="1:14" x14ac:dyDescent="0.2">
      <c r="A311" s="85" t="s">
        <v>669</v>
      </c>
      <c r="B311" s="35" t="s">
        <v>685</v>
      </c>
      <c r="G311" s="37" t="s">
        <v>735</v>
      </c>
      <c r="H311" s="45"/>
      <c r="I311" s="45"/>
      <c r="J311" s="4">
        <v>2024</v>
      </c>
      <c r="K311" s="38">
        <v>5</v>
      </c>
      <c r="L311" s="39">
        <v>19</v>
      </c>
      <c r="M311" s="77">
        <v>16</v>
      </c>
      <c r="N311" s="31">
        <f t="shared" si="8"/>
        <v>0.26666666666666666</v>
      </c>
    </row>
    <row r="312" spans="1:14" x14ac:dyDescent="0.2">
      <c r="A312" s="85" t="s">
        <v>665</v>
      </c>
      <c r="B312" s="37" t="s">
        <v>688</v>
      </c>
      <c r="G312" s="37" t="s">
        <v>736</v>
      </c>
      <c r="H312" s="45"/>
      <c r="I312" s="45"/>
      <c r="J312" s="4">
        <v>2024</v>
      </c>
      <c r="K312" s="38">
        <v>5</v>
      </c>
      <c r="L312" s="39">
        <v>20</v>
      </c>
      <c r="M312" s="77">
        <v>60</v>
      </c>
      <c r="N312" s="31">
        <f t="shared" si="8"/>
        <v>1</v>
      </c>
    </row>
    <row r="313" spans="1:14" x14ac:dyDescent="0.2">
      <c r="A313" s="85" t="s">
        <v>669</v>
      </c>
      <c r="B313" s="37" t="s">
        <v>688</v>
      </c>
      <c r="G313" s="37" t="s">
        <v>736</v>
      </c>
      <c r="H313" s="45"/>
      <c r="I313" s="45"/>
      <c r="J313" s="4">
        <v>2024</v>
      </c>
      <c r="K313" s="38">
        <v>5</v>
      </c>
      <c r="L313" s="39">
        <v>21</v>
      </c>
      <c r="M313" s="77">
        <v>96</v>
      </c>
      <c r="N313" s="31">
        <f t="shared" si="8"/>
        <v>1.6</v>
      </c>
    </row>
    <row r="314" spans="1:14" x14ac:dyDescent="0.2">
      <c r="A314" s="85" t="s">
        <v>669</v>
      </c>
      <c r="B314" s="35" t="s">
        <v>685</v>
      </c>
      <c r="G314" s="37" t="s">
        <v>737</v>
      </c>
      <c r="H314" s="45"/>
      <c r="I314" s="45"/>
      <c r="J314" s="4">
        <v>2024</v>
      </c>
      <c r="K314" s="38">
        <v>5</v>
      </c>
      <c r="L314" s="39">
        <v>29</v>
      </c>
      <c r="M314" s="77">
        <v>120</v>
      </c>
      <c r="N314" s="31">
        <f t="shared" si="8"/>
        <v>2</v>
      </c>
    </row>
    <row r="315" spans="1:14" x14ac:dyDescent="0.2">
      <c r="A315" s="85" t="s">
        <v>669</v>
      </c>
      <c r="B315" s="37" t="s">
        <v>696</v>
      </c>
      <c r="G315" s="37" t="s">
        <v>738</v>
      </c>
      <c r="H315" s="45"/>
      <c r="I315" s="45"/>
      <c r="J315" s="4">
        <v>2024</v>
      </c>
      <c r="K315" s="38">
        <v>5</v>
      </c>
      <c r="L315" s="39">
        <v>29</v>
      </c>
      <c r="M315" s="77">
        <v>70</v>
      </c>
      <c r="N315" s="31">
        <f t="shared" si="8"/>
        <v>1.1666666666666667</v>
      </c>
    </row>
    <row r="316" spans="1:14" x14ac:dyDescent="0.2">
      <c r="A316" s="85" t="s">
        <v>661</v>
      </c>
      <c r="B316" s="37" t="s">
        <v>739</v>
      </c>
      <c r="G316" s="37" t="s">
        <v>733</v>
      </c>
      <c r="H316" s="45"/>
      <c r="I316" s="45"/>
      <c r="J316" s="4">
        <v>2024</v>
      </c>
      <c r="K316" s="38">
        <v>5</v>
      </c>
      <c r="L316" s="39">
        <v>29</v>
      </c>
      <c r="M316" s="77">
        <v>20</v>
      </c>
      <c r="N316" s="31">
        <f t="shared" si="8"/>
        <v>0.33333333333333331</v>
      </c>
    </row>
    <row r="317" spans="1:14" x14ac:dyDescent="0.2">
      <c r="A317" s="85" t="s">
        <v>661</v>
      </c>
      <c r="B317" s="37" t="s">
        <v>739</v>
      </c>
      <c r="G317" s="37" t="s">
        <v>733</v>
      </c>
      <c r="H317" s="45"/>
      <c r="I317" s="45"/>
      <c r="J317" s="4">
        <v>2024</v>
      </c>
      <c r="K317" s="38">
        <v>5</v>
      </c>
      <c r="L317" s="39">
        <v>30</v>
      </c>
      <c r="M317" s="77">
        <v>45</v>
      </c>
      <c r="N317" s="31">
        <f t="shared" si="8"/>
        <v>0.75</v>
      </c>
    </row>
    <row r="318" spans="1:14" x14ac:dyDescent="0.2">
      <c r="A318" s="85" t="s">
        <v>665</v>
      </c>
      <c r="B318" s="37" t="s">
        <v>740</v>
      </c>
      <c r="G318" s="37" t="s">
        <v>185</v>
      </c>
      <c r="H318" s="45"/>
      <c r="I318" s="45"/>
      <c r="J318" s="4">
        <v>2024</v>
      </c>
      <c r="K318" s="38">
        <v>5</v>
      </c>
      <c r="L318" s="39">
        <v>31</v>
      </c>
      <c r="M318" s="77">
        <v>45</v>
      </c>
      <c r="N318" s="31">
        <f t="shared" si="8"/>
        <v>0.75</v>
      </c>
    </row>
    <row r="319" spans="1:14" ht="32" x14ac:dyDescent="0.2">
      <c r="A319" s="85" t="s">
        <v>669</v>
      </c>
      <c r="B319" s="37" t="s">
        <v>696</v>
      </c>
      <c r="G319" s="37" t="s">
        <v>741</v>
      </c>
      <c r="H319" s="45"/>
      <c r="I319" s="45"/>
      <c r="J319" s="4">
        <v>2024</v>
      </c>
      <c r="K319" s="38">
        <v>7</v>
      </c>
      <c r="L319" s="39">
        <v>6</v>
      </c>
      <c r="M319" s="91">
        <v>80</v>
      </c>
      <c r="N319" s="31">
        <f t="shared" si="8"/>
        <v>1.3333333333333333</v>
      </c>
    </row>
    <row r="320" spans="1:14" x14ac:dyDescent="0.2">
      <c r="A320" s="85" t="s">
        <v>661</v>
      </c>
      <c r="B320" s="37" t="s">
        <v>662</v>
      </c>
      <c r="G320" s="37" t="s">
        <v>742</v>
      </c>
      <c r="H320" s="45"/>
      <c r="I320" s="45"/>
      <c r="J320" s="4">
        <v>2024</v>
      </c>
      <c r="K320" s="38">
        <v>7</v>
      </c>
      <c r="L320" s="39">
        <v>8</v>
      </c>
      <c r="M320" s="91">
        <v>285</v>
      </c>
      <c r="N320" s="31">
        <f t="shared" si="8"/>
        <v>4.75</v>
      </c>
    </row>
    <row r="321" spans="1:14" x14ac:dyDescent="0.2">
      <c r="A321" s="85" t="s">
        <v>661</v>
      </c>
      <c r="B321" s="37" t="s">
        <v>563</v>
      </c>
      <c r="G321" s="37" t="s">
        <v>743</v>
      </c>
      <c r="H321" s="45"/>
      <c r="I321" s="45"/>
      <c r="J321" s="4">
        <v>2024</v>
      </c>
      <c r="K321" s="38">
        <v>7</v>
      </c>
      <c r="L321" s="39">
        <v>15</v>
      </c>
      <c r="M321" s="77">
        <v>25</v>
      </c>
      <c r="N321" s="31">
        <f t="shared" ref="N321" si="10">+M321/60</f>
        <v>0.41666666666666669</v>
      </c>
    </row>
    <row r="322" spans="1:14" x14ac:dyDescent="0.2">
      <c r="A322" s="85" t="s">
        <v>661</v>
      </c>
      <c r="B322" s="37" t="s">
        <v>563</v>
      </c>
      <c r="G322" s="37" t="s">
        <v>743</v>
      </c>
      <c r="H322" s="45"/>
      <c r="I322" s="45"/>
      <c r="J322" s="4">
        <v>2024</v>
      </c>
      <c r="K322" s="38">
        <v>7</v>
      </c>
      <c r="L322" s="39">
        <v>17</v>
      </c>
      <c r="M322" s="77">
        <v>40</v>
      </c>
      <c r="N322" s="31">
        <f t="shared" si="8"/>
        <v>0.66666666666666663</v>
      </c>
    </row>
    <row r="323" spans="1:14" x14ac:dyDescent="0.2">
      <c r="A323" s="85" t="s">
        <v>661</v>
      </c>
      <c r="B323" s="37" t="s">
        <v>563</v>
      </c>
      <c r="G323" s="37" t="s">
        <v>743</v>
      </c>
      <c r="H323" s="45"/>
      <c r="I323" s="45"/>
      <c r="J323" s="4">
        <v>2024</v>
      </c>
      <c r="K323" s="38">
        <v>7</v>
      </c>
      <c r="L323" s="39">
        <v>17</v>
      </c>
      <c r="M323" s="77">
        <v>54</v>
      </c>
      <c r="N323" s="31">
        <f t="shared" si="8"/>
        <v>0.9</v>
      </c>
    </row>
    <row r="324" spans="1:14" x14ac:dyDescent="0.2">
      <c r="A324" s="85" t="s">
        <v>669</v>
      </c>
      <c r="B324" s="37" t="s">
        <v>692</v>
      </c>
      <c r="G324" s="37" t="s">
        <v>284</v>
      </c>
      <c r="H324" s="45"/>
      <c r="I324" s="45"/>
      <c r="J324" s="4">
        <v>2024</v>
      </c>
      <c r="K324" s="38">
        <v>7</v>
      </c>
      <c r="L324" s="39">
        <v>18</v>
      </c>
      <c r="M324" s="77">
        <v>205</v>
      </c>
      <c r="N324" s="31">
        <f t="shared" si="8"/>
        <v>3.4166666666666665</v>
      </c>
    </row>
    <row r="325" spans="1:14" x14ac:dyDescent="0.2">
      <c r="A325" s="85" t="s">
        <v>673</v>
      </c>
      <c r="B325" s="37" t="s">
        <v>674</v>
      </c>
      <c r="G325" s="37" t="s">
        <v>727</v>
      </c>
      <c r="H325" s="45"/>
      <c r="I325" s="45"/>
      <c r="J325" s="4">
        <v>2024</v>
      </c>
      <c r="K325" s="38">
        <v>7</v>
      </c>
      <c r="L325" s="39">
        <v>19</v>
      </c>
      <c r="M325" s="77">
        <v>80</v>
      </c>
      <c r="N325" s="31">
        <f t="shared" ref="N325:N326" si="11">+M325/60</f>
        <v>1.3333333333333333</v>
      </c>
    </row>
    <row r="326" spans="1:14" x14ac:dyDescent="0.2">
      <c r="A326" s="85" t="s">
        <v>669</v>
      </c>
      <c r="B326" s="37" t="s">
        <v>744</v>
      </c>
      <c r="G326" s="37" t="s">
        <v>215</v>
      </c>
      <c r="H326" s="45"/>
      <c r="I326" s="45"/>
      <c r="J326" s="4">
        <v>2024</v>
      </c>
      <c r="K326" s="38">
        <v>7</v>
      </c>
      <c r="L326" s="39">
        <v>22</v>
      </c>
      <c r="M326" s="77">
        <v>45</v>
      </c>
      <c r="N326" s="31">
        <f t="shared" si="11"/>
        <v>0.75</v>
      </c>
    </row>
    <row r="327" spans="1:14" x14ac:dyDescent="0.2">
      <c r="A327" s="85" t="s">
        <v>665</v>
      </c>
      <c r="B327" s="37" t="s">
        <v>745</v>
      </c>
      <c r="G327" s="37" t="s">
        <v>215</v>
      </c>
      <c r="H327" s="45"/>
      <c r="I327" s="45"/>
      <c r="J327" s="4">
        <v>2024</v>
      </c>
      <c r="K327" s="38">
        <v>7</v>
      </c>
      <c r="L327" s="39">
        <v>23</v>
      </c>
      <c r="M327" s="77">
        <v>40</v>
      </c>
      <c r="N327" s="31">
        <f t="shared" ref="N327:N328" si="12">+M327/60</f>
        <v>0.66666666666666663</v>
      </c>
    </row>
    <row r="328" spans="1:14" x14ac:dyDescent="0.2">
      <c r="A328" s="85" t="s">
        <v>673</v>
      </c>
      <c r="B328" s="37" t="s">
        <v>746</v>
      </c>
      <c r="G328" s="37" t="s">
        <v>727</v>
      </c>
      <c r="H328" s="45"/>
      <c r="I328" s="45"/>
      <c r="J328" s="4">
        <v>2024</v>
      </c>
      <c r="K328" s="38">
        <v>7</v>
      </c>
      <c r="L328" s="39">
        <v>23</v>
      </c>
      <c r="M328" s="77">
        <v>30</v>
      </c>
      <c r="N328" s="31">
        <f t="shared" si="12"/>
        <v>0.5</v>
      </c>
    </row>
    <row r="329" spans="1:14" x14ac:dyDescent="0.2">
      <c r="A329" s="85" t="s">
        <v>661</v>
      </c>
      <c r="B329" s="35" t="s">
        <v>685</v>
      </c>
      <c r="G329" s="37" t="s">
        <v>215</v>
      </c>
      <c r="H329" s="45"/>
      <c r="I329" s="45"/>
      <c r="J329" s="4">
        <v>2024</v>
      </c>
      <c r="K329" s="38">
        <v>7</v>
      </c>
      <c r="L329" s="39">
        <v>26</v>
      </c>
      <c r="M329" s="77">
        <v>23</v>
      </c>
      <c r="N329" s="31">
        <f t="shared" si="8"/>
        <v>0.38333333333333336</v>
      </c>
    </row>
    <row r="330" spans="1:14" x14ac:dyDescent="0.2">
      <c r="A330" s="85" t="s">
        <v>661</v>
      </c>
      <c r="B330" s="37" t="s">
        <v>563</v>
      </c>
      <c r="G330" s="37" t="s">
        <v>747</v>
      </c>
      <c r="H330" s="45"/>
      <c r="I330" s="45"/>
      <c r="J330" s="4">
        <v>2024</v>
      </c>
      <c r="K330" s="38">
        <v>7</v>
      </c>
      <c r="L330" s="39">
        <v>26</v>
      </c>
      <c r="M330" s="77">
        <v>33</v>
      </c>
      <c r="N330" s="31">
        <f t="shared" si="8"/>
        <v>0.55000000000000004</v>
      </c>
    </row>
    <row r="331" spans="1:14" x14ac:dyDescent="0.2">
      <c r="A331" s="85" t="s">
        <v>669</v>
      </c>
      <c r="B331" s="37" t="s">
        <v>696</v>
      </c>
      <c r="G331" s="37" t="s">
        <v>748</v>
      </c>
      <c r="H331" s="45"/>
      <c r="I331" s="45"/>
      <c r="J331" s="4">
        <v>2024</v>
      </c>
      <c r="K331" s="38">
        <v>7</v>
      </c>
      <c r="L331" s="39">
        <v>26</v>
      </c>
      <c r="M331" s="77">
        <v>10</v>
      </c>
      <c r="N331" s="31">
        <f t="shared" si="8"/>
        <v>0.16666666666666666</v>
      </c>
    </row>
    <row r="332" spans="1:14" x14ac:dyDescent="0.2">
      <c r="A332" s="85" t="s">
        <v>669</v>
      </c>
      <c r="B332" s="37" t="s">
        <v>679</v>
      </c>
      <c r="G332" s="37" t="s">
        <v>620</v>
      </c>
      <c r="H332" s="45"/>
      <c r="I332" s="45"/>
      <c r="J332" s="4">
        <v>2024</v>
      </c>
      <c r="K332" s="38">
        <v>7</v>
      </c>
      <c r="L332" s="39">
        <v>26</v>
      </c>
      <c r="M332" s="77">
        <v>19</v>
      </c>
      <c r="N332" s="31">
        <f t="shared" ref="N332" si="13">+M332/60</f>
        <v>0.31666666666666665</v>
      </c>
    </row>
    <row r="333" spans="1:14" x14ac:dyDescent="0.2">
      <c r="A333" s="85" t="s">
        <v>661</v>
      </c>
      <c r="B333" s="37" t="s">
        <v>679</v>
      </c>
      <c r="G333" s="37" t="s">
        <v>749</v>
      </c>
      <c r="H333" s="126"/>
      <c r="I333" s="126"/>
      <c r="J333" s="4">
        <v>2024</v>
      </c>
      <c r="K333" s="38">
        <v>7</v>
      </c>
      <c r="L333" s="39">
        <v>30</v>
      </c>
      <c r="M333" s="77">
        <v>30</v>
      </c>
      <c r="N333" s="31">
        <f t="shared" si="8"/>
        <v>0.5</v>
      </c>
    </row>
    <row r="334" spans="1:14" x14ac:dyDescent="0.2">
      <c r="A334" s="85" t="s">
        <v>673</v>
      </c>
      <c r="B334" s="37" t="s">
        <v>750</v>
      </c>
      <c r="G334" s="124" t="s">
        <v>751</v>
      </c>
      <c r="H334" s="127"/>
      <c r="I334" s="127"/>
      <c r="J334" s="125">
        <v>2024</v>
      </c>
      <c r="K334" s="38">
        <v>8</v>
      </c>
      <c r="L334" s="39">
        <v>1</v>
      </c>
      <c r="M334" s="84">
        <v>20</v>
      </c>
      <c r="N334" s="31">
        <f t="shared" si="8"/>
        <v>0.33333333333333331</v>
      </c>
    </row>
    <row r="335" spans="1:14" x14ac:dyDescent="0.2">
      <c r="A335" s="85" t="s">
        <v>669</v>
      </c>
      <c r="B335" s="37" t="s">
        <v>642</v>
      </c>
      <c r="G335" s="124" t="s">
        <v>752</v>
      </c>
      <c r="H335" s="127"/>
      <c r="I335" s="127"/>
      <c r="J335" s="125">
        <v>2024</v>
      </c>
      <c r="K335" s="38">
        <v>8</v>
      </c>
      <c r="L335" s="39">
        <v>1</v>
      </c>
      <c r="M335" s="84">
        <v>12</v>
      </c>
      <c r="N335" s="31">
        <f t="shared" si="8"/>
        <v>0.2</v>
      </c>
    </row>
    <row r="336" spans="1:14" x14ac:dyDescent="0.2">
      <c r="A336" s="85" t="s">
        <v>673</v>
      </c>
      <c r="B336" s="37" t="s">
        <v>750</v>
      </c>
      <c r="G336" s="124" t="s">
        <v>350</v>
      </c>
      <c r="H336" s="127"/>
      <c r="I336" s="127"/>
      <c r="J336" s="125">
        <v>2024</v>
      </c>
      <c r="K336" s="38">
        <v>8</v>
      </c>
      <c r="L336" s="39">
        <v>1</v>
      </c>
      <c r="M336" s="77">
        <v>135</v>
      </c>
      <c r="N336" s="31">
        <f t="shared" si="8"/>
        <v>2.25</v>
      </c>
    </row>
    <row r="337" spans="1:14" x14ac:dyDescent="0.2">
      <c r="A337" s="85" t="s">
        <v>673</v>
      </c>
      <c r="B337" s="37" t="s">
        <v>394</v>
      </c>
      <c r="G337" s="124" t="s">
        <v>753</v>
      </c>
      <c r="H337" s="127"/>
      <c r="I337" s="127"/>
      <c r="J337" s="125">
        <v>2024</v>
      </c>
      <c r="K337" s="38">
        <v>8</v>
      </c>
      <c r="L337" s="39">
        <v>7</v>
      </c>
      <c r="M337" s="77">
        <v>290</v>
      </c>
      <c r="N337" s="31">
        <f t="shared" si="8"/>
        <v>4.833333333333333</v>
      </c>
    </row>
    <row r="338" spans="1:14" x14ac:dyDescent="0.2">
      <c r="A338" s="85" t="s">
        <v>665</v>
      </c>
      <c r="B338" s="37" t="s">
        <v>492</v>
      </c>
      <c r="G338" s="124" t="s">
        <v>754</v>
      </c>
      <c r="H338" s="127"/>
      <c r="I338" s="127"/>
      <c r="J338" s="125">
        <v>2024</v>
      </c>
      <c r="K338" s="38">
        <v>8</v>
      </c>
      <c r="L338" s="39">
        <v>9</v>
      </c>
      <c r="M338" s="77">
        <v>100</v>
      </c>
      <c r="N338" s="31">
        <f t="shared" si="8"/>
        <v>1.6666666666666667</v>
      </c>
    </row>
    <row r="339" spans="1:14" ht="32" x14ac:dyDescent="0.2">
      <c r="A339" s="85" t="s">
        <v>669</v>
      </c>
      <c r="B339" s="37" t="s">
        <v>653</v>
      </c>
      <c r="G339" s="124" t="s">
        <v>755</v>
      </c>
      <c r="H339" s="127"/>
      <c r="I339" s="127"/>
      <c r="J339" s="125">
        <v>2024</v>
      </c>
      <c r="K339" s="38">
        <v>8</v>
      </c>
      <c r="L339" s="39">
        <v>11</v>
      </c>
      <c r="M339" s="77">
        <v>86</v>
      </c>
      <c r="N339" s="31">
        <f t="shared" si="8"/>
        <v>1.4333333333333333</v>
      </c>
    </row>
    <row r="340" spans="1:14" x14ac:dyDescent="0.2">
      <c r="A340" s="85" t="s">
        <v>665</v>
      </c>
      <c r="B340" s="37" t="s">
        <v>344</v>
      </c>
      <c r="G340" s="124" t="s">
        <v>756</v>
      </c>
      <c r="H340" s="127"/>
      <c r="I340" s="127"/>
      <c r="J340" s="125">
        <v>2024</v>
      </c>
      <c r="K340" s="38">
        <v>8</v>
      </c>
      <c r="L340" s="39">
        <v>12</v>
      </c>
      <c r="M340" s="77">
        <v>12</v>
      </c>
      <c r="N340" s="31">
        <f t="shared" si="8"/>
        <v>0.2</v>
      </c>
    </row>
    <row r="341" spans="1:14" x14ac:dyDescent="0.2">
      <c r="A341" s="85" t="s">
        <v>661</v>
      </c>
      <c r="B341" s="37" t="s">
        <v>344</v>
      </c>
      <c r="G341" s="124" t="s">
        <v>757</v>
      </c>
      <c r="H341" s="127"/>
      <c r="I341" s="127"/>
      <c r="J341" s="125">
        <v>2024</v>
      </c>
      <c r="K341" s="38">
        <v>8</v>
      </c>
      <c r="L341" s="39">
        <v>13</v>
      </c>
      <c r="M341" s="84">
        <v>26</v>
      </c>
      <c r="N341" s="31">
        <f t="shared" si="8"/>
        <v>0.43333333333333335</v>
      </c>
    </row>
    <row r="342" spans="1:14" x14ac:dyDescent="0.2">
      <c r="A342" s="85" t="s">
        <v>669</v>
      </c>
      <c r="B342" s="37" t="s">
        <v>244</v>
      </c>
      <c r="G342" s="124" t="s">
        <v>355</v>
      </c>
      <c r="H342" s="127"/>
      <c r="I342" s="127"/>
      <c r="J342" s="125">
        <v>2024</v>
      </c>
      <c r="K342" s="38">
        <v>8</v>
      </c>
      <c r="L342" s="39">
        <v>14</v>
      </c>
      <c r="M342" s="77">
        <v>30</v>
      </c>
      <c r="N342" s="31">
        <f t="shared" si="8"/>
        <v>0.5</v>
      </c>
    </row>
    <row r="343" spans="1:14" x14ac:dyDescent="0.2">
      <c r="A343" s="85" t="s">
        <v>661</v>
      </c>
      <c r="B343" s="37" t="s">
        <v>398</v>
      </c>
      <c r="G343" s="124" t="s">
        <v>758</v>
      </c>
      <c r="H343" s="127"/>
      <c r="I343" s="127"/>
      <c r="J343" s="125">
        <v>2024</v>
      </c>
      <c r="K343" s="38">
        <v>8</v>
      </c>
      <c r="L343" s="39">
        <v>14</v>
      </c>
      <c r="M343" s="77">
        <v>100</v>
      </c>
      <c r="N343" s="31">
        <f t="shared" si="8"/>
        <v>1.6666666666666667</v>
      </c>
    </row>
    <row r="344" spans="1:14" x14ac:dyDescent="0.2">
      <c r="A344" s="85" t="s">
        <v>669</v>
      </c>
      <c r="B344" t="s">
        <v>278</v>
      </c>
      <c r="G344" s="124" t="s">
        <v>759</v>
      </c>
      <c r="H344" s="127"/>
      <c r="I344" s="127"/>
      <c r="J344" s="125">
        <v>2024</v>
      </c>
      <c r="K344" s="38">
        <v>8</v>
      </c>
      <c r="L344" s="39">
        <v>15</v>
      </c>
      <c r="M344" s="77">
        <v>48</v>
      </c>
      <c r="N344" s="31">
        <f t="shared" si="8"/>
        <v>0.8</v>
      </c>
    </row>
    <row r="345" spans="1:14" x14ac:dyDescent="0.2">
      <c r="A345" s="85" t="s">
        <v>669</v>
      </c>
      <c r="B345" s="37" t="s">
        <v>518</v>
      </c>
      <c r="G345" s="124" t="s">
        <v>760</v>
      </c>
      <c r="H345" s="127"/>
      <c r="I345" s="127"/>
      <c r="J345" s="125">
        <v>2024</v>
      </c>
      <c r="K345" s="38">
        <v>8</v>
      </c>
      <c r="L345" s="39">
        <v>17</v>
      </c>
      <c r="M345" s="77">
        <v>228</v>
      </c>
      <c r="N345" s="31">
        <f t="shared" si="8"/>
        <v>3.8</v>
      </c>
    </row>
    <row r="346" spans="1:14" x14ac:dyDescent="0.2">
      <c r="A346" s="85" t="s">
        <v>673</v>
      </c>
      <c r="B346" s="37" t="s">
        <v>750</v>
      </c>
      <c r="G346" s="124" t="s">
        <v>153</v>
      </c>
      <c r="H346" s="127"/>
      <c r="I346" s="127"/>
      <c r="J346" s="125">
        <v>2024</v>
      </c>
      <c r="K346" s="38">
        <v>8</v>
      </c>
      <c r="L346" s="39">
        <v>17</v>
      </c>
      <c r="M346" s="77">
        <v>64</v>
      </c>
      <c r="N346" s="31">
        <f t="shared" si="8"/>
        <v>1.0666666666666667</v>
      </c>
    </row>
    <row r="347" spans="1:14" x14ac:dyDescent="0.2">
      <c r="A347" s="85" t="s">
        <v>661</v>
      </c>
      <c r="B347" s="37" t="s">
        <v>761</v>
      </c>
      <c r="G347" s="124" t="s">
        <v>281</v>
      </c>
      <c r="H347" s="127"/>
      <c r="I347" s="127"/>
      <c r="J347" s="125">
        <v>2024</v>
      </c>
      <c r="K347" s="38">
        <v>8</v>
      </c>
      <c r="L347" s="39">
        <v>24</v>
      </c>
      <c r="M347" s="84">
        <v>18</v>
      </c>
      <c r="N347" s="31">
        <f t="shared" si="8"/>
        <v>0.3</v>
      </c>
    </row>
    <row r="348" spans="1:14" x14ac:dyDescent="0.2">
      <c r="A348" s="85" t="s">
        <v>669</v>
      </c>
      <c r="B348" s="37" t="s">
        <v>344</v>
      </c>
      <c r="G348" s="124" t="s">
        <v>762</v>
      </c>
      <c r="H348" s="127"/>
      <c r="I348" s="127"/>
      <c r="J348" s="125">
        <v>2024</v>
      </c>
      <c r="K348" s="38">
        <v>8</v>
      </c>
      <c r="L348" s="39">
        <v>26</v>
      </c>
      <c r="M348" s="77">
        <v>168</v>
      </c>
      <c r="N348" s="31">
        <f t="shared" si="8"/>
        <v>2.8</v>
      </c>
    </row>
    <row r="349" spans="1:14" x14ac:dyDescent="0.2">
      <c r="A349" s="85" t="s">
        <v>669</v>
      </c>
      <c r="B349" s="37" t="s">
        <v>761</v>
      </c>
      <c r="G349" s="124" t="s">
        <v>763</v>
      </c>
      <c r="H349" s="127"/>
      <c r="I349" s="127"/>
      <c r="J349" s="125">
        <v>2024</v>
      </c>
      <c r="K349" s="38">
        <v>8</v>
      </c>
      <c r="L349" s="39">
        <v>26</v>
      </c>
      <c r="M349" s="77">
        <v>65</v>
      </c>
      <c r="N349" s="31">
        <f t="shared" si="8"/>
        <v>1.0833333333333333</v>
      </c>
    </row>
    <row r="350" spans="1:14" x14ac:dyDescent="0.2">
      <c r="A350" s="85" t="s">
        <v>673</v>
      </c>
      <c r="B350" s="37" t="s">
        <v>487</v>
      </c>
      <c r="G350" s="124" t="s">
        <v>764</v>
      </c>
      <c r="H350" s="127"/>
      <c r="I350" s="127"/>
      <c r="J350" s="125">
        <v>2024</v>
      </c>
      <c r="K350" s="38">
        <v>8</v>
      </c>
      <c r="L350" s="39">
        <v>29</v>
      </c>
      <c r="M350" s="77">
        <v>90</v>
      </c>
      <c r="N350" s="31">
        <f t="shared" si="8"/>
        <v>1.5</v>
      </c>
    </row>
    <row r="351" spans="1:14" x14ac:dyDescent="0.2">
      <c r="A351" s="85" t="s">
        <v>669</v>
      </c>
      <c r="B351" s="37" t="s">
        <v>344</v>
      </c>
      <c r="G351" s="124" t="s">
        <v>762</v>
      </c>
      <c r="H351" s="127"/>
      <c r="I351" s="127"/>
      <c r="J351" s="125">
        <v>2024</v>
      </c>
      <c r="K351" s="38">
        <v>8</v>
      </c>
      <c r="L351" s="39">
        <v>29</v>
      </c>
      <c r="M351" s="77">
        <v>15</v>
      </c>
      <c r="N351" s="31">
        <f t="shared" si="8"/>
        <v>0.25</v>
      </c>
    </row>
  </sheetData>
  <autoFilter ref="A1:N333" xr:uid="{F0FF4352-E689-4B35-BC7A-6F7974137ABF}"/>
  <conditionalFormatting sqref="C2:F127 C250:F281">
    <cfRule type="containsText" dxfId="1" priority="5" operator="containsText" text="x">
      <formula>NOT(ISERROR(SEARCH("x",C2)))</formula>
    </cfRule>
  </conditionalFormatting>
  <conditionalFormatting sqref="C174:F199">
    <cfRule type="containsText" dxfId="0" priority="3" operator="containsText" text="x">
      <formula>NOT(ISERROR(SEARCH("x",C174)))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D6DA-876D-4B12-80E6-EEBB146F08C6}">
  <sheetPr codeName="Hoja6"/>
  <dimension ref="A1:E61"/>
  <sheetViews>
    <sheetView showGridLines="0" topLeftCell="A7" workbookViewId="0">
      <selection activeCell="A15" sqref="A15:XFD15"/>
    </sheetView>
  </sheetViews>
  <sheetFormatPr baseColWidth="10" defaultColWidth="11.5" defaultRowHeight="15" x14ac:dyDescent="0.2"/>
  <cols>
    <col min="1" max="1" width="45.83203125" style="11" customWidth="1"/>
    <col min="2" max="2" width="12.6640625" style="13" bestFit="1" customWidth="1"/>
    <col min="3" max="3" width="13.83203125" style="13" bestFit="1" customWidth="1"/>
    <col min="4" max="4" width="9.6640625" style="11" bestFit="1" customWidth="1"/>
    <col min="5" max="5" width="13.83203125" style="11" bestFit="1" customWidth="1"/>
    <col min="6" max="16384" width="11.5" style="11"/>
  </cols>
  <sheetData>
    <row r="1" spans="1:5" x14ac:dyDescent="0.2">
      <c r="A1"/>
      <c r="B1"/>
    </row>
    <row r="2" spans="1:5" x14ac:dyDescent="0.2">
      <c r="A2"/>
      <c r="B2"/>
    </row>
    <row r="3" spans="1:5" ht="16" x14ac:dyDescent="0.2">
      <c r="A3" s="105" t="s">
        <v>4</v>
      </c>
      <c r="B3" s="97">
        <v>2024</v>
      </c>
      <c r="C3"/>
      <c r="D3"/>
      <c r="E3"/>
    </row>
    <row r="4" spans="1:5" x14ac:dyDescent="0.2">
      <c r="A4"/>
      <c r="B4"/>
      <c r="C4"/>
      <c r="D4"/>
      <c r="E4"/>
    </row>
    <row r="5" spans="1:5" ht="34" x14ac:dyDescent="0.2">
      <c r="A5" s="95" t="s">
        <v>0</v>
      </c>
      <c r="B5" s="96" t="s">
        <v>368</v>
      </c>
      <c r="C5" s="96" t="s">
        <v>369</v>
      </c>
      <c r="D5" s="96" t="s">
        <v>370</v>
      </c>
      <c r="E5" s="96" t="s">
        <v>371</v>
      </c>
    </row>
    <row r="6" spans="1:5" ht="25" customHeight="1" x14ac:dyDescent="0.2">
      <c r="A6" s="97" t="s">
        <v>669</v>
      </c>
      <c r="B6" s="98">
        <v>5.9833333333333334</v>
      </c>
      <c r="C6" s="101">
        <v>0.35935935935935942</v>
      </c>
      <c r="D6" s="33">
        <v>5</v>
      </c>
      <c r="E6" s="99">
        <v>0.33333333333333331</v>
      </c>
    </row>
    <row r="7" spans="1:5" ht="25" customHeight="1" x14ac:dyDescent="0.2">
      <c r="A7" s="100" t="s">
        <v>692</v>
      </c>
      <c r="B7" s="98">
        <v>3.4166666666666665</v>
      </c>
      <c r="C7" s="101">
        <v>0.20520520520520522</v>
      </c>
      <c r="D7" s="33">
        <v>1</v>
      </c>
      <c r="E7" s="99">
        <v>6.6666666666666666E-2</v>
      </c>
    </row>
    <row r="8" spans="1:5" ht="25" customHeight="1" x14ac:dyDescent="0.2">
      <c r="A8" s="100" t="s">
        <v>696</v>
      </c>
      <c r="B8" s="98">
        <v>1.5</v>
      </c>
      <c r="C8" s="101">
        <v>9.00900900900901E-2</v>
      </c>
      <c r="D8" s="33">
        <v>2</v>
      </c>
      <c r="E8" s="99">
        <v>0.13333333333333333</v>
      </c>
    </row>
    <row r="9" spans="1:5" ht="25" customHeight="1" x14ac:dyDescent="0.2">
      <c r="A9" s="100" t="s">
        <v>744</v>
      </c>
      <c r="B9" s="98">
        <v>0.75</v>
      </c>
      <c r="C9" s="101">
        <v>4.504504504504505E-2</v>
      </c>
      <c r="D9" s="33">
        <v>1</v>
      </c>
      <c r="E9" s="99">
        <v>6.6666666666666666E-2</v>
      </c>
    </row>
    <row r="10" spans="1:5" ht="25" customHeight="1" x14ac:dyDescent="0.2">
      <c r="A10" s="100" t="s">
        <v>679</v>
      </c>
      <c r="B10" s="98">
        <v>0.31666666666666665</v>
      </c>
      <c r="C10" s="101">
        <v>1.9019019019019021E-2</v>
      </c>
      <c r="D10" s="33">
        <v>1</v>
      </c>
      <c r="E10" s="99">
        <v>6.6666666666666666E-2</v>
      </c>
    </row>
    <row r="11" spans="1:5" ht="25" customHeight="1" x14ac:dyDescent="0.2">
      <c r="A11" s="97" t="s">
        <v>661</v>
      </c>
      <c r="B11" s="98">
        <v>8.1666666666666661</v>
      </c>
      <c r="C11" s="101">
        <v>0.49049049049049048</v>
      </c>
      <c r="D11" s="33">
        <v>7</v>
      </c>
      <c r="E11" s="99">
        <v>0.46666666666666667</v>
      </c>
    </row>
    <row r="12" spans="1:5" ht="25" customHeight="1" x14ac:dyDescent="0.2">
      <c r="A12" s="100" t="s">
        <v>662</v>
      </c>
      <c r="B12" s="98">
        <v>4.75</v>
      </c>
      <c r="C12" s="101">
        <v>0.28528528528528529</v>
      </c>
      <c r="D12" s="33">
        <v>1</v>
      </c>
      <c r="E12" s="99">
        <v>6.6666666666666666E-2</v>
      </c>
    </row>
    <row r="13" spans="1:5" ht="25" customHeight="1" x14ac:dyDescent="0.2">
      <c r="A13" s="100" t="s">
        <v>563</v>
      </c>
      <c r="B13" s="98">
        <v>2.5333333333333332</v>
      </c>
      <c r="C13" s="101">
        <v>0.15215215215215216</v>
      </c>
      <c r="D13" s="33">
        <v>4</v>
      </c>
      <c r="E13" s="99">
        <v>0.26666666666666666</v>
      </c>
    </row>
    <row r="14" spans="1:5" ht="25" customHeight="1" x14ac:dyDescent="0.2">
      <c r="A14" s="100" t="s">
        <v>679</v>
      </c>
      <c r="B14" s="98">
        <v>0.5</v>
      </c>
      <c r="C14" s="101">
        <v>3.0030030030030033E-2</v>
      </c>
      <c r="D14" s="33">
        <v>1</v>
      </c>
      <c r="E14" s="99">
        <v>6.6666666666666666E-2</v>
      </c>
    </row>
    <row r="15" spans="1:5" ht="25" customHeight="1" x14ac:dyDescent="0.2">
      <c r="A15" s="100" t="s">
        <v>685</v>
      </c>
      <c r="B15" s="98">
        <v>0.38333333333333336</v>
      </c>
      <c r="C15" s="101">
        <v>2.3023023023023028E-2</v>
      </c>
      <c r="D15" s="33">
        <v>1</v>
      </c>
      <c r="E15" s="99">
        <v>6.6666666666666666E-2</v>
      </c>
    </row>
    <row r="16" spans="1:5" ht="25" customHeight="1" x14ac:dyDescent="0.2">
      <c r="A16" s="97" t="s">
        <v>673</v>
      </c>
      <c r="B16" s="98">
        <v>1.8333333333333333</v>
      </c>
      <c r="C16" s="101">
        <v>0.11011011011011011</v>
      </c>
      <c r="D16" s="33">
        <v>2</v>
      </c>
      <c r="E16" s="99">
        <v>0.13333333333333333</v>
      </c>
    </row>
    <row r="17" spans="1:5" ht="25" customHeight="1" x14ac:dyDescent="0.2">
      <c r="A17" s="100" t="s">
        <v>674</v>
      </c>
      <c r="B17" s="98">
        <v>1.3333333333333333</v>
      </c>
      <c r="C17" s="101">
        <v>8.0080080080080079E-2</v>
      </c>
      <c r="D17" s="33">
        <v>1</v>
      </c>
      <c r="E17" s="99">
        <v>6.6666666666666666E-2</v>
      </c>
    </row>
    <row r="18" spans="1:5" ht="25" customHeight="1" x14ac:dyDescent="0.2">
      <c r="A18" s="100" t="s">
        <v>746</v>
      </c>
      <c r="B18" s="98">
        <v>0.5</v>
      </c>
      <c r="C18" s="101">
        <v>3.0030030030030033E-2</v>
      </c>
      <c r="D18" s="33">
        <v>1</v>
      </c>
      <c r="E18" s="99">
        <v>6.6666666666666666E-2</v>
      </c>
    </row>
    <row r="19" spans="1:5" ht="25" customHeight="1" x14ac:dyDescent="0.2">
      <c r="A19" s="97" t="s">
        <v>665</v>
      </c>
      <c r="B19" s="98">
        <v>0.66666666666666663</v>
      </c>
      <c r="C19" s="101">
        <v>4.004004004004004E-2</v>
      </c>
      <c r="D19" s="33">
        <v>1</v>
      </c>
      <c r="E19" s="99">
        <v>6.6666666666666666E-2</v>
      </c>
    </row>
    <row r="20" spans="1:5" ht="25" customHeight="1" x14ac:dyDescent="0.2">
      <c r="A20" s="100" t="s">
        <v>745</v>
      </c>
      <c r="B20" s="98">
        <v>0.66666666666666663</v>
      </c>
      <c r="C20" s="101">
        <v>4.004004004004004E-2</v>
      </c>
      <c r="D20" s="33">
        <v>1</v>
      </c>
      <c r="E20" s="99">
        <v>6.6666666666666666E-2</v>
      </c>
    </row>
    <row r="21" spans="1:5" ht="25" customHeight="1" x14ac:dyDescent="0.2">
      <c r="A21" s="102" t="s">
        <v>372</v>
      </c>
      <c r="B21" s="103">
        <v>16.649999999999999</v>
      </c>
      <c r="C21" s="104">
        <v>1</v>
      </c>
      <c r="D21" s="95">
        <v>15</v>
      </c>
      <c r="E21" s="104">
        <v>1</v>
      </c>
    </row>
    <row r="22" spans="1:5" x14ac:dyDescent="0.2">
      <c r="A22"/>
      <c r="B22"/>
      <c r="C22"/>
      <c r="D22"/>
      <c r="E22"/>
    </row>
    <row r="23" spans="1:5" x14ac:dyDescent="0.2">
      <c r="A23"/>
      <c r="B23"/>
      <c r="C23"/>
      <c r="D23"/>
      <c r="E23"/>
    </row>
    <row r="24" spans="1:5" x14ac:dyDescent="0.2">
      <c r="A24"/>
      <c r="B24"/>
      <c r="C24"/>
      <c r="D24"/>
      <c r="E24"/>
    </row>
    <row r="25" spans="1:5" x14ac:dyDescent="0.2">
      <c r="A25"/>
      <c r="B25"/>
      <c r="C25"/>
      <c r="D25"/>
      <c r="E25"/>
    </row>
    <row r="26" spans="1:5" x14ac:dyDescent="0.2">
      <c r="A26"/>
      <c r="B26"/>
      <c r="C26"/>
      <c r="D26"/>
      <c r="E26"/>
    </row>
    <row r="27" spans="1:5" x14ac:dyDescent="0.2">
      <c r="A27"/>
      <c r="B27"/>
      <c r="C27"/>
      <c r="D27"/>
      <c r="E27"/>
    </row>
    <row r="28" spans="1:5" x14ac:dyDescent="0.2">
      <c r="A28"/>
      <c r="B28"/>
      <c r="C28"/>
      <c r="D28"/>
      <c r="E28"/>
    </row>
    <row r="29" spans="1:5" x14ac:dyDescent="0.2">
      <c r="A29"/>
      <c r="B29"/>
      <c r="C29"/>
      <c r="D29"/>
      <c r="E29"/>
    </row>
    <row r="30" spans="1:5" x14ac:dyDescent="0.2">
      <c r="A30"/>
      <c r="B30"/>
      <c r="C30"/>
      <c r="D30"/>
      <c r="E30"/>
    </row>
    <row r="31" spans="1:5" x14ac:dyDescent="0.2">
      <c r="A31"/>
      <c r="B31"/>
      <c r="C31"/>
      <c r="D31"/>
      <c r="E31"/>
    </row>
    <row r="32" spans="1:5" x14ac:dyDescent="0.2">
      <c r="A32"/>
      <c r="B32"/>
      <c r="C32"/>
      <c r="D32"/>
      <c r="E32"/>
    </row>
    <row r="33" spans="1:5" x14ac:dyDescent="0.2">
      <c r="A33"/>
      <c r="B33"/>
      <c r="C33"/>
      <c r="D33"/>
      <c r="E33"/>
    </row>
    <row r="34" spans="1:5" x14ac:dyDescent="0.2">
      <c r="A34"/>
      <c r="B34"/>
      <c r="C34"/>
      <c r="D34"/>
      <c r="E34"/>
    </row>
    <row r="35" spans="1:5" x14ac:dyDescent="0.2">
      <c r="A35"/>
      <c r="B35"/>
      <c r="C35"/>
      <c r="D35"/>
      <c r="E35"/>
    </row>
    <row r="36" spans="1:5" x14ac:dyDescent="0.2">
      <c r="A36"/>
      <c r="B36"/>
      <c r="C36"/>
      <c r="D36"/>
      <c r="E36"/>
    </row>
    <row r="37" spans="1:5" x14ac:dyDescent="0.2">
      <c r="A37"/>
      <c r="B37"/>
      <c r="C37"/>
      <c r="D37"/>
      <c r="E37"/>
    </row>
    <row r="38" spans="1:5" x14ac:dyDescent="0.2">
      <c r="A38"/>
      <c r="B38"/>
      <c r="C38"/>
      <c r="D38"/>
      <c r="E38"/>
    </row>
    <row r="39" spans="1:5" x14ac:dyDescent="0.2">
      <c r="A39"/>
      <c r="B39"/>
      <c r="C39"/>
      <c r="D39"/>
      <c r="E39"/>
    </row>
    <row r="40" spans="1:5" x14ac:dyDescent="0.2">
      <c r="A40"/>
      <c r="B40"/>
      <c r="C40"/>
      <c r="D40"/>
      <c r="E40"/>
    </row>
    <row r="41" spans="1:5" x14ac:dyDescent="0.2">
      <c r="A41"/>
      <c r="B41"/>
      <c r="C41"/>
      <c r="D41"/>
      <c r="E41"/>
    </row>
    <row r="42" spans="1:5" x14ac:dyDescent="0.2">
      <c r="A42"/>
      <c r="B42"/>
      <c r="C42"/>
      <c r="D42"/>
      <c r="E42"/>
    </row>
    <row r="43" spans="1:5" x14ac:dyDescent="0.2">
      <c r="A43"/>
      <c r="B43"/>
      <c r="C43"/>
      <c r="D43"/>
      <c r="E43"/>
    </row>
    <row r="44" spans="1:5" x14ac:dyDescent="0.2">
      <c r="A44"/>
      <c r="B44"/>
      <c r="C44"/>
      <c r="D44"/>
      <c r="E44"/>
    </row>
    <row r="45" spans="1:5" x14ac:dyDescent="0.2">
      <c r="A45"/>
      <c r="B45"/>
      <c r="C45"/>
      <c r="D45"/>
      <c r="E45"/>
    </row>
    <row r="46" spans="1:5" ht="15" customHeight="1" x14ac:dyDescent="0.2">
      <c r="A46"/>
      <c r="B46"/>
      <c r="C46"/>
      <c r="D46"/>
      <c r="E46"/>
    </row>
    <row r="47" spans="1:5" ht="15" customHeight="1" x14ac:dyDescent="0.2">
      <c r="A47"/>
      <c r="B47"/>
      <c r="C47"/>
      <c r="D47"/>
      <c r="E47"/>
    </row>
    <row r="48" spans="1:5" ht="15" customHeight="1" x14ac:dyDescent="0.2">
      <c r="A48"/>
      <c r="B48"/>
      <c r="C48"/>
      <c r="D48"/>
      <c r="E48"/>
    </row>
    <row r="49" spans="1:5" ht="15" customHeight="1" x14ac:dyDescent="0.2">
      <c r="A49"/>
      <c r="B49"/>
      <c r="C49"/>
      <c r="D49"/>
      <c r="E49"/>
    </row>
    <row r="50" spans="1:5" ht="15" customHeight="1" x14ac:dyDescent="0.2">
      <c r="A50"/>
      <c r="B50"/>
      <c r="C50"/>
      <c r="D50"/>
      <c r="E50"/>
    </row>
    <row r="51" spans="1:5" ht="15" customHeight="1" x14ac:dyDescent="0.2">
      <c r="A51"/>
      <c r="B51"/>
      <c r="C51"/>
      <c r="D51"/>
      <c r="E51"/>
    </row>
    <row r="52" spans="1:5" ht="15" customHeight="1" x14ac:dyDescent="0.2">
      <c r="A52"/>
      <c r="B52"/>
      <c r="C52"/>
      <c r="D52"/>
      <c r="E52"/>
    </row>
    <row r="53" spans="1:5" ht="15" customHeight="1" x14ac:dyDescent="0.2">
      <c r="A53"/>
      <c r="B53"/>
      <c r="C53"/>
      <c r="D53"/>
      <c r="E53"/>
    </row>
    <row r="54" spans="1:5" ht="15" customHeight="1" x14ac:dyDescent="0.2">
      <c r="A54"/>
      <c r="B54"/>
      <c r="C54"/>
      <c r="D54"/>
      <c r="E54"/>
    </row>
    <row r="55" spans="1:5" ht="18" customHeight="1" x14ac:dyDescent="0.2">
      <c r="A55"/>
      <c r="B55"/>
      <c r="C55"/>
      <c r="D55"/>
      <c r="E55"/>
    </row>
    <row r="56" spans="1:5" x14ac:dyDescent="0.2">
      <c r="A56"/>
      <c r="B56"/>
      <c r="C56"/>
      <c r="D56"/>
      <c r="E56"/>
    </row>
    <row r="57" spans="1:5" x14ac:dyDescent="0.2">
      <c r="A57"/>
      <c r="B57"/>
      <c r="C57"/>
      <c r="D57"/>
      <c r="E57"/>
    </row>
    <row r="58" spans="1:5" x14ac:dyDescent="0.2">
      <c r="A58"/>
      <c r="B58"/>
      <c r="C58"/>
      <c r="D58"/>
      <c r="E58"/>
    </row>
    <row r="59" spans="1:5" x14ac:dyDescent="0.2">
      <c r="A59"/>
      <c r="B59"/>
      <c r="C59"/>
      <c r="D59"/>
      <c r="E59"/>
    </row>
    <row r="60" spans="1:5" x14ac:dyDescent="0.2">
      <c r="A60"/>
      <c r="B60"/>
      <c r="C60"/>
      <c r="D60"/>
      <c r="E60"/>
    </row>
    <row r="61" spans="1:5" x14ac:dyDescent="0.2">
      <c r="A61"/>
      <c r="B61"/>
      <c r="C61"/>
      <c r="D61"/>
      <c r="E61"/>
    </row>
  </sheetData>
  <pageMargins left="0.7" right="0.7" top="0.75" bottom="0.75" header="0.3" footer="0.3"/>
  <pageSetup orientation="portrait" verticalDpi="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90BC-545B-4320-946A-4A02690EE647}">
  <sheetPr codeName="Hoja7"/>
  <dimension ref="A1:K215"/>
  <sheetViews>
    <sheetView showGridLines="0" workbookViewId="0">
      <pane ySplit="1" topLeftCell="A196" activePane="bottomLeft" state="frozen"/>
      <selection pane="bottomLeft" activeCell="C203" sqref="C203"/>
    </sheetView>
  </sheetViews>
  <sheetFormatPr baseColWidth="10" defaultColWidth="11.5" defaultRowHeight="14" x14ac:dyDescent="0.2"/>
  <cols>
    <col min="1" max="1" width="10" style="25" customWidth="1"/>
    <col min="2" max="2" width="8.6640625" style="25" customWidth="1"/>
    <col min="3" max="3" width="22" style="24" customWidth="1"/>
    <col min="4" max="4" width="25.6640625" style="24" customWidth="1"/>
    <col min="5" max="5" width="7.83203125" style="24" customWidth="1"/>
    <col min="6" max="6" width="10.1640625" style="24" customWidth="1"/>
    <col min="7" max="7" width="24.5" style="24" customWidth="1"/>
    <col min="8" max="8" width="26.6640625" style="24" customWidth="1"/>
    <col min="9" max="9" width="10.83203125" style="24" bestFit="1" customWidth="1"/>
    <col min="10" max="11" width="11.5" style="24" customWidth="1"/>
    <col min="12" max="16384" width="11.5" style="24"/>
  </cols>
  <sheetData>
    <row r="1" spans="1:11" ht="31" thickBot="1" x14ac:dyDescent="0.25">
      <c r="A1" s="21" t="s">
        <v>5</v>
      </c>
      <c r="B1" s="21" t="s">
        <v>472</v>
      </c>
      <c r="C1" s="21" t="s">
        <v>0</v>
      </c>
      <c r="D1" s="21" t="s">
        <v>402</v>
      </c>
      <c r="E1" s="21" t="s">
        <v>403</v>
      </c>
      <c r="F1" s="21" t="s">
        <v>765</v>
      </c>
      <c r="G1" s="21" t="s">
        <v>404</v>
      </c>
      <c r="H1" s="21" t="s">
        <v>405</v>
      </c>
      <c r="I1" s="21" t="s">
        <v>406</v>
      </c>
      <c r="J1" s="21" t="s">
        <v>407</v>
      </c>
      <c r="K1" s="21" t="s">
        <v>408</v>
      </c>
    </row>
    <row r="2" spans="1:11" ht="16" thickBot="1" x14ac:dyDescent="0.25">
      <c r="A2" s="18" t="s">
        <v>409</v>
      </c>
      <c r="B2" s="16"/>
      <c r="C2" s="16" t="s">
        <v>766</v>
      </c>
      <c r="D2" s="18" t="s">
        <v>767</v>
      </c>
      <c r="E2" s="18">
        <v>1</v>
      </c>
      <c r="F2" s="18">
        <v>81.8</v>
      </c>
      <c r="G2" s="18" t="s">
        <v>768</v>
      </c>
      <c r="H2" s="18" t="s">
        <v>769</v>
      </c>
      <c r="I2" s="19">
        <v>44957</v>
      </c>
      <c r="J2" s="18" t="s">
        <v>411</v>
      </c>
      <c r="K2" s="26">
        <v>1</v>
      </c>
    </row>
    <row r="3" spans="1:11" ht="31" thickBot="1" x14ac:dyDescent="0.25">
      <c r="A3" s="18" t="s">
        <v>409</v>
      </c>
      <c r="B3" s="16"/>
      <c r="C3" s="16" t="s">
        <v>770</v>
      </c>
      <c r="D3" s="18" t="s">
        <v>771</v>
      </c>
      <c r="E3" s="18">
        <v>1</v>
      </c>
      <c r="F3" s="18">
        <v>68</v>
      </c>
      <c r="G3" s="18" t="s">
        <v>772</v>
      </c>
      <c r="H3" s="18" t="s">
        <v>773</v>
      </c>
      <c r="I3" s="19">
        <v>45031</v>
      </c>
      <c r="J3" s="18" t="s">
        <v>413</v>
      </c>
      <c r="K3" s="26">
        <v>0.25</v>
      </c>
    </row>
    <row r="4" spans="1:11" ht="46" thickBot="1" x14ac:dyDescent="0.25">
      <c r="A4" s="18" t="s">
        <v>409</v>
      </c>
      <c r="B4" s="16"/>
      <c r="C4" s="16" t="s">
        <v>774</v>
      </c>
      <c r="D4" s="18" t="s">
        <v>775</v>
      </c>
      <c r="E4" s="18">
        <v>1</v>
      </c>
      <c r="F4" s="18">
        <v>8.1999999999999993</v>
      </c>
      <c r="G4" s="18" t="s">
        <v>776</v>
      </c>
      <c r="H4" s="18" t="s">
        <v>777</v>
      </c>
      <c r="I4" s="19">
        <v>44957</v>
      </c>
      <c r="J4" s="18" t="s">
        <v>410</v>
      </c>
      <c r="K4" s="26">
        <v>1</v>
      </c>
    </row>
    <row r="5" spans="1:11" ht="31" thickBot="1" x14ac:dyDescent="0.25">
      <c r="A5" s="18" t="s">
        <v>412</v>
      </c>
      <c r="B5" s="18"/>
      <c r="C5" s="18" t="s">
        <v>778</v>
      </c>
      <c r="D5" s="17" t="s">
        <v>501</v>
      </c>
      <c r="E5" s="18">
        <v>1</v>
      </c>
      <c r="F5" s="18">
        <v>30</v>
      </c>
      <c r="G5" s="18" t="s">
        <v>779</v>
      </c>
      <c r="H5" s="18" t="s">
        <v>780</v>
      </c>
      <c r="I5" s="19">
        <v>44972</v>
      </c>
      <c r="J5" s="18" t="s">
        <v>410</v>
      </c>
      <c r="K5" s="26">
        <v>1</v>
      </c>
    </row>
    <row r="6" spans="1:11" ht="31" thickBot="1" x14ac:dyDescent="0.25">
      <c r="A6" s="18" t="s">
        <v>412</v>
      </c>
      <c r="B6" s="18"/>
      <c r="C6" s="18" t="s">
        <v>509</v>
      </c>
      <c r="D6" s="17" t="s">
        <v>781</v>
      </c>
      <c r="E6" s="18">
        <v>1</v>
      </c>
      <c r="F6" s="18">
        <v>2.9</v>
      </c>
      <c r="G6" s="18" t="s">
        <v>782</v>
      </c>
      <c r="H6" s="18" t="s">
        <v>783</v>
      </c>
      <c r="I6" s="19">
        <v>45031</v>
      </c>
      <c r="J6" s="18" t="s">
        <v>410</v>
      </c>
      <c r="K6" s="26">
        <v>1</v>
      </c>
    </row>
    <row r="7" spans="1:11" ht="46" thickBot="1" x14ac:dyDescent="0.25">
      <c r="A7" s="18" t="s">
        <v>412</v>
      </c>
      <c r="B7" s="18"/>
      <c r="C7" s="18" t="s">
        <v>784</v>
      </c>
      <c r="D7" s="17" t="s">
        <v>500</v>
      </c>
      <c r="E7" s="18">
        <v>1</v>
      </c>
      <c r="F7" s="18">
        <v>3</v>
      </c>
      <c r="G7" s="18" t="s">
        <v>434</v>
      </c>
      <c r="H7" s="18" t="s">
        <v>785</v>
      </c>
      <c r="I7" s="19">
        <v>44995</v>
      </c>
      <c r="J7" s="18" t="s">
        <v>413</v>
      </c>
      <c r="K7" s="26">
        <v>1</v>
      </c>
    </row>
    <row r="8" spans="1:11" ht="31" thickBot="1" x14ac:dyDescent="0.25">
      <c r="A8" s="18" t="s">
        <v>412</v>
      </c>
      <c r="B8" s="16"/>
      <c r="C8" s="185" t="s">
        <v>88</v>
      </c>
      <c r="D8" s="17" t="s">
        <v>506</v>
      </c>
      <c r="E8" s="18">
        <v>1</v>
      </c>
      <c r="F8" s="18">
        <v>2</v>
      </c>
      <c r="G8" s="18" t="s">
        <v>786</v>
      </c>
      <c r="H8" s="18" t="s">
        <v>787</v>
      </c>
      <c r="I8" s="19">
        <v>44985</v>
      </c>
      <c r="J8" s="18" t="s">
        <v>413</v>
      </c>
      <c r="K8" s="26">
        <v>1</v>
      </c>
    </row>
    <row r="9" spans="1:11" ht="16" thickBot="1" x14ac:dyDescent="0.25">
      <c r="A9" s="18" t="s">
        <v>412</v>
      </c>
      <c r="B9" s="20"/>
      <c r="C9" s="186"/>
      <c r="D9" s="17" t="s">
        <v>330</v>
      </c>
      <c r="E9" s="18">
        <v>1</v>
      </c>
      <c r="F9" s="18">
        <v>1.5</v>
      </c>
      <c r="G9" s="18" t="s">
        <v>788</v>
      </c>
      <c r="H9" s="18"/>
      <c r="I9" s="18"/>
      <c r="J9" s="18"/>
      <c r="K9" s="26"/>
    </row>
    <row r="10" spans="1:11" ht="61" thickBot="1" x14ac:dyDescent="0.25">
      <c r="A10" s="18" t="s">
        <v>412</v>
      </c>
      <c r="B10" s="18"/>
      <c r="C10" s="18" t="s">
        <v>789</v>
      </c>
      <c r="D10" s="17" t="s">
        <v>790</v>
      </c>
      <c r="E10" s="18">
        <v>1</v>
      </c>
      <c r="F10" s="18">
        <v>1.2</v>
      </c>
      <c r="G10" s="18" t="s">
        <v>791</v>
      </c>
      <c r="H10" s="18" t="s">
        <v>792</v>
      </c>
      <c r="I10" s="19">
        <v>44995</v>
      </c>
      <c r="J10" s="18" t="s">
        <v>411</v>
      </c>
      <c r="K10" s="26">
        <v>1</v>
      </c>
    </row>
    <row r="11" spans="1:11" ht="31" thickBot="1" x14ac:dyDescent="0.25">
      <c r="A11" s="18" t="s">
        <v>412</v>
      </c>
      <c r="B11" s="18"/>
      <c r="C11" s="18" t="s">
        <v>51</v>
      </c>
      <c r="D11" s="17" t="s">
        <v>508</v>
      </c>
      <c r="E11" s="18">
        <v>1</v>
      </c>
      <c r="F11" s="18">
        <v>1.1000000000000001</v>
      </c>
      <c r="G11" s="18" t="s">
        <v>414</v>
      </c>
      <c r="H11" s="18" t="s">
        <v>793</v>
      </c>
      <c r="I11" s="19">
        <v>44995</v>
      </c>
      <c r="J11" s="18" t="s">
        <v>411</v>
      </c>
      <c r="K11" s="26">
        <v>1</v>
      </c>
    </row>
    <row r="12" spans="1:11" ht="31" thickBot="1" x14ac:dyDescent="0.25">
      <c r="A12" s="18" t="s">
        <v>412</v>
      </c>
      <c r="B12" s="16"/>
      <c r="C12" s="185" t="s">
        <v>794</v>
      </c>
      <c r="D12" s="17" t="s">
        <v>505</v>
      </c>
      <c r="E12" s="18">
        <v>1</v>
      </c>
      <c r="F12" s="18">
        <v>1.1000000000000001</v>
      </c>
      <c r="G12" s="18" t="s">
        <v>795</v>
      </c>
      <c r="H12" s="18" t="s">
        <v>796</v>
      </c>
      <c r="I12" s="19">
        <v>45071</v>
      </c>
      <c r="J12" s="18" t="s">
        <v>410</v>
      </c>
      <c r="K12" s="26">
        <v>0</v>
      </c>
    </row>
    <row r="13" spans="1:11" ht="31" thickBot="1" x14ac:dyDescent="0.25">
      <c r="A13" s="18" t="s">
        <v>412</v>
      </c>
      <c r="B13" s="20"/>
      <c r="C13" s="186"/>
      <c r="D13" s="17" t="s">
        <v>122</v>
      </c>
      <c r="E13" s="18">
        <v>1</v>
      </c>
      <c r="F13" s="18">
        <v>0.7</v>
      </c>
      <c r="G13" s="18" t="s">
        <v>795</v>
      </c>
      <c r="H13" s="28" t="s">
        <v>797</v>
      </c>
      <c r="I13" s="19">
        <v>45071</v>
      </c>
      <c r="J13" s="18" t="s">
        <v>410</v>
      </c>
      <c r="K13" s="26">
        <v>1</v>
      </c>
    </row>
    <row r="14" spans="1:11" ht="46" thickBot="1" x14ac:dyDescent="0.25">
      <c r="A14" s="18" t="s">
        <v>412</v>
      </c>
      <c r="B14" s="18"/>
      <c r="C14" s="18" t="s">
        <v>798</v>
      </c>
      <c r="D14" s="17" t="s">
        <v>799</v>
      </c>
      <c r="E14" s="18">
        <v>1</v>
      </c>
      <c r="F14" s="18">
        <v>0.9</v>
      </c>
      <c r="G14" s="18" t="s">
        <v>800</v>
      </c>
      <c r="H14" s="18" t="s">
        <v>801</v>
      </c>
      <c r="I14" s="19">
        <v>44995</v>
      </c>
      <c r="J14" s="18" t="s">
        <v>411</v>
      </c>
      <c r="K14" s="26">
        <v>1</v>
      </c>
    </row>
    <row r="15" spans="1:11" ht="31" thickBot="1" x14ac:dyDescent="0.25">
      <c r="A15" s="18" t="s">
        <v>416</v>
      </c>
      <c r="B15" s="16"/>
      <c r="C15" s="185" t="s">
        <v>344</v>
      </c>
      <c r="D15" s="17" t="s">
        <v>526</v>
      </c>
      <c r="E15" s="18">
        <v>1</v>
      </c>
      <c r="F15" s="18">
        <v>1.5</v>
      </c>
      <c r="G15" s="18" t="s">
        <v>802</v>
      </c>
      <c r="H15" s="18" t="s">
        <v>803</v>
      </c>
      <c r="I15" s="19">
        <v>45031</v>
      </c>
      <c r="J15" s="18" t="s">
        <v>413</v>
      </c>
      <c r="K15" s="26">
        <v>1</v>
      </c>
    </row>
    <row r="16" spans="1:11" ht="31" thickBot="1" x14ac:dyDescent="0.25">
      <c r="A16" s="18" t="s">
        <v>416</v>
      </c>
      <c r="B16" s="20"/>
      <c r="C16" s="186"/>
      <c r="D16" s="17" t="s">
        <v>437</v>
      </c>
      <c r="E16" s="18">
        <v>1</v>
      </c>
      <c r="F16" s="18">
        <v>1.1000000000000001</v>
      </c>
      <c r="G16" s="18" t="s">
        <v>804</v>
      </c>
      <c r="H16" s="18" t="s">
        <v>805</v>
      </c>
      <c r="I16" s="19">
        <v>45024</v>
      </c>
      <c r="J16" s="18" t="s">
        <v>413</v>
      </c>
      <c r="K16" s="26">
        <v>1</v>
      </c>
    </row>
    <row r="17" spans="1:11" ht="61" thickBot="1" x14ac:dyDescent="0.25">
      <c r="A17" s="18" t="s">
        <v>416</v>
      </c>
      <c r="B17" s="18"/>
      <c r="C17" s="18" t="s">
        <v>503</v>
      </c>
      <c r="D17" s="17" t="s">
        <v>73</v>
      </c>
      <c r="E17" s="18">
        <v>1</v>
      </c>
      <c r="F17" s="18">
        <v>1</v>
      </c>
      <c r="G17" s="18" t="s">
        <v>806</v>
      </c>
      <c r="H17" s="18" t="s">
        <v>807</v>
      </c>
      <c r="I17" s="18" t="s">
        <v>808</v>
      </c>
      <c r="J17" s="18" t="s">
        <v>809</v>
      </c>
      <c r="K17" s="26">
        <v>1</v>
      </c>
    </row>
    <row r="18" spans="1:11" ht="46" thickBot="1" x14ac:dyDescent="0.25">
      <c r="A18" s="18" t="s">
        <v>416</v>
      </c>
      <c r="B18" s="18"/>
      <c r="C18" s="18" t="s">
        <v>810</v>
      </c>
      <c r="D18" s="17" t="s">
        <v>811</v>
      </c>
      <c r="E18" s="18">
        <v>1</v>
      </c>
      <c r="F18" s="18">
        <v>1</v>
      </c>
      <c r="G18" s="18" t="s">
        <v>812</v>
      </c>
      <c r="H18" s="18" t="s">
        <v>813</v>
      </c>
      <c r="I18" s="19">
        <v>45031</v>
      </c>
      <c r="J18" s="18" t="s">
        <v>814</v>
      </c>
      <c r="K18" s="26">
        <v>1</v>
      </c>
    </row>
    <row r="19" spans="1:11" ht="16" thickBot="1" x14ac:dyDescent="0.25">
      <c r="A19" s="18" t="s">
        <v>416</v>
      </c>
      <c r="B19" s="18"/>
      <c r="C19" s="18" t="s">
        <v>815</v>
      </c>
      <c r="D19" s="17" t="s">
        <v>63</v>
      </c>
      <c r="E19" s="18">
        <v>1</v>
      </c>
      <c r="F19" s="18">
        <v>0.8</v>
      </c>
      <c r="G19" s="18"/>
      <c r="H19" s="18"/>
      <c r="I19" s="18"/>
      <c r="J19" s="18"/>
      <c r="K19" s="26"/>
    </row>
    <row r="20" spans="1:11" ht="31" thickBot="1" x14ac:dyDescent="0.25">
      <c r="A20" s="18" t="s">
        <v>416</v>
      </c>
      <c r="B20" s="18"/>
      <c r="C20" s="18" t="s">
        <v>115</v>
      </c>
      <c r="D20" s="17" t="s">
        <v>816</v>
      </c>
      <c r="E20" s="18">
        <v>1</v>
      </c>
      <c r="F20" s="18">
        <v>0.5</v>
      </c>
      <c r="G20" s="18"/>
      <c r="H20" s="18"/>
      <c r="I20" s="18"/>
      <c r="J20" s="18"/>
      <c r="K20" s="26"/>
    </row>
    <row r="21" spans="1:11" ht="31" thickBot="1" x14ac:dyDescent="0.25">
      <c r="A21" s="18" t="s">
        <v>416</v>
      </c>
      <c r="B21" s="16"/>
      <c r="C21" s="185" t="s">
        <v>817</v>
      </c>
      <c r="D21" s="17" t="s">
        <v>818</v>
      </c>
      <c r="E21" s="18">
        <v>1</v>
      </c>
      <c r="F21" s="18">
        <v>0.4</v>
      </c>
      <c r="G21" s="18"/>
      <c r="H21" s="18"/>
      <c r="I21" s="18"/>
      <c r="J21" s="18"/>
      <c r="K21" s="26"/>
    </row>
    <row r="22" spans="1:11" ht="31" thickBot="1" x14ac:dyDescent="0.25">
      <c r="A22" s="18" t="s">
        <v>416</v>
      </c>
      <c r="B22" s="20"/>
      <c r="C22" s="186"/>
      <c r="D22" s="17" t="s">
        <v>819</v>
      </c>
      <c r="E22" s="18">
        <v>1</v>
      </c>
      <c r="F22" s="18">
        <v>0.2</v>
      </c>
      <c r="G22" s="18"/>
      <c r="H22" s="18"/>
      <c r="I22" s="18"/>
      <c r="J22" s="18"/>
      <c r="K22" s="26"/>
    </row>
    <row r="23" spans="1:11" ht="16" thickBot="1" x14ac:dyDescent="0.25">
      <c r="A23" s="18" t="s">
        <v>416</v>
      </c>
      <c r="B23" s="18"/>
      <c r="C23" s="18" t="s">
        <v>798</v>
      </c>
      <c r="D23" s="17" t="s">
        <v>820</v>
      </c>
      <c r="E23" s="18">
        <v>1</v>
      </c>
      <c r="F23" s="18">
        <v>0.3</v>
      </c>
      <c r="G23" s="18"/>
      <c r="H23" s="18"/>
      <c r="I23" s="18"/>
      <c r="J23" s="18"/>
      <c r="K23" s="26"/>
    </row>
    <row r="24" spans="1:11" ht="31" thickBot="1" x14ac:dyDescent="0.25">
      <c r="A24" s="18" t="s">
        <v>416</v>
      </c>
      <c r="B24" s="18"/>
      <c r="C24" s="18" t="s">
        <v>821</v>
      </c>
      <c r="D24" s="17" t="s">
        <v>822</v>
      </c>
      <c r="E24" s="18">
        <v>1</v>
      </c>
      <c r="F24" s="18">
        <v>0.3</v>
      </c>
      <c r="G24" s="18"/>
      <c r="H24" s="18"/>
      <c r="I24" s="18"/>
      <c r="J24" s="18"/>
      <c r="K24" s="26"/>
    </row>
    <row r="25" spans="1:11" ht="16" thickBot="1" x14ac:dyDescent="0.25">
      <c r="A25" s="18" t="s">
        <v>416</v>
      </c>
      <c r="B25" s="18"/>
      <c r="C25" s="18" t="s">
        <v>516</v>
      </c>
      <c r="D25" s="17" t="s">
        <v>823</v>
      </c>
      <c r="E25" s="18">
        <v>1</v>
      </c>
      <c r="F25" s="18">
        <v>0.3</v>
      </c>
      <c r="G25" s="18"/>
      <c r="H25" s="18"/>
      <c r="I25" s="18"/>
      <c r="J25" s="18"/>
      <c r="K25" s="26"/>
    </row>
    <row r="26" spans="1:11" ht="16" thickBot="1" x14ac:dyDescent="0.25">
      <c r="A26" s="18" t="s">
        <v>416</v>
      </c>
      <c r="B26" s="18"/>
      <c r="C26" s="18" t="s">
        <v>88</v>
      </c>
      <c r="D26" s="17" t="s">
        <v>489</v>
      </c>
      <c r="E26" s="18">
        <v>1</v>
      </c>
      <c r="F26" s="18">
        <v>0.3</v>
      </c>
      <c r="G26" s="18"/>
      <c r="H26" s="18"/>
      <c r="I26" s="18"/>
      <c r="J26" s="18"/>
      <c r="K26" s="26"/>
    </row>
    <row r="27" spans="1:11" ht="16" thickBot="1" x14ac:dyDescent="0.25">
      <c r="A27" s="18" t="s">
        <v>416</v>
      </c>
      <c r="B27" s="18"/>
      <c r="C27" s="18" t="s">
        <v>51</v>
      </c>
      <c r="D27" s="17" t="s">
        <v>281</v>
      </c>
      <c r="E27" s="18">
        <v>2</v>
      </c>
      <c r="F27" s="18">
        <v>0.2</v>
      </c>
      <c r="G27" s="18"/>
      <c r="H27" s="18"/>
      <c r="I27" s="18"/>
      <c r="J27" s="18"/>
      <c r="K27" s="26"/>
    </row>
    <row r="28" spans="1:11" ht="61" thickBot="1" x14ac:dyDescent="0.25">
      <c r="A28" s="18" t="s">
        <v>422</v>
      </c>
      <c r="B28" s="18"/>
      <c r="C28" s="18" t="s">
        <v>344</v>
      </c>
      <c r="D28" s="18" t="s">
        <v>824</v>
      </c>
      <c r="E28" s="18">
        <v>1</v>
      </c>
      <c r="F28" s="18">
        <v>5.8</v>
      </c>
      <c r="G28" s="17" t="s">
        <v>825</v>
      </c>
      <c r="H28" s="17" t="s">
        <v>826</v>
      </c>
      <c r="I28" s="19">
        <v>45061</v>
      </c>
      <c r="J28" s="18" t="s">
        <v>415</v>
      </c>
      <c r="K28" s="26">
        <v>1</v>
      </c>
    </row>
    <row r="29" spans="1:11" ht="46" thickBot="1" x14ac:dyDescent="0.25">
      <c r="A29" s="18" t="s">
        <v>422</v>
      </c>
      <c r="B29" s="18"/>
      <c r="C29" s="18" t="s">
        <v>388</v>
      </c>
      <c r="D29" s="18" t="s">
        <v>389</v>
      </c>
      <c r="E29" s="18">
        <v>1</v>
      </c>
      <c r="F29" s="18">
        <v>5.8</v>
      </c>
      <c r="G29" s="17" t="s">
        <v>423</v>
      </c>
      <c r="H29" s="17" t="s">
        <v>424</v>
      </c>
      <c r="I29" s="19">
        <v>45066</v>
      </c>
      <c r="J29" s="18" t="s">
        <v>410</v>
      </c>
      <c r="K29" s="26">
        <v>0</v>
      </c>
    </row>
    <row r="30" spans="1:11" ht="46" thickBot="1" x14ac:dyDescent="0.25">
      <c r="A30" s="18" t="s">
        <v>422</v>
      </c>
      <c r="B30" s="18"/>
      <c r="C30" s="18" t="s">
        <v>104</v>
      </c>
      <c r="D30" s="18" t="s">
        <v>105</v>
      </c>
      <c r="E30" s="18">
        <v>2</v>
      </c>
      <c r="F30" s="18">
        <v>2.8</v>
      </c>
      <c r="G30" s="17" t="s">
        <v>425</v>
      </c>
      <c r="H30" s="17" t="s">
        <v>426</v>
      </c>
      <c r="I30" s="19">
        <v>45071</v>
      </c>
      <c r="J30" s="18" t="s">
        <v>411</v>
      </c>
      <c r="K30" s="26">
        <v>0</v>
      </c>
    </row>
    <row r="31" spans="1:11" ht="31" thickBot="1" x14ac:dyDescent="0.25">
      <c r="A31" s="18" t="s">
        <v>422</v>
      </c>
      <c r="B31" s="18"/>
      <c r="C31" s="18" t="s">
        <v>624</v>
      </c>
      <c r="D31" s="18" t="s">
        <v>532</v>
      </c>
      <c r="E31" s="18">
        <v>1</v>
      </c>
      <c r="F31" s="18">
        <v>1.5</v>
      </c>
      <c r="G31" s="17" t="s">
        <v>827</v>
      </c>
      <c r="H31" s="17" t="s">
        <v>828</v>
      </c>
      <c r="I31" s="19">
        <v>45041</v>
      </c>
      <c r="J31" s="18" t="s">
        <v>413</v>
      </c>
      <c r="K31" s="26">
        <v>1</v>
      </c>
    </row>
    <row r="32" spans="1:11" ht="46" thickBot="1" x14ac:dyDescent="0.25">
      <c r="A32" s="18" t="s">
        <v>422</v>
      </c>
      <c r="B32" s="18"/>
      <c r="C32" s="18" t="s">
        <v>537</v>
      </c>
      <c r="D32" s="18" t="s">
        <v>538</v>
      </c>
      <c r="E32" s="18">
        <v>1</v>
      </c>
      <c r="F32" s="18">
        <v>1.4</v>
      </c>
      <c r="G32" s="17" t="s">
        <v>460</v>
      </c>
      <c r="H32" s="22"/>
      <c r="I32" s="23"/>
      <c r="J32" s="23"/>
      <c r="K32" s="27"/>
    </row>
    <row r="33" spans="1:11" ht="46" thickBot="1" x14ac:dyDescent="0.25">
      <c r="A33" s="18" t="s">
        <v>422</v>
      </c>
      <c r="B33" s="18"/>
      <c r="C33" s="18" t="s">
        <v>533</v>
      </c>
      <c r="D33" s="18" t="s">
        <v>535</v>
      </c>
      <c r="E33" s="18">
        <v>4</v>
      </c>
      <c r="F33" s="18">
        <v>1.1000000000000001</v>
      </c>
      <c r="G33" s="17" t="s">
        <v>829</v>
      </c>
      <c r="H33" s="17" t="s">
        <v>830</v>
      </c>
      <c r="I33" s="19">
        <v>45064</v>
      </c>
      <c r="J33" s="18" t="s">
        <v>413</v>
      </c>
      <c r="K33" s="26">
        <v>0</v>
      </c>
    </row>
    <row r="34" spans="1:11" ht="31" thickBot="1" x14ac:dyDescent="0.25">
      <c r="A34" s="18" t="s">
        <v>422</v>
      </c>
      <c r="B34" s="18"/>
      <c r="C34" s="18" t="s">
        <v>831</v>
      </c>
      <c r="D34" s="18" t="s">
        <v>832</v>
      </c>
      <c r="E34" s="18">
        <v>1</v>
      </c>
      <c r="F34" s="18">
        <v>1</v>
      </c>
      <c r="G34" s="17" t="s">
        <v>833</v>
      </c>
      <c r="H34" s="17" t="s">
        <v>834</v>
      </c>
      <c r="I34" s="19">
        <v>45031</v>
      </c>
      <c r="J34" s="18" t="s">
        <v>411</v>
      </c>
      <c r="K34" s="26">
        <v>1</v>
      </c>
    </row>
    <row r="35" spans="1:11" ht="46" thickBot="1" x14ac:dyDescent="0.25">
      <c r="A35" s="18" t="s">
        <v>422</v>
      </c>
      <c r="B35" s="18"/>
      <c r="C35" s="18" t="s">
        <v>527</v>
      </c>
      <c r="D35" s="18" t="s">
        <v>536</v>
      </c>
      <c r="E35" s="18">
        <v>1</v>
      </c>
      <c r="F35" s="18">
        <v>0.3</v>
      </c>
      <c r="G35" s="17" t="s">
        <v>829</v>
      </c>
      <c r="H35" s="22"/>
      <c r="I35" s="23"/>
      <c r="J35" s="23"/>
      <c r="K35" s="27"/>
    </row>
    <row r="36" spans="1:11" ht="16" thickBot="1" x14ac:dyDescent="0.25">
      <c r="A36" s="18" t="s">
        <v>422</v>
      </c>
      <c r="B36" s="18"/>
      <c r="C36" s="18" t="s">
        <v>835</v>
      </c>
      <c r="D36" s="18" t="s">
        <v>427</v>
      </c>
      <c r="E36" s="18">
        <v>1</v>
      </c>
      <c r="F36" s="18">
        <v>0.1</v>
      </c>
      <c r="G36" s="17" t="s">
        <v>836</v>
      </c>
      <c r="H36" s="22"/>
      <c r="I36" s="23"/>
      <c r="J36" s="23"/>
      <c r="K36" s="27"/>
    </row>
    <row r="37" spans="1:11" ht="31" thickBot="1" x14ac:dyDescent="0.25">
      <c r="A37" s="18" t="s">
        <v>428</v>
      </c>
      <c r="B37" s="18"/>
      <c r="C37" s="18" t="s">
        <v>479</v>
      </c>
      <c r="D37" s="18" t="s">
        <v>392</v>
      </c>
      <c r="E37" s="18">
        <v>1</v>
      </c>
      <c r="F37" s="34">
        <v>2.75</v>
      </c>
      <c r="G37" s="18" t="s">
        <v>432</v>
      </c>
      <c r="H37" s="22"/>
      <c r="I37" s="23"/>
      <c r="J37" s="23"/>
      <c r="K37" s="27"/>
    </row>
    <row r="38" spans="1:11" ht="31" thickBot="1" x14ac:dyDescent="0.25">
      <c r="A38" s="18" t="s">
        <v>428</v>
      </c>
      <c r="B38" s="18"/>
      <c r="C38" s="18" t="s">
        <v>487</v>
      </c>
      <c r="D38" s="18" t="s">
        <v>547</v>
      </c>
      <c r="E38" s="18">
        <v>1</v>
      </c>
      <c r="F38" s="34">
        <v>8.3333333333333329E-2</v>
      </c>
      <c r="G38" s="17"/>
      <c r="H38" s="18"/>
      <c r="I38" s="18"/>
      <c r="J38" s="18"/>
      <c r="K38" s="18"/>
    </row>
    <row r="39" spans="1:11" ht="16" thickBot="1" x14ac:dyDescent="0.25">
      <c r="A39" s="18" t="s">
        <v>428</v>
      </c>
      <c r="B39" s="18"/>
      <c r="C39" s="18" t="s">
        <v>543</v>
      </c>
      <c r="D39" s="18" t="s">
        <v>544</v>
      </c>
      <c r="E39" s="18">
        <v>1</v>
      </c>
      <c r="F39" s="34">
        <v>0.3</v>
      </c>
      <c r="G39" s="18" t="s">
        <v>837</v>
      </c>
      <c r="H39" s="18"/>
      <c r="I39" s="18"/>
      <c r="J39" s="18"/>
      <c r="K39" s="18"/>
    </row>
    <row r="40" spans="1:11" ht="61" thickBot="1" x14ac:dyDescent="0.25">
      <c r="A40" s="18" t="s">
        <v>428</v>
      </c>
      <c r="B40" s="18"/>
      <c r="C40" s="18" t="s">
        <v>400</v>
      </c>
      <c r="D40" s="18" t="s">
        <v>401</v>
      </c>
      <c r="E40" s="18">
        <v>1</v>
      </c>
      <c r="F40" s="34">
        <v>3.7</v>
      </c>
      <c r="G40" s="18" t="s">
        <v>838</v>
      </c>
      <c r="H40" s="18" t="s">
        <v>839</v>
      </c>
      <c r="I40" s="19">
        <v>45097</v>
      </c>
      <c r="J40" s="18" t="s">
        <v>411</v>
      </c>
      <c r="K40" s="32">
        <v>0</v>
      </c>
    </row>
    <row r="41" spans="1:11" ht="46" thickBot="1" x14ac:dyDescent="0.25">
      <c r="A41" s="18" t="s">
        <v>428</v>
      </c>
      <c r="B41" s="18"/>
      <c r="C41" s="18" t="s">
        <v>396</v>
      </c>
      <c r="D41" s="18" t="s">
        <v>551</v>
      </c>
      <c r="E41" s="18">
        <v>1</v>
      </c>
      <c r="F41" s="34">
        <v>3.2</v>
      </c>
      <c r="G41" s="18" t="s">
        <v>462</v>
      </c>
      <c r="H41" s="18" t="s">
        <v>840</v>
      </c>
      <c r="I41" s="19">
        <v>45074</v>
      </c>
      <c r="J41" s="18" t="s">
        <v>415</v>
      </c>
      <c r="K41" s="32">
        <v>1</v>
      </c>
    </row>
    <row r="42" spans="1:11" ht="16" thickBot="1" x14ac:dyDescent="0.25">
      <c r="A42" s="18" t="s">
        <v>428</v>
      </c>
      <c r="B42" s="18"/>
      <c r="C42" s="18" t="s">
        <v>841</v>
      </c>
      <c r="D42" s="18" t="s">
        <v>63</v>
      </c>
      <c r="E42" s="18">
        <v>1</v>
      </c>
      <c r="F42" s="34">
        <v>1.5833333333333333</v>
      </c>
      <c r="G42" s="18" t="s">
        <v>842</v>
      </c>
      <c r="H42" s="18"/>
      <c r="I42" s="18"/>
      <c r="J42" s="18"/>
      <c r="K42" s="18"/>
    </row>
    <row r="43" spans="1:11" ht="31" thickBot="1" x14ac:dyDescent="0.25">
      <c r="A43" s="18" t="s">
        <v>428</v>
      </c>
      <c r="B43" s="18"/>
      <c r="C43" s="18" t="s">
        <v>533</v>
      </c>
      <c r="D43" s="18" t="s">
        <v>556</v>
      </c>
      <c r="E43" s="18">
        <v>7</v>
      </c>
      <c r="F43" s="18">
        <v>4.5999999999999996</v>
      </c>
      <c r="G43" s="18" t="s">
        <v>843</v>
      </c>
      <c r="H43" s="18" t="s">
        <v>830</v>
      </c>
      <c r="I43" s="18"/>
      <c r="J43" s="18" t="s">
        <v>413</v>
      </c>
      <c r="K43" s="32">
        <v>0</v>
      </c>
    </row>
    <row r="44" spans="1:11" ht="61" thickBot="1" x14ac:dyDescent="0.25">
      <c r="A44" s="18" t="s">
        <v>428</v>
      </c>
      <c r="B44" s="18"/>
      <c r="C44" s="18" t="s">
        <v>844</v>
      </c>
      <c r="D44" s="18" t="s">
        <v>845</v>
      </c>
      <c r="E44" s="18">
        <v>3</v>
      </c>
      <c r="F44" s="18">
        <v>4.2</v>
      </c>
      <c r="G44" s="17" t="s">
        <v>846</v>
      </c>
      <c r="H44" s="18" t="s">
        <v>847</v>
      </c>
      <c r="I44" s="19">
        <v>45092</v>
      </c>
      <c r="J44" s="18" t="s">
        <v>848</v>
      </c>
      <c r="K44" s="32">
        <v>0</v>
      </c>
    </row>
    <row r="45" spans="1:11" ht="46" thickBot="1" x14ac:dyDescent="0.25">
      <c r="A45" s="18" t="s">
        <v>428</v>
      </c>
      <c r="B45" s="18"/>
      <c r="C45" s="18" t="s">
        <v>513</v>
      </c>
      <c r="D45" s="18" t="s">
        <v>849</v>
      </c>
      <c r="E45" s="18">
        <v>2</v>
      </c>
      <c r="F45" s="18">
        <v>2.4</v>
      </c>
      <c r="G45" s="17" t="s">
        <v>850</v>
      </c>
      <c r="H45" s="18" t="s">
        <v>851</v>
      </c>
      <c r="I45" s="18" t="s">
        <v>469</v>
      </c>
      <c r="J45" s="18" t="s">
        <v>852</v>
      </c>
      <c r="K45" s="18"/>
    </row>
    <row r="46" spans="1:11" ht="31" thickBot="1" x14ac:dyDescent="0.25">
      <c r="A46" s="18" t="s">
        <v>428</v>
      </c>
      <c r="B46" s="18"/>
      <c r="C46" s="18" t="s">
        <v>492</v>
      </c>
      <c r="D46" s="18" t="s">
        <v>853</v>
      </c>
      <c r="E46" s="18">
        <v>1</v>
      </c>
      <c r="F46" s="18">
        <v>2.2999999999999998</v>
      </c>
      <c r="G46" s="17" t="s">
        <v>854</v>
      </c>
      <c r="H46" s="18"/>
      <c r="I46" s="18"/>
      <c r="J46" s="18"/>
      <c r="K46" s="18"/>
    </row>
    <row r="47" spans="1:11" ht="31" thickBot="1" x14ac:dyDescent="0.25">
      <c r="A47" s="18" t="s">
        <v>428</v>
      </c>
      <c r="B47" s="18"/>
      <c r="C47" s="18" t="s">
        <v>495</v>
      </c>
      <c r="D47" s="18" t="s">
        <v>680</v>
      </c>
      <c r="E47" s="18">
        <v>2</v>
      </c>
      <c r="F47" s="18">
        <v>1.6</v>
      </c>
      <c r="G47" s="17" t="s">
        <v>855</v>
      </c>
      <c r="H47" s="18"/>
      <c r="I47" s="18"/>
      <c r="J47" s="18"/>
      <c r="K47" s="18"/>
    </row>
    <row r="48" spans="1:11" ht="61" thickBot="1" x14ac:dyDescent="0.25">
      <c r="A48" s="18" t="s">
        <v>428</v>
      </c>
      <c r="B48" s="18"/>
      <c r="C48" s="18" t="s">
        <v>104</v>
      </c>
      <c r="D48" s="18" t="s">
        <v>351</v>
      </c>
      <c r="E48" s="18">
        <v>2</v>
      </c>
      <c r="F48" s="18">
        <v>1.6</v>
      </c>
      <c r="G48" s="17" t="s">
        <v>856</v>
      </c>
      <c r="H48" s="18" t="s">
        <v>839</v>
      </c>
      <c r="I48" s="19">
        <v>45097</v>
      </c>
      <c r="J48" s="18" t="s">
        <v>411</v>
      </c>
      <c r="K48" s="32">
        <v>0</v>
      </c>
    </row>
    <row r="49" spans="1:11" ht="61" thickBot="1" x14ac:dyDescent="0.25">
      <c r="A49" s="18" t="s">
        <v>428</v>
      </c>
      <c r="B49" s="18"/>
      <c r="C49" s="18" t="s">
        <v>503</v>
      </c>
      <c r="D49" s="18" t="s">
        <v>351</v>
      </c>
      <c r="E49" s="18">
        <v>1</v>
      </c>
      <c r="F49" s="18">
        <v>1.4</v>
      </c>
      <c r="G49" s="17" t="s">
        <v>856</v>
      </c>
      <c r="H49" s="18" t="s">
        <v>839</v>
      </c>
      <c r="I49" s="19">
        <v>45097</v>
      </c>
      <c r="J49" s="18" t="s">
        <v>411</v>
      </c>
      <c r="K49" s="32">
        <v>0</v>
      </c>
    </row>
    <row r="50" spans="1:11" ht="31" thickBot="1" x14ac:dyDescent="0.25">
      <c r="A50" s="18" t="s">
        <v>428</v>
      </c>
      <c r="B50" s="18"/>
      <c r="C50" s="18" t="s">
        <v>396</v>
      </c>
      <c r="D50" s="18" t="s">
        <v>857</v>
      </c>
      <c r="E50" s="18">
        <v>1</v>
      </c>
      <c r="F50" s="18">
        <v>1.3</v>
      </c>
      <c r="G50" s="17"/>
      <c r="H50" s="18"/>
      <c r="I50" s="18"/>
      <c r="J50" s="18"/>
      <c r="K50" s="18"/>
    </row>
    <row r="51" spans="1:11" ht="16" thickBot="1" x14ac:dyDescent="0.25">
      <c r="A51" s="18" t="s">
        <v>428</v>
      </c>
      <c r="B51" s="18"/>
      <c r="C51" s="18" t="s">
        <v>485</v>
      </c>
      <c r="D51" s="18" t="s">
        <v>858</v>
      </c>
      <c r="E51" s="18">
        <v>1</v>
      </c>
      <c r="F51" s="18">
        <v>1.2</v>
      </c>
      <c r="G51" s="17" t="s">
        <v>859</v>
      </c>
      <c r="H51" s="18"/>
      <c r="I51" s="18"/>
      <c r="J51" s="18"/>
      <c r="K51" s="18"/>
    </row>
    <row r="52" spans="1:11" ht="31" thickBot="1" x14ac:dyDescent="0.25">
      <c r="A52" s="18" t="s">
        <v>428</v>
      </c>
      <c r="B52" s="18"/>
      <c r="C52" s="18" t="s">
        <v>88</v>
      </c>
      <c r="D52" s="18" t="s">
        <v>489</v>
      </c>
      <c r="E52" s="18">
        <v>2</v>
      </c>
      <c r="F52" s="18">
        <v>1.1000000000000001</v>
      </c>
      <c r="G52" s="17" t="s">
        <v>860</v>
      </c>
      <c r="H52" s="18" t="s">
        <v>861</v>
      </c>
      <c r="I52" s="19">
        <v>45137</v>
      </c>
      <c r="J52" s="18" t="s">
        <v>410</v>
      </c>
      <c r="K52" s="32">
        <v>0.15</v>
      </c>
    </row>
    <row r="53" spans="1:11" ht="31" thickBot="1" x14ac:dyDescent="0.25">
      <c r="A53" s="18" t="s">
        <v>428</v>
      </c>
      <c r="B53" s="18"/>
      <c r="C53" s="18" t="s">
        <v>563</v>
      </c>
      <c r="D53" s="18" t="s">
        <v>862</v>
      </c>
      <c r="E53" s="18">
        <v>1</v>
      </c>
      <c r="F53" s="18">
        <v>0.7</v>
      </c>
      <c r="G53" s="17" t="s">
        <v>863</v>
      </c>
      <c r="H53" s="18"/>
      <c r="I53" s="18"/>
      <c r="J53" s="18"/>
      <c r="K53" s="18"/>
    </row>
    <row r="54" spans="1:11" ht="46" thickBot="1" x14ac:dyDescent="0.25">
      <c r="A54" s="18" t="s">
        <v>428</v>
      </c>
      <c r="B54" s="18"/>
      <c r="C54" s="18" t="s">
        <v>344</v>
      </c>
      <c r="D54" s="18" t="s">
        <v>864</v>
      </c>
      <c r="E54" s="18">
        <v>2</v>
      </c>
      <c r="F54" s="18">
        <v>0.6</v>
      </c>
      <c r="G54" s="17" t="s">
        <v>865</v>
      </c>
      <c r="H54" s="18" t="s">
        <v>866</v>
      </c>
      <c r="I54" s="19">
        <v>45085</v>
      </c>
      <c r="J54" s="18" t="s">
        <v>411</v>
      </c>
      <c r="K54" s="32">
        <v>0.1</v>
      </c>
    </row>
    <row r="55" spans="1:11" ht="16" thickBot="1" x14ac:dyDescent="0.25">
      <c r="A55" s="18" t="s">
        <v>428</v>
      </c>
      <c r="B55" s="18"/>
      <c r="C55" s="18" t="s">
        <v>867</v>
      </c>
      <c r="D55" s="18" t="s">
        <v>63</v>
      </c>
      <c r="E55" s="18">
        <v>1</v>
      </c>
      <c r="F55" s="18">
        <v>0.4</v>
      </c>
      <c r="G55" s="17" t="s">
        <v>868</v>
      </c>
      <c r="H55" s="18"/>
      <c r="I55" s="18"/>
      <c r="J55" s="18"/>
      <c r="K55" s="18"/>
    </row>
    <row r="56" spans="1:11" ht="31" thickBot="1" x14ac:dyDescent="0.25">
      <c r="A56" s="18" t="s">
        <v>428</v>
      </c>
      <c r="B56" s="18"/>
      <c r="C56" s="18" t="s">
        <v>869</v>
      </c>
      <c r="D56" s="18" t="s">
        <v>870</v>
      </c>
      <c r="E56" s="18">
        <v>1</v>
      </c>
      <c r="F56" s="18">
        <v>0.3</v>
      </c>
      <c r="G56" s="17" t="s">
        <v>871</v>
      </c>
      <c r="H56" s="18"/>
      <c r="I56" s="18"/>
      <c r="J56" s="18"/>
      <c r="K56" s="18"/>
    </row>
    <row r="57" spans="1:11" ht="16" thickBot="1" x14ac:dyDescent="0.25">
      <c r="A57" s="18" t="s">
        <v>428</v>
      </c>
      <c r="B57" s="18"/>
      <c r="C57" s="18" t="s">
        <v>51</v>
      </c>
      <c r="D57" s="18" t="s">
        <v>199</v>
      </c>
      <c r="E57" s="18">
        <v>1</v>
      </c>
      <c r="F57" s="18">
        <v>0.2</v>
      </c>
      <c r="G57" s="17" t="s">
        <v>872</v>
      </c>
      <c r="H57" s="18"/>
      <c r="I57" s="18"/>
      <c r="J57" s="18"/>
      <c r="K57" s="18"/>
    </row>
    <row r="58" spans="1:11" ht="76" thickBot="1" x14ac:dyDescent="0.25">
      <c r="A58" s="18" t="s">
        <v>433</v>
      </c>
      <c r="B58" s="18">
        <v>1</v>
      </c>
      <c r="C58" s="18" t="s">
        <v>398</v>
      </c>
      <c r="D58" s="18" t="s">
        <v>587</v>
      </c>
      <c r="E58" s="18">
        <v>1</v>
      </c>
      <c r="F58" s="18">
        <v>7.2</v>
      </c>
      <c r="G58" s="17" t="s">
        <v>873</v>
      </c>
      <c r="H58" s="17"/>
      <c r="I58" s="17"/>
      <c r="J58" s="17"/>
      <c r="K58" s="27"/>
    </row>
    <row r="59" spans="1:11" ht="46" thickBot="1" x14ac:dyDescent="0.25">
      <c r="A59" s="18" t="s">
        <v>433</v>
      </c>
      <c r="B59" s="18">
        <v>1</v>
      </c>
      <c r="C59" s="18" t="s">
        <v>874</v>
      </c>
      <c r="D59" s="18" t="s">
        <v>875</v>
      </c>
      <c r="E59" s="18">
        <v>3</v>
      </c>
      <c r="F59" s="18">
        <v>4.5</v>
      </c>
      <c r="G59" s="17" t="s">
        <v>876</v>
      </c>
      <c r="H59" s="17" t="s">
        <v>877</v>
      </c>
      <c r="I59" s="17"/>
      <c r="J59" s="17"/>
      <c r="K59" s="27"/>
    </row>
    <row r="60" spans="1:11" ht="46" thickBot="1" x14ac:dyDescent="0.25">
      <c r="A60" s="18" t="s">
        <v>433</v>
      </c>
      <c r="B60" s="18">
        <v>1</v>
      </c>
      <c r="C60" s="18" t="s">
        <v>88</v>
      </c>
      <c r="D60" s="18" t="s">
        <v>579</v>
      </c>
      <c r="E60" s="18">
        <v>1</v>
      </c>
      <c r="F60" s="18">
        <v>1.1000000000000001</v>
      </c>
      <c r="G60" s="17" t="s">
        <v>466</v>
      </c>
      <c r="H60" s="17" t="s">
        <v>878</v>
      </c>
      <c r="I60" s="42">
        <v>45135</v>
      </c>
      <c r="J60" s="17" t="s">
        <v>413</v>
      </c>
      <c r="K60" s="32">
        <v>0.1</v>
      </c>
    </row>
    <row r="61" spans="1:11" ht="16" thickBot="1" x14ac:dyDescent="0.25">
      <c r="A61" s="18" t="s">
        <v>433</v>
      </c>
      <c r="B61" s="18">
        <v>1</v>
      </c>
      <c r="C61" s="18" t="s">
        <v>104</v>
      </c>
      <c r="D61" s="18" t="s">
        <v>351</v>
      </c>
      <c r="E61" s="18">
        <v>1</v>
      </c>
      <c r="F61" s="18">
        <v>0.9</v>
      </c>
      <c r="G61" s="17" t="s">
        <v>879</v>
      </c>
      <c r="H61" s="17"/>
      <c r="I61" s="17"/>
      <c r="J61" s="17"/>
      <c r="K61" s="27"/>
    </row>
    <row r="62" spans="1:11" ht="31" thickBot="1" x14ac:dyDescent="0.25">
      <c r="A62" s="18" t="s">
        <v>433</v>
      </c>
      <c r="B62" s="18">
        <v>1</v>
      </c>
      <c r="C62" s="18" t="s">
        <v>624</v>
      </c>
      <c r="D62" s="18" t="s">
        <v>880</v>
      </c>
      <c r="E62" s="18">
        <v>1</v>
      </c>
      <c r="F62" s="18">
        <v>0.4</v>
      </c>
      <c r="G62" s="17" t="s">
        <v>438</v>
      </c>
      <c r="H62" s="17"/>
      <c r="I62" s="17"/>
      <c r="J62" s="17"/>
      <c r="K62" s="27"/>
    </row>
    <row r="63" spans="1:11" ht="46" thickBot="1" x14ac:dyDescent="0.25">
      <c r="A63" s="18" t="s">
        <v>433</v>
      </c>
      <c r="B63" s="18">
        <v>2</v>
      </c>
      <c r="C63" s="18" t="s">
        <v>874</v>
      </c>
      <c r="D63" s="18" t="s">
        <v>875</v>
      </c>
      <c r="E63" s="18">
        <v>3</v>
      </c>
      <c r="F63" s="18">
        <v>2.6</v>
      </c>
      <c r="G63" s="17" t="s">
        <v>876</v>
      </c>
      <c r="H63" s="17" t="s">
        <v>877</v>
      </c>
      <c r="I63" s="23"/>
      <c r="J63" s="23"/>
      <c r="K63" s="27"/>
    </row>
    <row r="64" spans="1:11" ht="31" thickBot="1" x14ac:dyDescent="0.25">
      <c r="A64" s="18" t="s">
        <v>433</v>
      </c>
      <c r="B64" s="18">
        <v>2</v>
      </c>
      <c r="C64" s="18" t="s">
        <v>881</v>
      </c>
      <c r="D64" s="18" t="s">
        <v>590</v>
      </c>
      <c r="E64" s="18">
        <v>1</v>
      </c>
      <c r="F64" s="18">
        <v>1.7</v>
      </c>
      <c r="G64" s="17" t="s">
        <v>882</v>
      </c>
      <c r="H64" s="17" t="s">
        <v>883</v>
      </c>
      <c r="I64" s="42">
        <v>45135</v>
      </c>
      <c r="J64" s="17" t="s">
        <v>413</v>
      </c>
      <c r="K64" s="32">
        <v>0</v>
      </c>
    </row>
    <row r="65" spans="1:11" ht="46" thickBot="1" x14ac:dyDescent="0.25">
      <c r="A65" s="18" t="s">
        <v>433</v>
      </c>
      <c r="B65" s="18">
        <v>2</v>
      </c>
      <c r="C65" s="18" t="s">
        <v>88</v>
      </c>
      <c r="D65" s="18" t="s">
        <v>579</v>
      </c>
      <c r="E65" s="18">
        <v>1</v>
      </c>
      <c r="F65" s="18">
        <v>1.1000000000000001</v>
      </c>
      <c r="G65" s="17" t="s">
        <v>466</v>
      </c>
      <c r="H65" s="17" t="s">
        <v>878</v>
      </c>
      <c r="I65" s="42">
        <v>45135</v>
      </c>
      <c r="J65" s="17" t="s">
        <v>413</v>
      </c>
      <c r="K65" s="32">
        <v>0.1</v>
      </c>
    </row>
    <row r="66" spans="1:11" ht="16" thickBot="1" x14ac:dyDescent="0.25">
      <c r="A66" s="18" t="s">
        <v>433</v>
      </c>
      <c r="B66" s="18">
        <v>2</v>
      </c>
      <c r="C66" s="18" t="s">
        <v>104</v>
      </c>
      <c r="D66" s="18" t="s">
        <v>351</v>
      </c>
      <c r="E66" s="18">
        <v>1</v>
      </c>
      <c r="F66" s="18">
        <v>0.9</v>
      </c>
      <c r="G66" s="17" t="s">
        <v>879</v>
      </c>
      <c r="H66" s="22"/>
      <c r="I66" s="23"/>
      <c r="J66" s="23"/>
      <c r="K66" s="27"/>
    </row>
    <row r="67" spans="1:11" ht="31" thickBot="1" x14ac:dyDescent="0.25">
      <c r="A67" s="18" t="s">
        <v>433</v>
      </c>
      <c r="B67" s="18">
        <v>3</v>
      </c>
      <c r="C67" s="18" t="s">
        <v>394</v>
      </c>
      <c r="D67" s="18" t="s">
        <v>63</v>
      </c>
      <c r="E67" s="18">
        <v>1</v>
      </c>
      <c r="F67" s="18">
        <v>3.9</v>
      </c>
      <c r="G67" s="17" t="s">
        <v>842</v>
      </c>
      <c r="H67" s="17" t="s">
        <v>884</v>
      </c>
      <c r="I67" s="17"/>
      <c r="J67" s="17"/>
      <c r="K67" s="17"/>
    </row>
    <row r="68" spans="1:11" ht="31" thickBot="1" x14ac:dyDescent="0.25">
      <c r="A68" s="18" t="s">
        <v>433</v>
      </c>
      <c r="B68" s="18">
        <v>3</v>
      </c>
      <c r="C68" s="18" t="s">
        <v>394</v>
      </c>
      <c r="D68" s="18" t="s">
        <v>284</v>
      </c>
      <c r="E68" s="18">
        <v>1</v>
      </c>
      <c r="F68" s="18">
        <v>1.9</v>
      </c>
      <c r="G68" s="17" t="s">
        <v>885</v>
      </c>
      <c r="H68" s="17" t="s">
        <v>886</v>
      </c>
      <c r="I68" s="42">
        <v>45102</v>
      </c>
      <c r="J68" s="18" t="s">
        <v>413</v>
      </c>
      <c r="K68" s="32">
        <v>1</v>
      </c>
    </row>
    <row r="69" spans="1:11" ht="31" thickBot="1" x14ac:dyDescent="0.25">
      <c r="A69" s="18" t="s">
        <v>433</v>
      </c>
      <c r="B69" s="18">
        <v>3</v>
      </c>
      <c r="C69" s="18" t="s">
        <v>398</v>
      </c>
      <c r="D69" s="18" t="s">
        <v>399</v>
      </c>
      <c r="E69" s="18">
        <v>2</v>
      </c>
      <c r="F69" s="18">
        <v>3.9</v>
      </c>
      <c r="G69" s="17" t="s">
        <v>887</v>
      </c>
      <c r="H69" s="22"/>
      <c r="I69" s="23"/>
      <c r="J69" s="23"/>
      <c r="K69" s="27"/>
    </row>
    <row r="70" spans="1:11" ht="31" thickBot="1" x14ac:dyDescent="0.25">
      <c r="A70" s="18" t="s">
        <v>433</v>
      </c>
      <c r="B70" s="18">
        <v>3</v>
      </c>
      <c r="C70" s="18" t="s">
        <v>888</v>
      </c>
      <c r="D70" s="18" t="s">
        <v>351</v>
      </c>
      <c r="E70" s="18">
        <v>1</v>
      </c>
      <c r="F70" s="18">
        <v>0.6</v>
      </c>
      <c r="G70" s="17" t="s">
        <v>887</v>
      </c>
      <c r="H70" s="22"/>
      <c r="I70" s="23"/>
      <c r="J70" s="23"/>
      <c r="K70" s="27"/>
    </row>
    <row r="71" spans="1:11" ht="31" thickBot="1" x14ac:dyDescent="0.25">
      <c r="A71" s="18" t="s">
        <v>433</v>
      </c>
      <c r="B71" s="18">
        <v>3</v>
      </c>
      <c r="C71" s="18" t="s">
        <v>874</v>
      </c>
      <c r="D71" s="18" t="s">
        <v>461</v>
      </c>
      <c r="E71" s="18">
        <v>1</v>
      </c>
      <c r="F71" s="18">
        <v>0.2</v>
      </c>
      <c r="G71" s="17" t="s">
        <v>889</v>
      </c>
      <c r="H71" s="22"/>
      <c r="I71" s="23"/>
      <c r="J71" s="23"/>
      <c r="K71" s="27"/>
    </row>
    <row r="72" spans="1:11" ht="46" thickBot="1" x14ac:dyDescent="0.25">
      <c r="A72" s="18" t="s">
        <v>433</v>
      </c>
      <c r="B72" s="18">
        <v>4</v>
      </c>
      <c r="C72" s="18" t="s">
        <v>88</v>
      </c>
      <c r="D72" s="18" t="s">
        <v>579</v>
      </c>
      <c r="E72" s="18">
        <v>1</v>
      </c>
      <c r="F72" s="18">
        <v>1.1000000000000001</v>
      </c>
      <c r="G72" s="17" t="s">
        <v>466</v>
      </c>
      <c r="H72" s="17" t="s">
        <v>878</v>
      </c>
      <c r="I72" s="42">
        <v>45135</v>
      </c>
      <c r="J72" s="17" t="s">
        <v>413</v>
      </c>
      <c r="K72" s="32">
        <v>0.1</v>
      </c>
    </row>
    <row r="73" spans="1:11" ht="31" thickBot="1" x14ac:dyDescent="0.25">
      <c r="A73" s="18" t="s">
        <v>433</v>
      </c>
      <c r="B73" s="18">
        <v>4</v>
      </c>
      <c r="C73" s="18" t="s">
        <v>533</v>
      </c>
      <c r="D73" s="18" t="s">
        <v>890</v>
      </c>
      <c r="E73" s="18">
        <v>1</v>
      </c>
      <c r="F73" s="18">
        <v>1.4</v>
      </c>
      <c r="G73" s="17" t="s">
        <v>887</v>
      </c>
      <c r="H73" s="22"/>
      <c r="I73" s="23"/>
      <c r="J73" s="23"/>
      <c r="K73" s="27"/>
    </row>
    <row r="74" spans="1:11" ht="46" thickBot="1" x14ac:dyDescent="0.25">
      <c r="A74" s="18" t="s">
        <v>433</v>
      </c>
      <c r="B74" s="18">
        <v>4</v>
      </c>
      <c r="C74" s="18" t="s">
        <v>874</v>
      </c>
      <c r="D74" s="18" t="s">
        <v>573</v>
      </c>
      <c r="E74" s="18">
        <v>2</v>
      </c>
      <c r="F74" s="18">
        <v>1.1000000000000001</v>
      </c>
      <c r="G74" s="17" t="s">
        <v>891</v>
      </c>
      <c r="H74" s="17" t="s">
        <v>878</v>
      </c>
      <c r="I74" s="42">
        <v>45135</v>
      </c>
      <c r="J74" s="17" t="s">
        <v>413</v>
      </c>
      <c r="K74" s="32">
        <v>0.1</v>
      </c>
    </row>
    <row r="75" spans="1:11" ht="31" thickBot="1" x14ac:dyDescent="0.25">
      <c r="A75" s="18" t="s">
        <v>433</v>
      </c>
      <c r="B75" s="18">
        <v>4</v>
      </c>
      <c r="C75" s="18" t="s">
        <v>104</v>
      </c>
      <c r="D75" s="18" t="s">
        <v>351</v>
      </c>
      <c r="E75" s="18">
        <v>1</v>
      </c>
      <c r="F75" s="18">
        <v>0.9</v>
      </c>
      <c r="G75" s="17" t="s">
        <v>887</v>
      </c>
      <c r="H75" s="22"/>
      <c r="I75" s="23"/>
      <c r="J75" s="23"/>
      <c r="K75" s="27"/>
    </row>
    <row r="76" spans="1:11" ht="16" thickBot="1" x14ac:dyDescent="0.25">
      <c r="A76" s="18" t="s">
        <v>433</v>
      </c>
      <c r="B76" s="18">
        <v>4</v>
      </c>
      <c r="C76" s="18" t="s">
        <v>892</v>
      </c>
      <c r="D76" s="18" t="s">
        <v>588</v>
      </c>
      <c r="E76" s="18">
        <v>1</v>
      </c>
      <c r="F76" s="18">
        <v>0.8</v>
      </c>
      <c r="G76" s="17" t="s">
        <v>468</v>
      </c>
      <c r="H76" s="22"/>
      <c r="I76" s="23"/>
      <c r="J76" s="23"/>
      <c r="K76" s="27"/>
    </row>
    <row r="77" spans="1:11" ht="31" thickBot="1" x14ac:dyDescent="0.25">
      <c r="A77" s="18" t="s">
        <v>433</v>
      </c>
      <c r="B77" s="18">
        <v>4</v>
      </c>
      <c r="C77" s="18" t="s">
        <v>503</v>
      </c>
      <c r="D77" s="18" t="s">
        <v>351</v>
      </c>
      <c r="E77" s="18">
        <v>1</v>
      </c>
      <c r="F77" s="18">
        <v>0.7</v>
      </c>
      <c r="G77" s="17" t="s">
        <v>887</v>
      </c>
      <c r="H77" s="22"/>
      <c r="I77" s="23"/>
      <c r="J77" s="23"/>
      <c r="K77" s="27"/>
    </row>
    <row r="78" spans="1:11" ht="76" thickBot="1" x14ac:dyDescent="0.25">
      <c r="A78" s="18" t="s">
        <v>439</v>
      </c>
      <c r="B78" s="18">
        <v>1</v>
      </c>
      <c r="C78" s="18" t="s">
        <v>586</v>
      </c>
      <c r="D78" s="18" t="s">
        <v>893</v>
      </c>
      <c r="E78" s="18">
        <v>1</v>
      </c>
      <c r="F78" s="18">
        <v>6.1</v>
      </c>
      <c r="G78" s="17" t="s">
        <v>894</v>
      </c>
      <c r="H78" s="56"/>
      <c r="I78" s="54"/>
      <c r="J78" s="54"/>
      <c r="K78" s="55"/>
    </row>
    <row r="79" spans="1:11" ht="46" thickBot="1" x14ac:dyDescent="0.25">
      <c r="A79" s="18" t="s">
        <v>439</v>
      </c>
      <c r="B79" s="18">
        <v>1</v>
      </c>
      <c r="C79" s="18" t="s">
        <v>895</v>
      </c>
      <c r="D79" s="18" t="s">
        <v>896</v>
      </c>
      <c r="E79" s="18">
        <v>2</v>
      </c>
      <c r="F79" s="18">
        <v>2.2999999999999998</v>
      </c>
      <c r="G79" s="17" t="s">
        <v>897</v>
      </c>
      <c r="H79" s="57" t="s">
        <v>878</v>
      </c>
      <c r="I79" s="53">
        <v>45161</v>
      </c>
      <c r="J79" s="54" t="s">
        <v>411</v>
      </c>
      <c r="K79" s="55" t="s">
        <v>440</v>
      </c>
    </row>
    <row r="80" spans="1:11" ht="61" thickBot="1" x14ac:dyDescent="0.25">
      <c r="A80" s="18" t="s">
        <v>439</v>
      </c>
      <c r="B80" s="18">
        <v>1</v>
      </c>
      <c r="C80" s="18" t="s">
        <v>624</v>
      </c>
      <c r="D80" s="18" t="s">
        <v>604</v>
      </c>
      <c r="E80" s="18">
        <v>1</v>
      </c>
      <c r="F80" s="18">
        <v>0.6</v>
      </c>
      <c r="G80" s="17" t="s">
        <v>898</v>
      </c>
      <c r="H80" s="56" t="s">
        <v>899</v>
      </c>
      <c r="I80" s="53">
        <v>45132</v>
      </c>
      <c r="J80" s="54" t="s">
        <v>413</v>
      </c>
      <c r="K80" s="55" t="s">
        <v>441</v>
      </c>
    </row>
    <row r="81" spans="1:11" ht="31" thickBot="1" x14ac:dyDescent="0.25">
      <c r="A81" s="18" t="s">
        <v>439</v>
      </c>
      <c r="B81" s="18">
        <v>2</v>
      </c>
      <c r="C81" s="18" t="s">
        <v>344</v>
      </c>
      <c r="D81" s="18" t="s">
        <v>900</v>
      </c>
      <c r="E81" s="18">
        <v>1</v>
      </c>
      <c r="F81" s="18">
        <v>1.8</v>
      </c>
      <c r="G81" s="17" t="s">
        <v>901</v>
      </c>
      <c r="H81" s="56" t="s">
        <v>902</v>
      </c>
      <c r="I81" s="53">
        <v>45135</v>
      </c>
      <c r="J81" s="54" t="s">
        <v>413</v>
      </c>
      <c r="K81" s="55" t="s">
        <v>441</v>
      </c>
    </row>
    <row r="82" spans="1:11" ht="29" thickBot="1" x14ac:dyDescent="0.25">
      <c r="A82" s="18"/>
      <c r="B82" s="18"/>
      <c r="C82" s="18"/>
      <c r="D82" s="18"/>
      <c r="E82" s="18"/>
      <c r="F82" s="18"/>
      <c r="G82" s="17"/>
      <c r="H82" s="22" t="s">
        <v>903</v>
      </c>
      <c r="I82" s="52">
        <v>45133</v>
      </c>
      <c r="J82" s="23" t="s">
        <v>413</v>
      </c>
      <c r="K82" s="27" t="s">
        <v>441</v>
      </c>
    </row>
    <row r="83" spans="1:11" ht="46" thickBot="1" x14ac:dyDescent="0.25">
      <c r="A83" s="18" t="s">
        <v>439</v>
      </c>
      <c r="B83" s="18">
        <v>2</v>
      </c>
      <c r="C83" s="18" t="s">
        <v>895</v>
      </c>
      <c r="D83" s="18" t="s">
        <v>896</v>
      </c>
      <c r="E83" s="18">
        <v>2</v>
      </c>
      <c r="F83" s="18">
        <v>1.2</v>
      </c>
      <c r="G83" s="17" t="s">
        <v>897</v>
      </c>
      <c r="H83" s="57" t="s">
        <v>878</v>
      </c>
      <c r="I83" s="53">
        <v>45161</v>
      </c>
      <c r="J83" s="54" t="s">
        <v>411</v>
      </c>
      <c r="K83" s="55" t="s">
        <v>440</v>
      </c>
    </row>
    <row r="84" spans="1:11" ht="16" thickBot="1" x14ac:dyDescent="0.25">
      <c r="A84" s="18" t="s">
        <v>439</v>
      </c>
      <c r="B84" s="18">
        <v>2</v>
      </c>
      <c r="C84" s="18" t="s">
        <v>607</v>
      </c>
      <c r="D84" s="18" t="s">
        <v>904</v>
      </c>
      <c r="E84" s="18">
        <v>1</v>
      </c>
      <c r="F84" s="18">
        <v>0.8</v>
      </c>
      <c r="G84" s="17"/>
      <c r="H84" s="56"/>
      <c r="I84" s="57"/>
      <c r="J84" s="53"/>
      <c r="K84" s="54"/>
    </row>
    <row r="85" spans="1:11" ht="61" thickBot="1" x14ac:dyDescent="0.25">
      <c r="A85" s="18" t="s">
        <v>439</v>
      </c>
      <c r="B85" s="18">
        <v>2</v>
      </c>
      <c r="C85" s="18" t="s">
        <v>497</v>
      </c>
      <c r="D85" s="18" t="s">
        <v>604</v>
      </c>
      <c r="E85" s="18">
        <v>1</v>
      </c>
      <c r="F85" s="18">
        <v>0.6</v>
      </c>
      <c r="G85" s="17" t="s">
        <v>898</v>
      </c>
      <c r="H85" s="56" t="s">
        <v>899</v>
      </c>
      <c r="I85" s="53">
        <v>45132</v>
      </c>
      <c r="J85" s="54" t="s">
        <v>413</v>
      </c>
      <c r="K85" s="55" t="s">
        <v>441</v>
      </c>
    </row>
    <row r="86" spans="1:11" ht="31" thickBot="1" x14ac:dyDescent="0.25">
      <c r="A86" s="18" t="s">
        <v>439</v>
      </c>
      <c r="B86" s="18">
        <v>3</v>
      </c>
      <c r="C86" s="18" t="s">
        <v>499</v>
      </c>
      <c r="D86" s="18" t="s">
        <v>598</v>
      </c>
      <c r="E86" s="18">
        <v>1</v>
      </c>
      <c r="F86" s="18">
        <v>3.6</v>
      </c>
      <c r="G86" s="17" t="s">
        <v>905</v>
      </c>
      <c r="H86" s="57" t="s">
        <v>906</v>
      </c>
      <c r="I86" s="58">
        <v>45137</v>
      </c>
      <c r="J86" s="53" t="s">
        <v>413</v>
      </c>
      <c r="K86" s="54" t="s">
        <v>441</v>
      </c>
    </row>
    <row r="87" spans="1:11" ht="61" thickBot="1" x14ac:dyDescent="0.25">
      <c r="A87" s="18" t="s">
        <v>439</v>
      </c>
      <c r="B87" s="18">
        <v>3</v>
      </c>
      <c r="C87" s="18" t="s">
        <v>907</v>
      </c>
      <c r="D87" s="18" t="s">
        <v>594</v>
      </c>
      <c r="E87" s="18">
        <v>1</v>
      </c>
      <c r="F87" s="18">
        <v>3.4</v>
      </c>
      <c r="G87" s="17" t="s">
        <v>908</v>
      </c>
      <c r="H87" s="57"/>
      <c r="I87" s="57"/>
      <c r="J87" s="53"/>
      <c r="K87" s="54"/>
    </row>
    <row r="88" spans="1:11" ht="31" thickBot="1" x14ac:dyDescent="0.25">
      <c r="A88" s="18" t="s">
        <v>439</v>
      </c>
      <c r="B88" s="18">
        <v>3</v>
      </c>
      <c r="C88" s="18" t="s">
        <v>394</v>
      </c>
      <c r="D88" s="18" t="s">
        <v>597</v>
      </c>
      <c r="E88" s="18">
        <v>1</v>
      </c>
      <c r="F88" s="18">
        <v>2.2999999999999998</v>
      </c>
      <c r="G88" s="17" t="s">
        <v>909</v>
      </c>
      <c r="H88" s="57"/>
      <c r="I88" s="57"/>
      <c r="J88" s="53"/>
      <c r="K88" s="54"/>
    </row>
    <row r="89" spans="1:11" ht="31" thickBot="1" x14ac:dyDescent="0.25">
      <c r="A89" s="18" t="s">
        <v>439</v>
      </c>
      <c r="B89" s="18">
        <v>3</v>
      </c>
      <c r="C89" s="18" t="s">
        <v>490</v>
      </c>
      <c r="D89" s="18" t="s">
        <v>910</v>
      </c>
      <c r="E89" s="18">
        <v>7</v>
      </c>
      <c r="F89" s="18">
        <v>1.6</v>
      </c>
      <c r="G89" s="17" t="s">
        <v>911</v>
      </c>
      <c r="H89" s="57" t="s">
        <v>912</v>
      </c>
      <c r="I89" s="58">
        <v>45147</v>
      </c>
      <c r="J89" s="53" t="s">
        <v>447</v>
      </c>
      <c r="K89" s="54" t="s">
        <v>441</v>
      </c>
    </row>
    <row r="90" spans="1:11" ht="31" thickBot="1" x14ac:dyDescent="0.25">
      <c r="A90" s="18"/>
      <c r="B90" s="18"/>
      <c r="C90" s="18"/>
      <c r="D90" s="18"/>
      <c r="E90" s="18"/>
      <c r="F90" s="18"/>
      <c r="G90" s="17"/>
      <c r="H90" s="17" t="s">
        <v>913</v>
      </c>
      <c r="I90" s="42">
        <v>45199</v>
      </c>
      <c r="J90" s="53" t="s">
        <v>447</v>
      </c>
      <c r="K90" s="54" t="s">
        <v>440</v>
      </c>
    </row>
    <row r="91" spans="1:11" ht="31" thickBot="1" x14ac:dyDescent="0.25">
      <c r="A91" s="18" t="s">
        <v>439</v>
      </c>
      <c r="B91" s="18">
        <v>3</v>
      </c>
      <c r="C91" s="18" t="s">
        <v>895</v>
      </c>
      <c r="D91" s="18" t="s">
        <v>896</v>
      </c>
      <c r="E91" s="18">
        <v>3</v>
      </c>
      <c r="F91" s="18">
        <v>1.8</v>
      </c>
      <c r="G91" s="17" t="s">
        <v>914</v>
      </c>
      <c r="H91" s="57" t="s">
        <v>915</v>
      </c>
      <c r="I91" s="58">
        <v>45163</v>
      </c>
      <c r="J91" s="53" t="s">
        <v>411</v>
      </c>
      <c r="K91" s="54" t="s">
        <v>440</v>
      </c>
    </row>
    <row r="92" spans="1:11" ht="46" thickBot="1" x14ac:dyDescent="0.25">
      <c r="A92" s="18" t="s">
        <v>439</v>
      </c>
      <c r="B92" s="18">
        <v>4</v>
      </c>
      <c r="C92" s="18" t="s">
        <v>895</v>
      </c>
      <c r="D92" s="18" t="s">
        <v>896</v>
      </c>
      <c r="E92" s="18">
        <v>3</v>
      </c>
      <c r="F92" s="18">
        <v>2.2999999999999998</v>
      </c>
      <c r="G92" s="17" t="s">
        <v>897</v>
      </c>
      <c r="H92" s="57" t="s">
        <v>878</v>
      </c>
      <c r="I92" s="53">
        <v>45161</v>
      </c>
      <c r="J92" s="54" t="s">
        <v>411</v>
      </c>
      <c r="K92" s="55" t="s">
        <v>440</v>
      </c>
    </row>
    <row r="93" spans="1:11" ht="31" thickBot="1" x14ac:dyDescent="0.25">
      <c r="A93" s="18" t="s">
        <v>439</v>
      </c>
      <c r="B93" s="18">
        <v>4</v>
      </c>
      <c r="C93" s="18" t="s">
        <v>490</v>
      </c>
      <c r="D93" s="18" t="s">
        <v>910</v>
      </c>
      <c r="E93" s="18">
        <v>7</v>
      </c>
      <c r="F93" s="18">
        <v>1.6</v>
      </c>
      <c r="G93" s="17" t="s">
        <v>911</v>
      </c>
      <c r="H93" s="57" t="s">
        <v>912</v>
      </c>
      <c r="I93" s="58">
        <v>45147</v>
      </c>
      <c r="J93" s="53" t="s">
        <v>447</v>
      </c>
      <c r="K93" s="54" t="s">
        <v>441</v>
      </c>
    </row>
    <row r="94" spans="1:11" ht="31" thickBot="1" x14ac:dyDescent="0.25">
      <c r="A94" s="18"/>
      <c r="B94" s="18"/>
      <c r="C94" s="18"/>
      <c r="D94" s="18"/>
      <c r="E94" s="18"/>
      <c r="F94" s="18"/>
      <c r="G94" s="17"/>
      <c r="H94" s="17" t="s">
        <v>913</v>
      </c>
      <c r="I94" s="42">
        <v>45199</v>
      </c>
      <c r="J94" s="53" t="s">
        <v>447</v>
      </c>
      <c r="K94" s="54" t="s">
        <v>440</v>
      </c>
    </row>
    <row r="95" spans="1:11" ht="31" thickBot="1" x14ac:dyDescent="0.25">
      <c r="A95" s="18" t="s">
        <v>439</v>
      </c>
      <c r="B95" s="18">
        <v>4</v>
      </c>
      <c r="C95" s="18" t="s">
        <v>601</v>
      </c>
      <c r="D95" s="18" t="s">
        <v>916</v>
      </c>
      <c r="E95" s="18">
        <v>1</v>
      </c>
      <c r="F95" s="18">
        <v>1.3</v>
      </c>
      <c r="G95" s="17" t="s">
        <v>917</v>
      </c>
      <c r="H95" s="57"/>
      <c r="I95" s="57"/>
      <c r="J95" s="53"/>
      <c r="K95" s="54"/>
    </row>
    <row r="96" spans="1:11" ht="61" thickBot="1" x14ac:dyDescent="0.25">
      <c r="A96" s="18" t="s">
        <v>439</v>
      </c>
      <c r="B96" s="18">
        <v>4</v>
      </c>
      <c r="C96" s="18" t="s">
        <v>497</v>
      </c>
      <c r="D96" s="18" t="s">
        <v>604</v>
      </c>
      <c r="E96" s="18">
        <v>1</v>
      </c>
      <c r="F96" s="18">
        <v>0.6</v>
      </c>
      <c r="G96" s="17" t="s">
        <v>898</v>
      </c>
      <c r="H96" s="56" t="s">
        <v>899</v>
      </c>
      <c r="I96" s="53">
        <v>45132</v>
      </c>
      <c r="J96" s="54" t="s">
        <v>413</v>
      </c>
      <c r="K96" s="55" t="s">
        <v>441</v>
      </c>
    </row>
    <row r="97" spans="1:11" ht="31" thickBot="1" x14ac:dyDescent="0.25">
      <c r="A97" s="18" t="s">
        <v>439</v>
      </c>
      <c r="B97" s="18">
        <v>4</v>
      </c>
      <c r="C97" s="18" t="s">
        <v>344</v>
      </c>
      <c r="D97" s="18" t="s">
        <v>122</v>
      </c>
      <c r="E97" s="18">
        <v>2</v>
      </c>
      <c r="F97" s="18">
        <v>0.6</v>
      </c>
      <c r="G97" s="17" t="s">
        <v>466</v>
      </c>
      <c r="H97" s="57"/>
      <c r="I97" s="57"/>
      <c r="J97" s="53"/>
      <c r="K97" s="54"/>
    </row>
    <row r="98" spans="1:11" ht="31" thickBot="1" x14ac:dyDescent="0.25">
      <c r="A98" s="18" t="s">
        <v>442</v>
      </c>
      <c r="B98" s="18">
        <v>1</v>
      </c>
      <c r="C98" s="18" t="s">
        <v>540</v>
      </c>
      <c r="D98" s="18" t="s">
        <v>918</v>
      </c>
      <c r="E98" s="18">
        <v>1</v>
      </c>
      <c r="F98" s="18">
        <v>0.5</v>
      </c>
      <c r="G98" s="17" t="s">
        <v>466</v>
      </c>
      <c r="H98" s="17" t="s">
        <v>919</v>
      </c>
      <c r="I98" s="42">
        <v>45154</v>
      </c>
      <c r="J98" s="53" t="s">
        <v>411</v>
      </c>
      <c r="K98" s="54" t="s">
        <v>441</v>
      </c>
    </row>
    <row r="99" spans="1:11" ht="31" thickBot="1" x14ac:dyDescent="0.25">
      <c r="A99" s="18" t="s">
        <v>442</v>
      </c>
      <c r="B99" s="18">
        <v>1</v>
      </c>
      <c r="C99" s="18" t="s">
        <v>624</v>
      </c>
      <c r="D99" s="18" t="s">
        <v>620</v>
      </c>
      <c r="E99" s="18">
        <v>1</v>
      </c>
      <c r="F99" s="18">
        <v>0.5</v>
      </c>
      <c r="G99" s="17" t="s">
        <v>920</v>
      </c>
      <c r="H99" s="17" t="s">
        <v>921</v>
      </c>
      <c r="I99" s="42">
        <v>45166</v>
      </c>
      <c r="J99" s="53" t="s">
        <v>413</v>
      </c>
      <c r="K99" s="54" t="s">
        <v>441</v>
      </c>
    </row>
    <row r="100" spans="1:11" ht="16" thickBot="1" x14ac:dyDescent="0.25">
      <c r="A100" s="18" t="s">
        <v>442</v>
      </c>
      <c r="B100" s="18">
        <v>2</v>
      </c>
      <c r="C100" s="18" t="s">
        <v>503</v>
      </c>
      <c r="D100" s="18" t="s">
        <v>351</v>
      </c>
      <c r="E100" s="18">
        <v>1</v>
      </c>
      <c r="F100" s="18">
        <v>1.5</v>
      </c>
      <c r="G100" s="17" t="s">
        <v>856</v>
      </c>
      <c r="H100" s="17"/>
      <c r="I100" s="17"/>
      <c r="J100" s="53"/>
      <c r="K100" s="54"/>
    </row>
    <row r="101" spans="1:11" ht="61" thickBot="1" x14ac:dyDescent="0.25">
      <c r="A101" s="18" t="s">
        <v>442</v>
      </c>
      <c r="B101" s="18">
        <v>2</v>
      </c>
      <c r="C101" s="18" t="s">
        <v>513</v>
      </c>
      <c r="D101" s="18" t="s">
        <v>617</v>
      </c>
      <c r="E101" s="18">
        <v>1</v>
      </c>
      <c r="F101" s="18">
        <v>1.4</v>
      </c>
      <c r="G101" s="17" t="s">
        <v>448</v>
      </c>
      <c r="H101" s="17"/>
      <c r="I101" s="17"/>
      <c r="J101" s="53"/>
      <c r="K101" s="54"/>
    </row>
    <row r="102" spans="1:11" ht="31" thickBot="1" x14ac:dyDescent="0.25">
      <c r="A102" s="18" t="s">
        <v>442</v>
      </c>
      <c r="B102" s="18">
        <v>2</v>
      </c>
      <c r="C102" s="18" t="s">
        <v>624</v>
      </c>
      <c r="D102" s="18" t="s">
        <v>620</v>
      </c>
      <c r="E102" s="18">
        <v>1</v>
      </c>
      <c r="F102" s="18">
        <v>0.4</v>
      </c>
      <c r="G102" s="17" t="s">
        <v>920</v>
      </c>
      <c r="H102" s="17" t="s">
        <v>921</v>
      </c>
      <c r="I102" s="42">
        <v>45166</v>
      </c>
      <c r="J102" s="53" t="s">
        <v>413</v>
      </c>
      <c r="K102" s="54" t="s">
        <v>441</v>
      </c>
    </row>
    <row r="103" spans="1:11" ht="31" thickBot="1" x14ac:dyDescent="0.25">
      <c r="A103" s="18" t="s">
        <v>442</v>
      </c>
      <c r="B103" s="18">
        <v>2</v>
      </c>
      <c r="C103" s="18" t="s">
        <v>494</v>
      </c>
      <c r="D103" s="18" t="s">
        <v>620</v>
      </c>
      <c r="E103" s="18">
        <v>1</v>
      </c>
      <c r="F103" s="18">
        <v>0.3</v>
      </c>
      <c r="G103" s="17" t="s">
        <v>920</v>
      </c>
      <c r="H103" s="17" t="s">
        <v>921</v>
      </c>
      <c r="I103" s="42">
        <v>45166</v>
      </c>
      <c r="J103" s="53" t="s">
        <v>413</v>
      </c>
      <c r="K103" s="54" t="s">
        <v>441</v>
      </c>
    </row>
    <row r="104" spans="1:11" ht="61" thickBot="1" x14ac:dyDescent="0.25">
      <c r="A104" s="18" t="s">
        <v>442</v>
      </c>
      <c r="B104" s="18">
        <v>3</v>
      </c>
      <c r="C104" s="18" t="s">
        <v>396</v>
      </c>
      <c r="D104" s="18" t="s">
        <v>616</v>
      </c>
      <c r="E104" s="18">
        <v>7</v>
      </c>
      <c r="F104" s="18">
        <v>4.2</v>
      </c>
      <c r="G104" s="17" t="s">
        <v>922</v>
      </c>
      <c r="H104" s="17" t="s">
        <v>923</v>
      </c>
      <c r="I104" s="17"/>
      <c r="J104" s="53"/>
      <c r="K104" s="54"/>
    </row>
    <row r="105" spans="1:11" ht="31" thickBot="1" x14ac:dyDescent="0.25">
      <c r="A105" s="18" t="s">
        <v>442</v>
      </c>
      <c r="B105" s="18">
        <v>4</v>
      </c>
      <c r="C105" s="18" t="s">
        <v>624</v>
      </c>
      <c r="D105" s="18" t="s">
        <v>620</v>
      </c>
      <c r="E105" s="18">
        <v>3</v>
      </c>
      <c r="F105" s="18">
        <v>4</v>
      </c>
      <c r="G105" s="17" t="s">
        <v>920</v>
      </c>
      <c r="H105" s="17" t="s">
        <v>921</v>
      </c>
      <c r="I105" s="42">
        <v>45166</v>
      </c>
      <c r="J105" s="53" t="s">
        <v>413</v>
      </c>
      <c r="K105" s="54" t="s">
        <v>441</v>
      </c>
    </row>
    <row r="106" spans="1:11" ht="16" thickBot="1" x14ac:dyDescent="0.25">
      <c r="A106" s="18" t="s">
        <v>442</v>
      </c>
      <c r="B106" s="18">
        <v>4</v>
      </c>
      <c r="C106" s="18" t="s">
        <v>618</v>
      </c>
      <c r="D106" s="18" t="s">
        <v>351</v>
      </c>
      <c r="E106" s="18">
        <v>1</v>
      </c>
      <c r="F106" s="18">
        <v>2.2000000000000002</v>
      </c>
      <c r="G106" s="17" t="s">
        <v>856</v>
      </c>
      <c r="H106" s="17"/>
      <c r="I106" s="17"/>
      <c r="J106" s="53"/>
      <c r="K106" s="54"/>
    </row>
    <row r="107" spans="1:11" ht="31" thickBot="1" x14ac:dyDescent="0.25">
      <c r="A107" s="18" t="s">
        <v>442</v>
      </c>
      <c r="B107" s="18">
        <v>4</v>
      </c>
      <c r="C107" s="18" t="s">
        <v>622</v>
      </c>
      <c r="D107" s="18" t="s">
        <v>215</v>
      </c>
      <c r="E107" s="18">
        <v>1</v>
      </c>
      <c r="F107" s="18">
        <v>1.7</v>
      </c>
      <c r="G107" s="17"/>
      <c r="H107" s="17"/>
      <c r="I107" s="17"/>
      <c r="J107" s="53"/>
      <c r="K107" s="54"/>
    </row>
    <row r="108" spans="1:11" ht="31" thickBot="1" x14ac:dyDescent="0.25">
      <c r="A108" s="18" t="s">
        <v>442</v>
      </c>
      <c r="B108" s="18">
        <v>4</v>
      </c>
      <c r="C108" s="18" t="s">
        <v>494</v>
      </c>
      <c r="D108" s="18" t="s">
        <v>619</v>
      </c>
      <c r="E108" s="18">
        <v>1</v>
      </c>
      <c r="F108" s="18">
        <v>0.5</v>
      </c>
      <c r="G108" s="17"/>
      <c r="H108" s="17"/>
      <c r="I108" s="17"/>
      <c r="J108" s="53"/>
      <c r="K108" s="54"/>
    </row>
    <row r="109" spans="1:11" ht="46" thickBot="1" x14ac:dyDescent="0.25">
      <c r="A109" s="18" t="s">
        <v>449</v>
      </c>
      <c r="B109" s="18">
        <v>1</v>
      </c>
      <c r="C109" s="18" t="s">
        <v>494</v>
      </c>
      <c r="D109" s="18" t="s">
        <v>924</v>
      </c>
      <c r="E109" s="18">
        <v>1</v>
      </c>
      <c r="F109" s="18">
        <v>2</v>
      </c>
      <c r="G109" s="17" t="s">
        <v>925</v>
      </c>
      <c r="H109" s="17"/>
      <c r="I109" s="17"/>
      <c r="J109" s="53"/>
      <c r="K109" s="54"/>
    </row>
    <row r="110" spans="1:11" ht="46" thickBot="1" x14ac:dyDescent="0.25">
      <c r="A110" s="18" t="s">
        <v>449</v>
      </c>
      <c r="B110" s="18">
        <v>2</v>
      </c>
      <c r="C110" s="18" t="s">
        <v>494</v>
      </c>
      <c r="D110" s="18" t="s">
        <v>924</v>
      </c>
      <c r="E110" s="18">
        <v>1</v>
      </c>
      <c r="F110" s="18">
        <v>2</v>
      </c>
      <c r="G110" s="17" t="s">
        <v>925</v>
      </c>
      <c r="H110" s="17"/>
      <c r="I110" s="17"/>
      <c r="J110" s="53"/>
      <c r="K110" s="54"/>
    </row>
    <row r="111" spans="1:11" ht="31" thickBot="1" x14ac:dyDescent="0.25">
      <c r="A111" s="18" t="s">
        <v>449</v>
      </c>
      <c r="B111" s="18">
        <v>2</v>
      </c>
      <c r="C111" s="18" t="s">
        <v>344</v>
      </c>
      <c r="D111" s="18" t="s">
        <v>122</v>
      </c>
      <c r="E111" s="18">
        <v>1</v>
      </c>
      <c r="F111" s="18">
        <v>1.1000000000000001</v>
      </c>
      <c r="G111" s="17" t="s">
        <v>436</v>
      </c>
      <c r="H111" s="17" t="s">
        <v>926</v>
      </c>
      <c r="I111" s="17"/>
      <c r="J111" s="53"/>
      <c r="K111" s="54"/>
    </row>
    <row r="112" spans="1:11" ht="31" thickBot="1" x14ac:dyDescent="0.25">
      <c r="A112" s="18" t="s">
        <v>449</v>
      </c>
      <c r="B112" s="18">
        <v>3</v>
      </c>
      <c r="C112" s="18" t="s">
        <v>624</v>
      </c>
      <c r="D112" s="18" t="s">
        <v>620</v>
      </c>
      <c r="E112" s="18">
        <v>1</v>
      </c>
      <c r="F112" s="18">
        <v>2.2999999999999998</v>
      </c>
      <c r="G112" s="17" t="s">
        <v>927</v>
      </c>
      <c r="H112" s="17" t="s">
        <v>928</v>
      </c>
      <c r="I112" s="42">
        <v>45182</v>
      </c>
      <c r="J112" s="53" t="s">
        <v>413</v>
      </c>
      <c r="K112" s="54" t="s">
        <v>441</v>
      </c>
    </row>
    <row r="113" spans="1:11" ht="31" thickBot="1" x14ac:dyDescent="0.25">
      <c r="A113" s="18" t="s">
        <v>449</v>
      </c>
      <c r="B113" s="18">
        <v>3</v>
      </c>
      <c r="C113" s="18" t="s">
        <v>555</v>
      </c>
      <c r="D113" s="18" t="s">
        <v>625</v>
      </c>
      <c r="E113" s="18">
        <v>1</v>
      </c>
      <c r="F113" s="18">
        <v>1.6</v>
      </c>
      <c r="G113" s="17" t="s">
        <v>431</v>
      </c>
      <c r="H113" s="17" t="s">
        <v>929</v>
      </c>
      <c r="I113" s="42">
        <v>45187</v>
      </c>
      <c r="J113" s="53" t="s">
        <v>413</v>
      </c>
      <c r="K113" s="54" t="s">
        <v>441</v>
      </c>
    </row>
    <row r="114" spans="1:11" ht="46" thickBot="1" x14ac:dyDescent="0.25">
      <c r="A114" s="18" t="s">
        <v>449</v>
      </c>
      <c r="B114" s="18">
        <v>4</v>
      </c>
      <c r="C114" s="18" t="s">
        <v>494</v>
      </c>
      <c r="D114" s="18" t="s">
        <v>924</v>
      </c>
      <c r="E114" s="18">
        <v>1</v>
      </c>
      <c r="F114" s="18">
        <v>2.2999999999999998</v>
      </c>
      <c r="G114" s="17" t="s">
        <v>925</v>
      </c>
      <c r="H114" s="17"/>
      <c r="I114" s="17"/>
      <c r="J114" s="53"/>
      <c r="K114" s="54"/>
    </row>
    <row r="115" spans="1:11" ht="31" thickBot="1" x14ac:dyDescent="0.25">
      <c r="A115" s="18" t="s">
        <v>449</v>
      </c>
      <c r="B115" s="18">
        <v>4</v>
      </c>
      <c r="C115" s="18" t="s">
        <v>344</v>
      </c>
      <c r="D115" s="18" t="s">
        <v>122</v>
      </c>
      <c r="E115" s="18">
        <v>1</v>
      </c>
      <c r="F115" s="18">
        <v>0.9</v>
      </c>
      <c r="G115" s="17"/>
      <c r="H115" s="17"/>
      <c r="I115" s="17"/>
      <c r="J115" s="53"/>
      <c r="K115" s="54"/>
    </row>
    <row r="116" spans="1:11" ht="46" thickBot="1" x14ac:dyDescent="0.25">
      <c r="A116" s="18" t="s">
        <v>450</v>
      </c>
      <c r="B116" s="18">
        <v>1</v>
      </c>
      <c r="C116" s="18" t="s">
        <v>626</v>
      </c>
      <c r="D116" s="18" t="s">
        <v>627</v>
      </c>
      <c r="E116" s="18">
        <v>1</v>
      </c>
      <c r="F116" s="34">
        <v>1.2166666666666666</v>
      </c>
      <c r="G116" s="17" t="s">
        <v>930</v>
      </c>
      <c r="H116" s="17" t="s">
        <v>931</v>
      </c>
      <c r="I116" s="42">
        <v>45255</v>
      </c>
      <c r="J116" s="86" t="s">
        <v>451</v>
      </c>
      <c r="K116" s="87" t="s">
        <v>446</v>
      </c>
    </row>
    <row r="117" spans="1:11" ht="31" thickBot="1" x14ac:dyDescent="0.25">
      <c r="A117" s="18" t="s">
        <v>450</v>
      </c>
      <c r="B117" s="18">
        <v>1</v>
      </c>
      <c r="C117" s="18" t="s">
        <v>494</v>
      </c>
      <c r="D117" s="18" t="s">
        <v>636</v>
      </c>
      <c r="E117" s="18">
        <v>1</v>
      </c>
      <c r="F117" s="34">
        <v>0.78333333333333333</v>
      </c>
      <c r="G117" s="17" t="s">
        <v>932</v>
      </c>
      <c r="H117" s="17"/>
      <c r="I117" s="17"/>
      <c r="J117" s="86"/>
      <c r="K117" s="87"/>
    </row>
    <row r="118" spans="1:11" ht="31" thickBot="1" x14ac:dyDescent="0.25">
      <c r="A118" s="18" t="s">
        <v>450</v>
      </c>
      <c r="B118" s="18">
        <v>1</v>
      </c>
      <c r="C118" s="18" t="s">
        <v>492</v>
      </c>
      <c r="D118" s="18" t="s">
        <v>637</v>
      </c>
      <c r="E118" s="18">
        <v>1</v>
      </c>
      <c r="F118" s="34">
        <v>0.66666666666666663</v>
      </c>
      <c r="G118" s="17" t="s">
        <v>879</v>
      </c>
      <c r="H118" s="17" t="s">
        <v>933</v>
      </c>
      <c r="I118" s="86">
        <v>45270</v>
      </c>
      <c r="J118" s="86" t="s">
        <v>411</v>
      </c>
      <c r="K118" s="88" t="s">
        <v>446</v>
      </c>
    </row>
    <row r="119" spans="1:11" ht="31" thickBot="1" x14ac:dyDescent="0.25">
      <c r="A119" s="18" t="s">
        <v>450</v>
      </c>
      <c r="B119" s="18">
        <v>1</v>
      </c>
      <c r="C119" s="18" t="s">
        <v>642</v>
      </c>
      <c r="D119" s="18" t="s">
        <v>643</v>
      </c>
      <c r="E119" s="18">
        <v>1</v>
      </c>
      <c r="F119" s="34">
        <v>0.41666666666666669</v>
      </c>
      <c r="G119" s="17"/>
      <c r="H119" s="22"/>
      <c r="I119" s="87"/>
      <c r="J119" s="87"/>
      <c r="K119" s="88"/>
    </row>
    <row r="120" spans="1:11" ht="31" thickBot="1" x14ac:dyDescent="0.25">
      <c r="A120" s="18" t="s">
        <v>450</v>
      </c>
      <c r="B120" s="18">
        <v>2</v>
      </c>
      <c r="C120" s="18" t="s">
        <v>634</v>
      </c>
      <c r="D120" s="18" t="s">
        <v>635</v>
      </c>
      <c r="E120" s="18">
        <v>1</v>
      </c>
      <c r="F120" s="34">
        <v>2.1833333333333331</v>
      </c>
      <c r="G120" s="17" t="s">
        <v>934</v>
      </c>
      <c r="H120" s="22" t="s">
        <v>935</v>
      </c>
      <c r="I120" s="86">
        <v>45260</v>
      </c>
      <c r="J120" s="87" t="s">
        <v>411</v>
      </c>
      <c r="K120" s="88" t="s">
        <v>440</v>
      </c>
    </row>
    <row r="121" spans="1:11" ht="31" thickBot="1" x14ac:dyDescent="0.25">
      <c r="A121" s="18" t="s">
        <v>450</v>
      </c>
      <c r="B121" s="18">
        <v>2</v>
      </c>
      <c r="C121" s="18" t="s">
        <v>639</v>
      </c>
      <c r="D121" s="18" t="s">
        <v>640</v>
      </c>
      <c r="E121" s="18">
        <v>1</v>
      </c>
      <c r="F121" s="34">
        <v>1.3333333333333333</v>
      </c>
      <c r="G121" s="17" t="s">
        <v>431</v>
      </c>
      <c r="H121" s="22" t="s">
        <v>936</v>
      </c>
      <c r="I121" s="86">
        <v>45290</v>
      </c>
      <c r="J121" s="87" t="s">
        <v>410</v>
      </c>
      <c r="K121" s="88" t="s">
        <v>446</v>
      </c>
    </row>
    <row r="122" spans="1:11" ht="46" thickBot="1" x14ac:dyDescent="0.25">
      <c r="A122" s="18" t="s">
        <v>450</v>
      </c>
      <c r="B122" s="18">
        <v>2</v>
      </c>
      <c r="C122" s="18" t="s">
        <v>626</v>
      </c>
      <c r="D122" s="18" t="s">
        <v>627</v>
      </c>
      <c r="E122" s="18">
        <v>1</v>
      </c>
      <c r="F122" s="34">
        <v>1.2166666666666666</v>
      </c>
      <c r="G122" s="17" t="s">
        <v>930</v>
      </c>
      <c r="H122" s="17" t="s">
        <v>931</v>
      </c>
      <c r="I122" s="42">
        <v>45255</v>
      </c>
      <c r="J122" s="86" t="s">
        <v>451</v>
      </c>
      <c r="K122" s="87" t="s">
        <v>446</v>
      </c>
    </row>
    <row r="123" spans="1:11" ht="31" thickBot="1" x14ac:dyDescent="0.25">
      <c r="A123" s="18" t="s">
        <v>450</v>
      </c>
      <c r="B123" s="18">
        <v>2</v>
      </c>
      <c r="C123" s="18" t="s">
        <v>494</v>
      </c>
      <c r="D123" s="18" t="s">
        <v>636</v>
      </c>
      <c r="E123" s="18">
        <v>1</v>
      </c>
      <c r="F123" s="34">
        <v>0.78333333333333333</v>
      </c>
      <c r="G123" s="17" t="s">
        <v>932</v>
      </c>
      <c r="H123" s="22"/>
      <c r="I123" s="87"/>
      <c r="J123" s="87"/>
      <c r="K123" s="88"/>
    </row>
    <row r="124" spans="1:11" ht="91" thickBot="1" x14ac:dyDescent="0.25">
      <c r="A124" s="18" t="s">
        <v>450</v>
      </c>
      <c r="B124" s="18">
        <v>3</v>
      </c>
      <c r="C124" s="18" t="s">
        <v>490</v>
      </c>
      <c r="D124" s="18" t="s">
        <v>937</v>
      </c>
      <c r="E124" s="18">
        <v>1</v>
      </c>
      <c r="F124" s="34">
        <v>4.333333333333333</v>
      </c>
      <c r="G124" s="17" t="s">
        <v>938</v>
      </c>
      <c r="H124" s="17" t="s">
        <v>939</v>
      </c>
      <c r="I124" s="86">
        <v>45255</v>
      </c>
      <c r="J124" s="87" t="s">
        <v>451</v>
      </c>
      <c r="K124" s="88" t="s">
        <v>940</v>
      </c>
    </row>
    <row r="125" spans="1:11" ht="31" thickBot="1" x14ac:dyDescent="0.25">
      <c r="A125" s="18" t="s">
        <v>450</v>
      </c>
      <c r="B125" s="18">
        <v>3</v>
      </c>
      <c r="C125" s="18" t="s">
        <v>394</v>
      </c>
      <c r="D125" s="18" t="s">
        <v>638</v>
      </c>
      <c r="E125" s="18">
        <v>1</v>
      </c>
      <c r="F125" s="34">
        <v>2.4333333333333331</v>
      </c>
      <c r="G125" s="17" t="s">
        <v>879</v>
      </c>
      <c r="H125" s="17" t="s">
        <v>933</v>
      </c>
      <c r="I125" s="86">
        <v>45270</v>
      </c>
      <c r="J125" s="86" t="s">
        <v>411</v>
      </c>
      <c r="K125" s="88" t="s">
        <v>446</v>
      </c>
    </row>
    <row r="126" spans="1:11" ht="31" thickBot="1" x14ac:dyDescent="0.25">
      <c r="A126" s="18" t="s">
        <v>450</v>
      </c>
      <c r="B126" s="18">
        <v>3</v>
      </c>
      <c r="C126" s="18" t="s">
        <v>941</v>
      </c>
      <c r="D126" s="18" t="s">
        <v>629</v>
      </c>
      <c r="E126" s="18">
        <v>1</v>
      </c>
      <c r="F126" s="34">
        <v>0.75</v>
      </c>
      <c r="G126" s="17" t="s">
        <v>889</v>
      </c>
      <c r="H126" s="17"/>
      <c r="I126" s="87"/>
      <c r="J126" s="87"/>
      <c r="K126" s="88"/>
    </row>
    <row r="127" spans="1:11" ht="61" thickBot="1" x14ac:dyDescent="0.25">
      <c r="A127" s="18" t="s">
        <v>450</v>
      </c>
      <c r="B127" s="18">
        <v>3</v>
      </c>
      <c r="C127" s="18" t="s">
        <v>490</v>
      </c>
      <c r="D127" s="18" t="s">
        <v>942</v>
      </c>
      <c r="E127" s="18">
        <v>1</v>
      </c>
      <c r="F127" s="34">
        <v>0.71666666666666667</v>
      </c>
      <c r="G127" s="17" t="s">
        <v>943</v>
      </c>
      <c r="H127" s="17" t="s">
        <v>944</v>
      </c>
      <c r="I127" s="86">
        <v>45255</v>
      </c>
      <c r="J127" s="87" t="s">
        <v>447</v>
      </c>
      <c r="K127" s="88" t="s">
        <v>446</v>
      </c>
    </row>
    <row r="128" spans="1:11" ht="16" thickBot="1" x14ac:dyDescent="0.25">
      <c r="A128" s="18" t="s">
        <v>450</v>
      </c>
      <c r="B128" s="18">
        <v>3</v>
      </c>
      <c r="C128" s="18" t="s">
        <v>607</v>
      </c>
      <c r="D128" s="18" t="s">
        <v>644</v>
      </c>
      <c r="E128" s="18">
        <v>1</v>
      </c>
      <c r="F128" s="34">
        <v>0.31666666666666665</v>
      </c>
      <c r="G128" s="17"/>
      <c r="H128" s="17"/>
      <c r="I128" s="87"/>
      <c r="J128" s="87"/>
      <c r="K128" s="88"/>
    </row>
    <row r="129" spans="1:11" ht="61" thickBot="1" x14ac:dyDescent="0.25">
      <c r="A129" s="18" t="s">
        <v>450</v>
      </c>
      <c r="B129" s="18">
        <v>3</v>
      </c>
      <c r="C129" s="18" t="s">
        <v>490</v>
      </c>
      <c r="D129" s="18" t="s">
        <v>942</v>
      </c>
      <c r="E129" s="18">
        <v>1</v>
      </c>
      <c r="F129" s="34">
        <v>0.16666666666666666</v>
      </c>
      <c r="G129" s="17" t="s">
        <v>943</v>
      </c>
      <c r="H129" s="17" t="s">
        <v>944</v>
      </c>
      <c r="I129" s="86">
        <v>45255</v>
      </c>
      <c r="J129" s="87" t="s">
        <v>447</v>
      </c>
      <c r="K129" s="88" t="s">
        <v>446</v>
      </c>
    </row>
    <row r="130" spans="1:11" ht="31" thickBot="1" x14ac:dyDescent="0.25">
      <c r="A130" s="18" t="s">
        <v>450</v>
      </c>
      <c r="B130" s="18">
        <v>4</v>
      </c>
      <c r="C130" s="18" t="s">
        <v>485</v>
      </c>
      <c r="D130" s="18" t="s">
        <v>628</v>
      </c>
      <c r="E130" s="18">
        <v>1</v>
      </c>
      <c r="F130" s="34">
        <v>2.2666666666666666</v>
      </c>
      <c r="G130" s="17" t="s">
        <v>431</v>
      </c>
      <c r="H130" s="17" t="s">
        <v>945</v>
      </c>
      <c r="I130" s="86">
        <v>45290</v>
      </c>
      <c r="J130" s="87" t="s">
        <v>410</v>
      </c>
      <c r="K130" s="88" t="s">
        <v>446</v>
      </c>
    </row>
    <row r="131" spans="1:11" ht="31" thickBot="1" x14ac:dyDescent="0.25">
      <c r="A131" s="18" t="s">
        <v>450</v>
      </c>
      <c r="B131" s="18">
        <v>4</v>
      </c>
      <c r="C131" s="18" t="s">
        <v>492</v>
      </c>
      <c r="D131" s="18" t="s">
        <v>645</v>
      </c>
      <c r="E131" s="18">
        <v>1</v>
      </c>
      <c r="F131" s="34">
        <v>1.8833333333333333</v>
      </c>
      <c r="G131" s="17" t="s">
        <v>456</v>
      </c>
      <c r="H131" s="17" t="s">
        <v>946</v>
      </c>
      <c r="I131" s="86">
        <v>45229</v>
      </c>
      <c r="J131" s="87" t="s">
        <v>413</v>
      </c>
      <c r="K131" s="88" t="s">
        <v>441</v>
      </c>
    </row>
    <row r="132" spans="1:11" ht="61" thickBot="1" x14ac:dyDescent="0.25">
      <c r="A132" s="18" t="s">
        <v>450</v>
      </c>
      <c r="B132" s="18">
        <v>4</v>
      </c>
      <c r="C132" s="18" t="s">
        <v>630</v>
      </c>
      <c r="D132" s="18" t="s">
        <v>631</v>
      </c>
      <c r="E132" s="18">
        <v>1</v>
      </c>
      <c r="F132" s="34">
        <v>0.7</v>
      </c>
      <c r="G132" s="17" t="s">
        <v>947</v>
      </c>
      <c r="H132" s="17"/>
      <c r="I132" s="87"/>
      <c r="J132" s="87"/>
      <c r="K132" s="88"/>
    </row>
    <row r="133" spans="1:11" ht="46" thickBot="1" x14ac:dyDescent="0.25">
      <c r="A133" s="18" t="s">
        <v>450</v>
      </c>
      <c r="B133" s="18">
        <v>4</v>
      </c>
      <c r="C133" s="18" t="s">
        <v>513</v>
      </c>
      <c r="D133" s="18" t="s">
        <v>633</v>
      </c>
      <c r="E133" s="18">
        <v>1</v>
      </c>
      <c r="F133" s="34">
        <v>0.76666666666666672</v>
      </c>
      <c r="G133" s="17" t="s">
        <v>947</v>
      </c>
      <c r="H133" s="17"/>
      <c r="I133" s="87"/>
      <c r="J133" s="87"/>
      <c r="K133" s="88"/>
    </row>
    <row r="134" spans="1:11" ht="31" thickBot="1" x14ac:dyDescent="0.25">
      <c r="A134" s="18" t="s">
        <v>450</v>
      </c>
      <c r="B134" s="18">
        <v>4</v>
      </c>
      <c r="C134" s="18" t="s">
        <v>494</v>
      </c>
      <c r="D134" s="18" t="s">
        <v>636</v>
      </c>
      <c r="E134" s="18">
        <v>1</v>
      </c>
      <c r="F134" s="34">
        <v>0.78333333333333333</v>
      </c>
      <c r="G134" s="17" t="s">
        <v>932</v>
      </c>
      <c r="H134" s="17"/>
      <c r="I134" s="23"/>
      <c r="J134" s="23"/>
      <c r="K134" s="27"/>
    </row>
    <row r="135" spans="1:11" ht="61" thickBot="1" x14ac:dyDescent="0.25">
      <c r="A135" s="18" t="s">
        <v>452</v>
      </c>
      <c r="B135" s="18">
        <v>4</v>
      </c>
      <c r="C135" s="18" t="s">
        <v>344</v>
      </c>
      <c r="D135" s="18" t="s">
        <v>657</v>
      </c>
      <c r="E135" s="18">
        <v>2</v>
      </c>
      <c r="F135" s="18">
        <v>1.9</v>
      </c>
      <c r="G135" s="17"/>
      <c r="H135" s="17"/>
      <c r="I135" s="23"/>
      <c r="J135" s="23"/>
      <c r="K135" s="27"/>
    </row>
    <row r="136" spans="1:11" ht="61" thickBot="1" x14ac:dyDescent="0.25">
      <c r="A136" s="18" t="s">
        <v>452</v>
      </c>
      <c r="B136" s="18">
        <v>4</v>
      </c>
      <c r="C136" s="18" t="s">
        <v>344</v>
      </c>
      <c r="D136" s="18" t="s">
        <v>654</v>
      </c>
      <c r="E136" s="18">
        <v>1</v>
      </c>
      <c r="F136" s="18">
        <v>0.5</v>
      </c>
      <c r="G136" s="17"/>
      <c r="H136" s="17"/>
      <c r="I136" s="23"/>
      <c r="J136" s="23"/>
      <c r="K136" s="27"/>
    </row>
    <row r="137" spans="1:11" ht="61" thickBot="1" x14ac:dyDescent="0.25">
      <c r="A137" s="18" t="s">
        <v>452</v>
      </c>
      <c r="B137" s="18">
        <v>4</v>
      </c>
      <c r="C137" s="18" t="s">
        <v>948</v>
      </c>
      <c r="D137" s="18" t="s">
        <v>656</v>
      </c>
      <c r="E137" s="18">
        <v>1</v>
      </c>
      <c r="F137" s="18">
        <v>1.3</v>
      </c>
      <c r="G137" s="17"/>
      <c r="H137" s="17"/>
      <c r="I137" s="23"/>
      <c r="J137" s="23"/>
      <c r="K137" s="27"/>
    </row>
    <row r="138" spans="1:11" ht="46" thickBot="1" x14ac:dyDescent="0.25">
      <c r="A138" s="18" t="s">
        <v>452</v>
      </c>
      <c r="B138" s="18">
        <v>4</v>
      </c>
      <c r="C138" s="18" t="s">
        <v>492</v>
      </c>
      <c r="D138" s="18" t="s">
        <v>660</v>
      </c>
      <c r="E138" s="18">
        <v>1</v>
      </c>
      <c r="F138" s="18">
        <v>0.6</v>
      </c>
      <c r="G138" s="17"/>
      <c r="H138" s="17"/>
      <c r="I138" s="23"/>
      <c r="J138" s="23"/>
      <c r="K138" s="27"/>
    </row>
    <row r="139" spans="1:11" ht="121" thickBot="1" x14ac:dyDescent="0.25">
      <c r="A139" s="18" t="s">
        <v>452</v>
      </c>
      <c r="B139" s="18">
        <v>3</v>
      </c>
      <c r="C139" s="18" t="s">
        <v>394</v>
      </c>
      <c r="D139" s="18" t="s">
        <v>658</v>
      </c>
      <c r="E139" s="18">
        <v>1</v>
      </c>
      <c r="F139" s="18">
        <v>7.1</v>
      </c>
      <c r="G139" s="17"/>
      <c r="H139" s="17"/>
      <c r="I139" s="23"/>
      <c r="J139" s="23"/>
      <c r="K139" s="27"/>
    </row>
    <row r="140" spans="1:11" ht="31" thickBot="1" x14ac:dyDescent="0.25">
      <c r="A140" s="18" t="s">
        <v>452</v>
      </c>
      <c r="B140" s="18">
        <v>1</v>
      </c>
      <c r="C140" s="18" t="s">
        <v>398</v>
      </c>
      <c r="D140" s="18" t="s">
        <v>659</v>
      </c>
      <c r="E140" s="18">
        <v>1</v>
      </c>
      <c r="F140" s="18">
        <v>2.9</v>
      </c>
      <c r="G140" s="17"/>
      <c r="H140" s="17"/>
      <c r="I140" s="23"/>
      <c r="J140" s="23"/>
      <c r="K140" s="27"/>
    </row>
    <row r="141" spans="1:11" ht="46" thickBot="1" x14ac:dyDescent="0.25">
      <c r="A141" s="18" t="s">
        <v>454</v>
      </c>
      <c r="B141" s="18">
        <v>1</v>
      </c>
      <c r="C141" s="18" t="s">
        <v>601</v>
      </c>
      <c r="D141" s="18" t="s">
        <v>949</v>
      </c>
      <c r="E141" s="18">
        <v>1</v>
      </c>
      <c r="F141" s="18">
        <v>3.6</v>
      </c>
      <c r="G141" s="18" t="s">
        <v>950</v>
      </c>
      <c r="H141" s="18" t="s">
        <v>951</v>
      </c>
      <c r="I141" s="86" t="s">
        <v>455</v>
      </c>
      <c r="J141" s="87" t="s">
        <v>410</v>
      </c>
      <c r="K141" s="88" t="s">
        <v>952</v>
      </c>
    </row>
    <row r="142" spans="1:11" ht="31" thickBot="1" x14ac:dyDescent="0.25">
      <c r="A142" s="18" t="s">
        <v>454</v>
      </c>
      <c r="B142" s="18">
        <v>1</v>
      </c>
      <c r="C142" s="18" t="s">
        <v>953</v>
      </c>
      <c r="D142" s="18" t="s">
        <v>122</v>
      </c>
      <c r="E142" s="18">
        <v>1</v>
      </c>
      <c r="F142" s="18">
        <v>0.6</v>
      </c>
      <c r="G142" s="18" t="s">
        <v>436</v>
      </c>
      <c r="H142" s="18" t="s">
        <v>459</v>
      </c>
      <c r="I142" s="23"/>
      <c r="J142" s="23"/>
      <c r="K142" s="27"/>
    </row>
    <row r="143" spans="1:11" ht="66" customHeight="1" thickBot="1" x14ac:dyDescent="0.25">
      <c r="A143" s="16" t="s">
        <v>454</v>
      </c>
      <c r="B143" s="16">
        <v>2</v>
      </c>
      <c r="C143" s="16" t="s">
        <v>398</v>
      </c>
      <c r="D143" s="16" t="s">
        <v>954</v>
      </c>
      <c r="E143" s="16">
        <v>2</v>
      </c>
      <c r="F143" s="16">
        <v>52.9</v>
      </c>
      <c r="G143" s="16" t="s">
        <v>955</v>
      </c>
      <c r="H143" s="18" t="s">
        <v>956</v>
      </c>
      <c r="I143" s="86" t="s">
        <v>957</v>
      </c>
      <c r="J143" s="87" t="s">
        <v>958</v>
      </c>
      <c r="K143" s="88" t="s">
        <v>959</v>
      </c>
    </row>
    <row r="144" spans="1:11" ht="46" thickBot="1" x14ac:dyDescent="0.25">
      <c r="A144" s="18" t="s">
        <v>454</v>
      </c>
      <c r="B144" s="18">
        <v>2</v>
      </c>
      <c r="C144" s="18" t="s">
        <v>601</v>
      </c>
      <c r="D144" s="18" t="s">
        <v>949</v>
      </c>
      <c r="E144" s="18">
        <v>1</v>
      </c>
      <c r="F144" s="18">
        <v>3.6</v>
      </c>
      <c r="G144" s="18" t="s">
        <v>950</v>
      </c>
      <c r="H144" s="18" t="s">
        <v>951</v>
      </c>
      <c r="I144" s="86">
        <v>45381</v>
      </c>
      <c r="J144" s="87" t="s">
        <v>410</v>
      </c>
      <c r="K144" s="88" t="s">
        <v>952</v>
      </c>
    </row>
    <row r="145" spans="1:11" ht="106" thickBot="1" x14ac:dyDescent="0.25">
      <c r="A145" s="18" t="s">
        <v>454</v>
      </c>
      <c r="B145" s="18">
        <v>3</v>
      </c>
      <c r="C145" s="18" t="s">
        <v>624</v>
      </c>
      <c r="D145" s="18" t="s">
        <v>960</v>
      </c>
      <c r="E145" s="18">
        <v>1</v>
      </c>
      <c r="F145" s="18">
        <v>32.5</v>
      </c>
      <c r="G145" s="18" t="s">
        <v>961</v>
      </c>
      <c r="H145" s="18" t="s">
        <v>962</v>
      </c>
      <c r="I145" s="86">
        <v>45412</v>
      </c>
      <c r="J145" s="87" t="s">
        <v>410</v>
      </c>
      <c r="K145" s="88" t="s">
        <v>446</v>
      </c>
    </row>
    <row r="146" spans="1:11" ht="91" thickBot="1" x14ac:dyDescent="0.25">
      <c r="A146" s="16" t="s">
        <v>454</v>
      </c>
      <c r="B146" s="16">
        <v>3</v>
      </c>
      <c r="C146" s="16" t="s">
        <v>398</v>
      </c>
      <c r="D146" s="16" t="s">
        <v>963</v>
      </c>
      <c r="E146" s="16">
        <v>2</v>
      </c>
      <c r="F146" s="16">
        <v>17.3</v>
      </c>
      <c r="G146" s="16" t="s">
        <v>434</v>
      </c>
      <c r="H146" s="18" t="s">
        <v>964</v>
      </c>
      <c r="I146" s="86" t="s">
        <v>965</v>
      </c>
      <c r="J146" s="87" t="s">
        <v>966</v>
      </c>
      <c r="K146" s="88" t="s">
        <v>967</v>
      </c>
    </row>
    <row r="147" spans="1:11" ht="46" thickBot="1" x14ac:dyDescent="0.25">
      <c r="A147" s="18" t="s">
        <v>454</v>
      </c>
      <c r="B147" s="18">
        <v>4</v>
      </c>
      <c r="C147" s="18" t="s">
        <v>601</v>
      </c>
      <c r="D147" s="18" t="s">
        <v>949</v>
      </c>
      <c r="E147" s="18">
        <v>1</v>
      </c>
      <c r="F147" s="18">
        <v>3.6</v>
      </c>
      <c r="G147" s="18" t="s">
        <v>950</v>
      </c>
      <c r="H147" s="18" t="s">
        <v>951</v>
      </c>
      <c r="I147" s="86">
        <v>45381</v>
      </c>
      <c r="J147" s="87" t="s">
        <v>410</v>
      </c>
      <c r="K147" s="88" t="s">
        <v>952</v>
      </c>
    </row>
    <row r="148" spans="1:11" ht="16" thickBot="1" x14ac:dyDescent="0.25">
      <c r="A148" s="18" t="s">
        <v>454</v>
      </c>
      <c r="B148" s="18">
        <v>4</v>
      </c>
      <c r="C148" s="18" t="s">
        <v>874</v>
      </c>
      <c r="D148" s="18" t="s">
        <v>667</v>
      </c>
      <c r="E148" s="18">
        <v>1</v>
      </c>
      <c r="F148" s="18">
        <v>1</v>
      </c>
      <c r="G148" s="18" t="s">
        <v>968</v>
      </c>
      <c r="H148" s="18" t="s">
        <v>456</v>
      </c>
      <c r="I148" s="23" t="s">
        <v>456</v>
      </c>
      <c r="J148" s="23" t="s">
        <v>456</v>
      </c>
      <c r="K148" s="27" t="s">
        <v>456</v>
      </c>
    </row>
    <row r="149" spans="1:11" ht="31" thickBot="1" x14ac:dyDescent="0.25">
      <c r="A149" s="18" t="s">
        <v>457</v>
      </c>
      <c r="B149" s="18">
        <v>1</v>
      </c>
      <c r="C149" s="18" t="s">
        <v>770</v>
      </c>
      <c r="D149" s="18" t="s">
        <v>969</v>
      </c>
      <c r="E149" s="18">
        <v>3</v>
      </c>
      <c r="F149" s="18">
        <v>1.2</v>
      </c>
      <c r="G149" s="18" t="s">
        <v>970</v>
      </c>
      <c r="H149" s="18" t="s">
        <v>971</v>
      </c>
      <c r="I149" s="86">
        <v>45347</v>
      </c>
      <c r="J149" s="87" t="s">
        <v>972</v>
      </c>
      <c r="K149" s="88" t="s">
        <v>441</v>
      </c>
    </row>
    <row r="150" spans="1:11" ht="42" customHeight="1" thickBot="1" x14ac:dyDescent="0.25">
      <c r="A150" s="18" t="s">
        <v>457</v>
      </c>
      <c r="B150" s="18">
        <v>1</v>
      </c>
      <c r="C150" s="16" t="s">
        <v>494</v>
      </c>
      <c r="D150" s="18" t="s">
        <v>122</v>
      </c>
      <c r="E150" s="18">
        <v>1</v>
      </c>
      <c r="F150" s="18">
        <v>0.6</v>
      </c>
      <c r="G150" s="17" t="s">
        <v>795</v>
      </c>
      <c r="H150" s="17" t="s">
        <v>973</v>
      </c>
      <c r="I150" s="86">
        <v>45427</v>
      </c>
      <c r="J150" s="87" t="s">
        <v>972</v>
      </c>
      <c r="K150" s="88" t="s">
        <v>440</v>
      </c>
    </row>
    <row r="151" spans="1:11" ht="30.75" customHeight="1" thickBot="1" x14ac:dyDescent="0.25">
      <c r="A151" s="18" t="s">
        <v>457</v>
      </c>
      <c r="B151" s="18">
        <v>1</v>
      </c>
      <c r="C151" s="16" t="s">
        <v>494</v>
      </c>
      <c r="D151" s="18" t="s">
        <v>680</v>
      </c>
      <c r="E151" s="18">
        <v>1</v>
      </c>
      <c r="F151" s="18">
        <v>0.6</v>
      </c>
      <c r="G151" s="17" t="s">
        <v>464</v>
      </c>
      <c r="H151" s="17" t="s">
        <v>974</v>
      </c>
      <c r="I151" s="86">
        <v>45392</v>
      </c>
      <c r="J151" s="87" t="s">
        <v>411</v>
      </c>
      <c r="K151" s="88" t="s">
        <v>446</v>
      </c>
    </row>
    <row r="152" spans="1:11" ht="31" thickBot="1" x14ac:dyDescent="0.25">
      <c r="A152" s="18" t="s">
        <v>457</v>
      </c>
      <c r="B152" s="18">
        <v>2</v>
      </c>
      <c r="C152" s="18" t="s">
        <v>770</v>
      </c>
      <c r="D152" s="18" t="s">
        <v>969</v>
      </c>
      <c r="E152" s="18">
        <v>3</v>
      </c>
      <c r="F152" s="18">
        <v>1.2</v>
      </c>
      <c r="G152" s="18" t="s">
        <v>970</v>
      </c>
      <c r="H152" s="18" t="s">
        <v>971</v>
      </c>
      <c r="I152" s="86">
        <v>45347</v>
      </c>
      <c r="J152" s="87" t="s">
        <v>972</v>
      </c>
      <c r="K152" s="88" t="s">
        <v>441</v>
      </c>
    </row>
    <row r="153" spans="1:11" ht="31" thickBot="1" x14ac:dyDescent="0.25">
      <c r="A153" s="18" t="s">
        <v>457</v>
      </c>
      <c r="B153" s="18">
        <v>2</v>
      </c>
      <c r="C153" s="16" t="s">
        <v>494</v>
      </c>
      <c r="D153" s="18" t="s">
        <v>122</v>
      </c>
      <c r="E153" s="18">
        <v>1</v>
      </c>
      <c r="F153" s="18">
        <v>0.6</v>
      </c>
      <c r="G153" s="18" t="s">
        <v>795</v>
      </c>
      <c r="H153" s="18" t="s">
        <v>973</v>
      </c>
      <c r="I153" s="86">
        <v>45427</v>
      </c>
      <c r="J153" s="87" t="s">
        <v>972</v>
      </c>
      <c r="K153" s="88" t="s">
        <v>440</v>
      </c>
    </row>
    <row r="154" spans="1:11" ht="31" thickBot="1" x14ac:dyDescent="0.25">
      <c r="A154" s="18" t="s">
        <v>457</v>
      </c>
      <c r="B154" s="18">
        <v>2</v>
      </c>
      <c r="C154" s="16" t="s">
        <v>494</v>
      </c>
      <c r="D154" s="18" t="s">
        <v>680</v>
      </c>
      <c r="E154" s="18">
        <v>1</v>
      </c>
      <c r="F154" s="18">
        <v>0.6</v>
      </c>
      <c r="G154" s="18" t="s">
        <v>464</v>
      </c>
      <c r="H154" s="18" t="s">
        <v>974</v>
      </c>
      <c r="I154" s="86">
        <v>45392</v>
      </c>
      <c r="J154" s="87" t="s">
        <v>411</v>
      </c>
      <c r="K154" s="88" t="s">
        <v>446</v>
      </c>
    </row>
    <row r="155" spans="1:11" ht="61" thickBot="1" x14ac:dyDescent="0.25">
      <c r="A155" s="18" t="s">
        <v>457</v>
      </c>
      <c r="B155" s="18">
        <v>3</v>
      </c>
      <c r="C155" s="18" t="s">
        <v>394</v>
      </c>
      <c r="D155" s="18" t="s">
        <v>975</v>
      </c>
      <c r="E155" s="18">
        <v>1</v>
      </c>
      <c r="F155" s="18">
        <v>2.2999999999999998</v>
      </c>
      <c r="G155" s="18" t="s">
        <v>976</v>
      </c>
      <c r="H155" s="18" t="s">
        <v>977</v>
      </c>
      <c r="I155" s="86">
        <v>45381</v>
      </c>
      <c r="J155" s="87" t="s">
        <v>420</v>
      </c>
      <c r="K155" s="88" t="s">
        <v>446</v>
      </c>
    </row>
    <row r="156" spans="1:11" ht="31" thickBot="1" x14ac:dyDescent="0.25">
      <c r="A156" s="18" t="s">
        <v>457</v>
      </c>
      <c r="B156" s="18">
        <v>4</v>
      </c>
      <c r="C156" s="18" t="s">
        <v>669</v>
      </c>
      <c r="D156" s="18" t="s">
        <v>690</v>
      </c>
      <c r="E156" s="18">
        <v>1</v>
      </c>
      <c r="F156" s="18">
        <v>2.5</v>
      </c>
      <c r="G156" s="18" t="s">
        <v>464</v>
      </c>
      <c r="H156" s="18" t="s">
        <v>974</v>
      </c>
      <c r="I156" s="86">
        <v>45392</v>
      </c>
      <c r="J156" s="87" t="s">
        <v>411</v>
      </c>
      <c r="K156" s="88" t="s">
        <v>446</v>
      </c>
    </row>
    <row r="157" spans="1:11" ht="31" thickBot="1" x14ac:dyDescent="0.25">
      <c r="A157" s="18" t="s">
        <v>457</v>
      </c>
      <c r="B157" s="18">
        <v>4</v>
      </c>
      <c r="C157" s="18" t="s">
        <v>518</v>
      </c>
      <c r="D157" s="18" t="s">
        <v>684</v>
      </c>
      <c r="E157" s="18">
        <v>1</v>
      </c>
      <c r="F157" s="18">
        <v>1</v>
      </c>
      <c r="G157" s="17" t="s">
        <v>978</v>
      </c>
      <c r="H157" s="18" t="s">
        <v>979</v>
      </c>
      <c r="I157" s="86">
        <v>45413</v>
      </c>
      <c r="J157" s="87" t="s">
        <v>451</v>
      </c>
      <c r="K157" s="88" t="s">
        <v>446</v>
      </c>
    </row>
    <row r="158" spans="1:11" ht="31" thickBot="1" x14ac:dyDescent="0.25">
      <c r="A158" s="18" t="s">
        <v>457</v>
      </c>
      <c r="B158" s="18">
        <v>4</v>
      </c>
      <c r="C158" s="18" t="s">
        <v>344</v>
      </c>
      <c r="D158" s="18" t="s">
        <v>153</v>
      </c>
      <c r="E158" s="18">
        <v>1</v>
      </c>
      <c r="F158" s="18">
        <v>0.9</v>
      </c>
      <c r="G158" s="17" t="s">
        <v>980</v>
      </c>
      <c r="H158" s="18" t="s">
        <v>981</v>
      </c>
      <c r="I158" s="86">
        <v>45336</v>
      </c>
      <c r="J158" s="87" t="s">
        <v>410</v>
      </c>
      <c r="K158" s="88" t="s">
        <v>441</v>
      </c>
    </row>
    <row r="159" spans="1:11" ht="61" thickBot="1" x14ac:dyDescent="0.25">
      <c r="A159" s="18" t="s">
        <v>458</v>
      </c>
      <c r="B159" s="18">
        <v>1</v>
      </c>
      <c r="C159" s="18" t="s">
        <v>982</v>
      </c>
      <c r="D159" s="18" t="s">
        <v>695</v>
      </c>
      <c r="E159" s="18">
        <v>2</v>
      </c>
      <c r="F159" s="18">
        <v>2.5</v>
      </c>
      <c r="G159" s="17" t="s">
        <v>983</v>
      </c>
      <c r="H159" s="18" t="s">
        <v>984</v>
      </c>
      <c r="I159" s="86">
        <v>45407</v>
      </c>
      <c r="J159" s="87" t="s">
        <v>451</v>
      </c>
      <c r="K159" s="88" t="s">
        <v>446</v>
      </c>
    </row>
    <row r="160" spans="1:11" ht="46" thickBot="1" x14ac:dyDescent="0.25">
      <c r="A160" s="18" t="s">
        <v>458</v>
      </c>
      <c r="B160" s="18">
        <v>1</v>
      </c>
      <c r="C160" s="18" t="s">
        <v>907</v>
      </c>
      <c r="D160" s="18" t="s">
        <v>875</v>
      </c>
      <c r="E160" s="18">
        <v>3</v>
      </c>
      <c r="F160" s="18">
        <v>1.9</v>
      </c>
      <c r="G160" s="17" t="s">
        <v>985</v>
      </c>
      <c r="H160" s="18" t="s">
        <v>986</v>
      </c>
      <c r="I160" s="86">
        <v>45390</v>
      </c>
      <c r="J160" s="87" t="s">
        <v>411</v>
      </c>
      <c r="K160" s="88" t="s">
        <v>440</v>
      </c>
    </row>
    <row r="161" spans="1:11" ht="31" thickBot="1" x14ac:dyDescent="0.25">
      <c r="A161" s="18" t="s">
        <v>458</v>
      </c>
      <c r="B161" s="18">
        <v>1</v>
      </c>
      <c r="C161" s="18" t="s">
        <v>398</v>
      </c>
      <c r="D161" s="18" t="s">
        <v>526</v>
      </c>
      <c r="E161" s="18">
        <v>1</v>
      </c>
      <c r="F161" s="18">
        <v>1.3</v>
      </c>
      <c r="G161" s="17" t="s">
        <v>987</v>
      </c>
      <c r="H161" s="18" t="s">
        <v>988</v>
      </c>
      <c r="I161" s="86">
        <v>45383</v>
      </c>
      <c r="J161" s="87" t="s">
        <v>413</v>
      </c>
      <c r="K161" s="88" t="s">
        <v>441</v>
      </c>
    </row>
    <row r="162" spans="1:11" ht="16" thickBot="1" x14ac:dyDescent="0.25">
      <c r="A162" s="18" t="s">
        <v>458</v>
      </c>
      <c r="B162" s="18">
        <v>1</v>
      </c>
      <c r="C162" s="18" t="s">
        <v>874</v>
      </c>
      <c r="D162" s="18" t="s">
        <v>122</v>
      </c>
      <c r="E162" s="18">
        <v>1</v>
      </c>
      <c r="F162" s="18">
        <v>0.3</v>
      </c>
      <c r="G162" s="17" t="s">
        <v>989</v>
      </c>
      <c r="H162" s="18" t="s">
        <v>990</v>
      </c>
      <c r="I162" s="86">
        <v>45368</v>
      </c>
      <c r="J162" s="87" t="s">
        <v>413</v>
      </c>
      <c r="K162" s="88" t="s">
        <v>441</v>
      </c>
    </row>
    <row r="163" spans="1:11" ht="46" thickBot="1" x14ac:dyDescent="0.25">
      <c r="A163" s="18" t="s">
        <v>458</v>
      </c>
      <c r="B163" s="18">
        <v>2</v>
      </c>
      <c r="C163" s="18" t="s">
        <v>907</v>
      </c>
      <c r="D163" s="18" t="s">
        <v>875</v>
      </c>
      <c r="E163" s="18">
        <v>4</v>
      </c>
      <c r="F163" s="18">
        <v>8.5</v>
      </c>
      <c r="G163" s="17" t="s">
        <v>985</v>
      </c>
      <c r="H163" s="18" t="s">
        <v>986</v>
      </c>
      <c r="I163" s="86">
        <v>45390</v>
      </c>
      <c r="J163" s="87" t="s">
        <v>411</v>
      </c>
      <c r="K163" s="88" t="s">
        <v>440</v>
      </c>
    </row>
    <row r="164" spans="1:11" ht="61" thickBot="1" x14ac:dyDescent="0.25">
      <c r="A164" s="18" t="s">
        <v>458</v>
      </c>
      <c r="B164" s="18">
        <v>3</v>
      </c>
      <c r="C164" s="18" t="s">
        <v>487</v>
      </c>
      <c r="D164" s="18" t="s">
        <v>991</v>
      </c>
      <c r="E164" s="18">
        <v>1</v>
      </c>
      <c r="F164" s="18">
        <v>3.7</v>
      </c>
      <c r="G164" s="17" t="s">
        <v>992</v>
      </c>
      <c r="H164" s="18" t="s">
        <v>993</v>
      </c>
      <c r="I164" s="86" t="s">
        <v>994</v>
      </c>
      <c r="J164" s="87" t="s">
        <v>995</v>
      </c>
      <c r="K164" s="88" t="s">
        <v>453</v>
      </c>
    </row>
    <row r="165" spans="1:11" ht="31" thickBot="1" x14ac:dyDescent="0.25">
      <c r="A165" s="18" t="s">
        <v>458</v>
      </c>
      <c r="B165" s="18">
        <v>3</v>
      </c>
      <c r="C165" s="18" t="s">
        <v>907</v>
      </c>
      <c r="D165" s="18" t="s">
        <v>700</v>
      </c>
      <c r="E165" s="18">
        <v>1</v>
      </c>
      <c r="F165" s="18">
        <v>0.6</v>
      </c>
      <c r="G165" s="17" t="s">
        <v>996</v>
      </c>
      <c r="H165" s="18"/>
      <c r="I165" s="86"/>
      <c r="J165" s="87"/>
      <c r="K165" s="88"/>
    </row>
    <row r="166" spans="1:11" ht="16" thickBot="1" x14ac:dyDescent="0.25">
      <c r="A166" s="18" t="s">
        <v>458</v>
      </c>
      <c r="B166" s="18">
        <v>4</v>
      </c>
      <c r="C166" s="18" t="s">
        <v>907</v>
      </c>
      <c r="D166" s="18" t="s">
        <v>997</v>
      </c>
      <c r="E166" s="18">
        <v>1</v>
      </c>
      <c r="F166" s="18">
        <v>2.8</v>
      </c>
      <c r="G166" s="17" t="s">
        <v>998</v>
      </c>
      <c r="H166" s="18"/>
      <c r="I166" s="86"/>
      <c r="J166" s="87"/>
      <c r="K166" s="88"/>
    </row>
    <row r="167" spans="1:11" ht="31" thickBot="1" x14ac:dyDescent="0.25">
      <c r="A167" s="18" t="s">
        <v>458</v>
      </c>
      <c r="B167" s="18">
        <v>4</v>
      </c>
      <c r="C167" s="18" t="s">
        <v>907</v>
      </c>
      <c r="D167" s="18" t="s">
        <v>700</v>
      </c>
      <c r="E167" s="18">
        <v>1</v>
      </c>
      <c r="F167" s="18">
        <v>0.6</v>
      </c>
      <c r="G167" s="17" t="s">
        <v>996</v>
      </c>
      <c r="H167" s="18"/>
      <c r="I167" s="86"/>
      <c r="J167" s="87"/>
      <c r="K167" s="88"/>
    </row>
    <row r="168" spans="1:11" ht="106" thickBot="1" x14ac:dyDescent="0.25">
      <c r="A168" s="18" t="s">
        <v>999</v>
      </c>
      <c r="B168" s="18">
        <v>1</v>
      </c>
      <c r="C168" s="18" t="s">
        <v>398</v>
      </c>
      <c r="D168" s="18" t="s">
        <v>1000</v>
      </c>
      <c r="E168" s="18">
        <v>2</v>
      </c>
      <c r="F168" s="18">
        <v>12.3</v>
      </c>
      <c r="G168" s="17" t="s">
        <v>885</v>
      </c>
      <c r="H168" s="18" t="s">
        <v>1001</v>
      </c>
      <c r="I168" s="86" t="s">
        <v>1002</v>
      </c>
      <c r="J168" s="87" t="s">
        <v>966</v>
      </c>
      <c r="K168" s="88" t="s">
        <v>1003</v>
      </c>
    </row>
    <row r="169" spans="1:11" ht="31" thickBot="1" x14ac:dyDescent="0.25">
      <c r="A169" s="18" t="s">
        <v>999</v>
      </c>
      <c r="B169" s="18">
        <v>1</v>
      </c>
      <c r="C169" s="18" t="s">
        <v>398</v>
      </c>
      <c r="D169" s="18" t="s">
        <v>703</v>
      </c>
      <c r="E169" s="18">
        <v>1</v>
      </c>
      <c r="F169" s="18">
        <v>0.4</v>
      </c>
      <c r="G169" s="17" t="s">
        <v>1004</v>
      </c>
      <c r="H169" s="18"/>
      <c r="I169" s="86"/>
      <c r="J169" s="87"/>
      <c r="K169" s="88"/>
    </row>
    <row r="170" spans="1:11" ht="16" thickBot="1" x14ac:dyDescent="0.25">
      <c r="A170" s="18" t="s">
        <v>999</v>
      </c>
      <c r="B170" s="18">
        <v>1</v>
      </c>
      <c r="C170" s="18" t="s">
        <v>710</v>
      </c>
      <c r="D170" s="18" t="s">
        <v>711</v>
      </c>
      <c r="E170" s="18">
        <v>1</v>
      </c>
      <c r="F170" s="18">
        <v>3</v>
      </c>
      <c r="G170" s="17" t="s">
        <v>1005</v>
      </c>
      <c r="H170" s="18" t="s">
        <v>1006</v>
      </c>
      <c r="I170" s="86">
        <v>45432</v>
      </c>
      <c r="J170" s="87" t="s">
        <v>410</v>
      </c>
      <c r="K170" s="88" t="s">
        <v>446</v>
      </c>
    </row>
    <row r="171" spans="1:11" ht="16" thickBot="1" x14ac:dyDescent="0.25">
      <c r="A171" s="18" t="s">
        <v>999</v>
      </c>
      <c r="B171" s="18">
        <v>1</v>
      </c>
      <c r="C171" s="18" t="s">
        <v>607</v>
      </c>
      <c r="D171" s="18" t="s">
        <v>705</v>
      </c>
      <c r="E171" s="18">
        <v>1</v>
      </c>
      <c r="F171" s="18">
        <v>1</v>
      </c>
      <c r="G171" s="17" t="s">
        <v>1007</v>
      </c>
      <c r="H171" s="18"/>
      <c r="I171" s="86"/>
      <c r="J171" s="87"/>
      <c r="K171" s="88"/>
    </row>
    <row r="172" spans="1:11" ht="16" thickBot="1" x14ac:dyDescent="0.25">
      <c r="A172" s="18" t="s">
        <v>999</v>
      </c>
      <c r="B172" s="18">
        <v>2</v>
      </c>
      <c r="C172" s="18" t="s">
        <v>710</v>
      </c>
      <c r="D172" s="18" t="s">
        <v>711</v>
      </c>
      <c r="E172" s="18">
        <v>1</v>
      </c>
      <c r="F172" s="18">
        <v>3</v>
      </c>
      <c r="G172" s="17" t="s">
        <v>1005</v>
      </c>
      <c r="H172" s="18" t="s">
        <v>1006</v>
      </c>
      <c r="I172" s="86">
        <v>45432</v>
      </c>
      <c r="J172" s="87" t="s">
        <v>410</v>
      </c>
      <c r="K172" s="88" t="s">
        <v>446</v>
      </c>
    </row>
    <row r="173" spans="1:11" ht="31" thickBot="1" x14ac:dyDescent="0.25">
      <c r="A173" s="18" t="s">
        <v>999</v>
      </c>
      <c r="B173" s="18">
        <v>2</v>
      </c>
      <c r="C173" s="18" t="s">
        <v>398</v>
      </c>
      <c r="D173" s="18" t="s">
        <v>526</v>
      </c>
      <c r="E173" s="18">
        <v>1</v>
      </c>
      <c r="F173" s="18">
        <v>0.9</v>
      </c>
      <c r="G173" s="17" t="s">
        <v>1008</v>
      </c>
      <c r="H173" s="18"/>
      <c r="I173" s="86"/>
      <c r="J173" s="87"/>
      <c r="K173" s="88"/>
    </row>
    <row r="174" spans="1:11" ht="61" thickBot="1" x14ac:dyDescent="0.25">
      <c r="A174" s="18" t="s">
        <v>999</v>
      </c>
      <c r="B174" s="18">
        <v>3</v>
      </c>
      <c r="C174" s="18" t="s">
        <v>888</v>
      </c>
      <c r="D174" s="18" t="s">
        <v>1009</v>
      </c>
      <c r="E174" s="18">
        <v>1</v>
      </c>
      <c r="F174" s="18">
        <v>14</v>
      </c>
      <c r="G174" s="17" t="s">
        <v>1010</v>
      </c>
      <c r="H174" s="18" t="s">
        <v>1011</v>
      </c>
      <c r="I174" s="86"/>
      <c r="J174" s="87"/>
      <c r="K174" s="88"/>
    </row>
    <row r="175" spans="1:11" ht="31" thickBot="1" x14ac:dyDescent="0.25">
      <c r="A175" s="18" t="s">
        <v>999</v>
      </c>
      <c r="B175" s="18">
        <v>3</v>
      </c>
      <c r="C175" s="18" t="s">
        <v>888</v>
      </c>
      <c r="D175" s="18" t="s">
        <v>1012</v>
      </c>
      <c r="E175" s="18">
        <v>1</v>
      </c>
      <c r="F175" s="18">
        <v>0.7</v>
      </c>
      <c r="G175" s="17" t="s">
        <v>1013</v>
      </c>
      <c r="H175" s="18" t="s">
        <v>1014</v>
      </c>
      <c r="I175" s="86"/>
      <c r="J175" s="87"/>
      <c r="K175" s="88"/>
    </row>
    <row r="176" spans="1:11" ht="121" thickBot="1" x14ac:dyDescent="0.25">
      <c r="A176" s="18" t="s">
        <v>999</v>
      </c>
      <c r="B176" s="18">
        <v>3</v>
      </c>
      <c r="C176" s="18" t="s">
        <v>398</v>
      </c>
      <c r="D176" s="18" t="s">
        <v>715</v>
      </c>
      <c r="E176" s="18">
        <v>1</v>
      </c>
      <c r="F176" s="18">
        <v>8.5</v>
      </c>
      <c r="G176" s="17" t="s">
        <v>1015</v>
      </c>
      <c r="H176" s="18" t="s">
        <v>1016</v>
      </c>
      <c r="I176" s="86" t="s">
        <v>1017</v>
      </c>
      <c r="J176" s="87" t="s">
        <v>1018</v>
      </c>
      <c r="K176" s="88" t="s">
        <v>1019</v>
      </c>
    </row>
    <row r="177" spans="1:11" ht="16" thickBot="1" x14ac:dyDescent="0.25">
      <c r="A177" s="18" t="s">
        <v>999</v>
      </c>
      <c r="B177" s="18">
        <v>3</v>
      </c>
      <c r="C177" s="18" t="s">
        <v>710</v>
      </c>
      <c r="D177" s="18" t="s">
        <v>711</v>
      </c>
      <c r="E177" s="18">
        <v>1</v>
      </c>
      <c r="F177" s="18">
        <v>3</v>
      </c>
      <c r="G177" s="17" t="s">
        <v>1005</v>
      </c>
      <c r="H177" s="18" t="s">
        <v>1006</v>
      </c>
      <c r="I177" s="86">
        <v>45432</v>
      </c>
      <c r="J177" s="87" t="s">
        <v>410</v>
      </c>
      <c r="K177" s="88" t="s">
        <v>446</v>
      </c>
    </row>
    <row r="178" spans="1:11" ht="31" thickBot="1" x14ac:dyDescent="0.25">
      <c r="A178" s="18" t="s">
        <v>999</v>
      </c>
      <c r="B178" s="18">
        <v>3</v>
      </c>
      <c r="C178" s="18" t="s">
        <v>907</v>
      </c>
      <c r="D178" s="18" t="s">
        <v>714</v>
      </c>
      <c r="E178" s="18">
        <v>1</v>
      </c>
      <c r="F178" s="18">
        <v>2.2999999999999998</v>
      </c>
      <c r="G178" s="17" t="s">
        <v>1020</v>
      </c>
      <c r="H178" s="18"/>
      <c r="I178" s="86"/>
      <c r="J178" s="87"/>
      <c r="K178" s="88"/>
    </row>
    <row r="179" spans="1:11" ht="31" thickBot="1" x14ac:dyDescent="0.25">
      <c r="A179" s="18" t="s">
        <v>999</v>
      </c>
      <c r="B179" s="18">
        <v>3</v>
      </c>
      <c r="C179" s="18" t="s">
        <v>487</v>
      </c>
      <c r="D179" s="18" t="s">
        <v>712</v>
      </c>
      <c r="E179" s="18">
        <v>1</v>
      </c>
      <c r="F179" s="18">
        <v>0.5</v>
      </c>
      <c r="G179" s="17" t="s">
        <v>712</v>
      </c>
      <c r="H179" s="18" t="s">
        <v>1021</v>
      </c>
      <c r="I179" s="86">
        <v>45443</v>
      </c>
      <c r="J179" s="87" t="s">
        <v>413</v>
      </c>
      <c r="K179" s="88" t="s">
        <v>446</v>
      </c>
    </row>
    <row r="180" spans="1:11" ht="46" thickBot="1" x14ac:dyDescent="0.25">
      <c r="A180" s="18" t="s">
        <v>999</v>
      </c>
      <c r="B180" s="18">
        <v>4</v>
      </c>
      <c r="C180" s="18" t="s">
        <v>907</v>
      </c>
      <c r="D180" s="18" t="s">
        <v>1022</v>
      </c>
      <c r="E180" s="18">
        <v>1</v>
      </c>
      <c r="F180" s="18">
        <v>0.3</v>
      </c>
      <c r="G180" s="17" t="s">
        <v>1023</v>
      </c>
      <c r="H180" s="18" t="s">
        <v>1024</v>
      </c>
      <c r="I180" s="86">
        <v>45405</v>
      </c>
      <c r="J180" s="87" t="s">
        <v>411</v>
      </c>
      <c r="K180" s="88" t="s">
        <v>441</v>
      </c>
    </row>
    <row r="181" spans="1:11" ht="46" thickBot="1" x14ac:dyDescent="0.25">
      <c r="A181" s="18" t="s">
        <v>463</v>
      </c>
      <c r="B181" s="18">
        <v>1</v>
      </c>
      <c r="C181" s="18" t="s">
        <v>907</v>
      </c>
      <c r="D181" s="18" t="s">
        <v>725</v>
      </c>
      <c r="E181" s="18">
        <v>1</v>
      </c>
      <c r="F181" s="18">
        <v>0.1</v>
      </c>
      <c r="G181" s="17" t="s">
        <v>1025</v>
      </c>
      <c r="H181" s="18" t="s">
        <v>456</v>
      </c>
      <c r="I181" s="86"/>
      <c r="J181" s="87"/>
      <c r="K181" s="88"/>
    </row>
    <row r="182" spans="1:11" ht="46" thickBot="1" x14ac:dyDescent="0.25">
      <c r="A182" s="18" t="s">
        <v>463</v>
      </c>
      <c r="B182" s="18">
        <v>2</v>
      </c>
      <c r="C182" s="18" t="s">
        <v>1026</v>
      </c>
      <c r="D182" s="18" t="s">
        <v>1027</v>
      </c>
      <c r="E182" s="18">
        <v>1</v>
      </c>
      <c r="F182" s="18">
        <v>7.8</v>
      </c>
      <c r="G182" s="17" t="s">
        <v>1028</v>
      </c>
      <c r="H182" s="18"/>
      <c r="I182" s="86"/>
      <c r="J182" s="87"/>
      <c r="K182" s="88"/>
    </row>
    <row r="183" spans="1:11" ht="31" thickBot="1" x14ac:dyDescent="0.25">
      <c r="A183" s="18" t="s">
        <v>463</v>
      </c>
      <c r="B183" s="18">
        <v>2</v>
      </c>
      <c r="C183" s="18" t="s">
        <v>607</v>
      </c>
      <c r="D183" s="18" t="s">
        <v>1029</v>
      </c>
      <c r="E183" s="18">
        <v>1</v>
      </c>
      <c r="F183" s="18">
        <v>0.3</v>
      </c>
      <c r="G183" s="17" t="s">
        <v>464</v>
      </c>
      <c r="H183" s="18"/>
      <c r="I183" s="86"/>
      <c r="J183" s="87"/>
      <c r="K183" s="88"/>
    </row>
    <row r="184" spans="1:11" ht="31" thickBot="1" x14ac:dyDescent="0.25">
      <c r="A184" s="18" t="s">
        <v>463</v>
      </c>
      <c r="B184" s="18">
        <v>3</v>
      </c>
      <c r="C184" s="18" t="s">
        <v>394</v>
      </c>
      <c r="D184" s="18" t="s">
        <v>721</v>
      </c>
      <c r="E184" s="18">
        <v>1</v>
      </c>
      <c r="F184" s="18">
        <v>2.5</v>
      </c>
      <c r="G184" s="17" t="s">
        <v>1030</v>
      </c>
      <c r="H184" s="18"/>
      <c r="I184" s="86"/>
      <c r="J184" s="87"/>
      <c r="K184" s="88"/>
    </row>
    <row r="185" spans="1:11" ht="31" thickBot="1" x14ac:dyDescent="0.25">
      <c r="A185" s="18" t="s">
        <v>463</v>
      </c>
      <c r="B185" s="18">
        <v>3</v>
      </c>
      <c r="C185" s="18" t="s">
        <v>394</v>
      </c>
      <c r="D185" s="18" t="s">
        <v>722</v>
      </c>
      <c r="E185" s="18">
        <v>1</v>
      </c>
      <c r="F185" s="18">
        <v>0.4</v>
      </c>
      <c r="G185" s="17" t="s">
        <v>465</v>
      </c>
      <c r="H185" s="18"/>
      <c r="I185" s="86"/>
      <c r="J185" s="87"/>
      <c r="K185" s="88"/>
    </row>
    <row r="186" spans="1:11" ht="31" thickBot="1" x14ac:dyDescent="0.25">
      <c r="A186" s="18" t="s">
        <v>463</v>
      </c>
      <c r="B186" s="18">
        <v>3</v>
      </c>
      <c r="C186" s="18" t="s">
        <v>907</v>
      </c>
      <c r="D186" s="18" t="s">
        <v>720</v>
      </c>
      <c r="E186" s="18">
        <v>1</v>
      </c>
      <c r="F186" s="18">
        <v>1.8</v>
      </c>
      <c r="G186" s="17" t="s">
        <v>1031</v>
      </c>
      <c r="H186" s="18"/>
      <c r="I186" s="86"/>
      <c r="J186" s="87"/>
      <c r="K186" s="88"/>
    </row>
    <row r="187" spans="1:11" ht="31" thickBot="1" x14ac:dyDescent="0.25">
      <c r="A187" s="18" t="s">
        <v>463</v>
      </c>
      <c r="B187" s="18">
        <v>3</v>
      </c>
      <c r="C187" s="18" t="s">
        <v>907</v>
      </c>
      <c r="D187" s="18" t="s">
        <v>719</v>
      </c>
      <c r="E187" s="18">
        <v>1</v>
      </c>
      <c r="F187" s="18">
        <v>0.2</v>
      </c>
      <c r="G187" s="17" t="s">
        <v>1032</v>
      </c>
      <c r="H187" s="18"/>
      <c r="I187" s="86"/>
      <c r="J187" s="87"/>
      <c r="K187" s="88"/>
    </row>
    <row r="188" spans="1:11" ht="46" thickBot="1" x14ac:dyDescent="0.25">
      <c r="A188" s="18" t="s">
        <v>463</v>
      </c>
      <c r="B188" s="18">
        <v>3</v>
      </c>
      <c r="C188" s="18" t="s">
        <v>907</v>
      </c>
      <c r="D188" s="18" t="s">
        <v>725</v>
      </c>
      <c r="E188" s="18">
        <v>1</v>
      </c>
      <c r="F188" s="18">
        <v>0.1</v>
      </c>
      <c r="G188" s="17" t="s">
        <v>1025</v>
      </c>
      <c r="H188" s="18"/>
      <c r="I188" s="86"/>
      <c r="J188" s="87"/>
      <c r="K188" s="88"/>
    </row>
    <row r="189" spans="1:11" ht="31" thickBot="1" x14ac:dyDescent="0.25">
      <c r="A189" s="18" t="s">
        <v>463</v>
      </c>
      <c r="B189" s="18">
        <v>3</v>
      </c>
      <c r="C189" s="18" t="s">
        <v>1033</v>
      </c>
      <c r="D189" s="18" t="s">
        <v>73</v>
      </c>
      <c r="E189" s="18">
        <v>1</v>
      </c>
      <c r="F189" s="18">
        <v>1.3</v>
      </c>
      <c r="G189" s="17" t="s">
        <v>465</v>
      </c>
      <c r="H189" s="18"/>
      <c r="I189" s="86"/>
      <c r="J189" s="87"/>
      <c r="K189" s="88"/>
    </row>
    <row r="190" spans="1:11" ht="31" thickBot="1" x14ac:dyDescent="0.25">
      <c r="A190" s="18" t="s">
        <v>467</v>
      </c>
      <c r="B190" s="18">
        <v>1</v>
      </c>
      <c r="C190" s="18" t="s">
        <v>398</v>
      </c>
      <c r="D190" s="18" t="s">
        <v>284</v>
      </c>
      <c r="E190" s="18">
        <v>1</v>
      </c>
      <c r="F190" s="18">
        <v>3.4</v>
      </c>
      <c r="G190" s="17"/>
      <c r="H190" s="18"/>
      <c r="I190" s="86"/>
      <c r="J190" s="87"/>
      <c r="K190" s="88"/>
    </row>
    <row r="191" spans="1:11" ht="31" thickBot="1" x14ac:dyDescent="0.25">
      <c r="A191" s="18" t="s">
        <v>467</v>
      </c>
      <c r="B191" s="18">
        <v>1</v>
      </c>
      <c r="C191" s="18" t="s">
        <v>907</v>
      </c>
      <c r="D191" s="18" t="s">
        <v>1034</v>
      </c>
      <c r="E191" s="18">
        <v>1</v>
      </c>
      <c r="F191" s="18">
        <v>1.3</v>
      </c>
      <c r="G191" s="17"/>
      <c r="H191" s="18"/>
      <c r="I191" s="86"/>
      <c r="J191" s="87"/>
      <c r="K191" s="88"/>
    </row>
    <row r="192" spans="1:11" ht="16" thickBot="1" x14ac:dyDescent="0.25">
      <c r="A192" s="18" t="s">
        <v>467</v>
      </c>
      <c r="B192" s="18">
        <v>1</v>
      </c>
      <c r="C192" s="18" t="s">
        <v>513</v>
      </c>
      <c r="D192" s="18" t="s">
        <v>215</v>
      </c>
      <c r="E192" s="18">
        <v>1</v>
      </c>
      <c r="F192" s="18">
        <v>0.8</v>
      </c>
      <c r="G192" s="17"/>
      <c r="H192" s="18"/>
      <c r="I192" s="86"/>
      <c r="J192" s="87"/>
      <c r="K192" s="88"/>
    </row>
    <row r="193" spans="1:11" ht="31" thickBot="1" x14ac:dyDescent="0.25">
      <c r="A193" s="18" t="s">
        <v>467</v>
      </c>
      <c r="B193" s="18">
        <v>2</v>
      </c>
      <c r="C193" s="18" t="s">
        <v>398</v>
      </c>
      <c r="D193" s="18" t="s">
        <v>954</v>
      </c>
      <c r="E193" s="18">
        <v>1</v>
      </c>
      <c r="F193" s="18">
        <v>4.8</v>
      </c>
      <c r="G193" s="17"/>
      <c r="H193" s="18"/>
      <c r="I193" s="86"/>
      <c r="J193" s="87"/>
      <c r="K193" s="88"/>
    </row>
    <row r="194" spans="1:11" ht="31" thickBot="1" x14ac:dyDescent="0.25">
      <c r="A194" s="18" t="s">
        <v>467</v>
      </c>
      <c r="B194" s="18">
        <v>2</v>
      </c>
      <c r="C194" s="18" t="s">
        <v>563</v>
      </c>
      <c r="D194" s="18" t="s">
        <v>1035</v>
      </c>
      <c r="E194" s="18">
        <v>4</v>
      </c>
      <c r="F194" s="18">
        <v>2.5</v>
      </c>
      <c r="G194" s="17"/>
      <c r="H194" s="18"/>
      <c r="I194" s="86"/>
      <c r="J194" s="87"/>
      <c r="K194" s="88"/>
    </row>
    <row r="195" spans="1:11" ht="31" thickBot="1" x14ac:dyDescent="0.25">
      <c r="A195" s="18" t="s">
        <v>467</v>
      </c>
      <c r="B195" s="18">
        <v>2</v>
      </c>
      <c r="C195" s="18" t="s">
        <v>494</v>
      </c>
      <c r="D195" s="18" t="s">
        <v>437</v>
      </c>
      <c r="E195" s="18">
        <v>1</v>
      </c>
      <c r="F195" s="18">
        <v>0.5</v>
      </c>
      <c r="G195" s="17" t="s">
        <v>989</v>
      </c>
      <c r="H195" s="18" t="s">
        <v>1036</v>
      </c>
      <c r="I195" s="86">
        <v>45498</v>
      </c>
      <c r="J195" s="87" t="s">
        <v>413</v>
      </c>
      <c r="K195" s="88" t="s">
        <v>441</v>
      </c>
    </row>
    <row r="196" spans="1:11" ht="31" thickBot="1" x14ac:dyDescent="0.25">
      <c r="A196" s="18" t="s">
        <v>467</v>
      </c>
      <c r="B196" s="18">
        <v>2</v>
      </c>
      <c r="C196" s="18" t="s">
        <v>344</v>
      </c>
      <c r="D196" s="18" t="s">
        <v>353</v>
      </c>
      <c r="E196" s="18">
        <v>1</v>
      </c>
      <c r="F196" s="18">
        <v>0.3</v>
      </c>
      <c r="G196" s="17" t="s">
        <v>1037</v>
      </c>
      <c r="H196" s="18" t="s">
        <v>435</v>
      </c>
      <c r="I196" s="86" t="s">
        <v>1038</v>
      </c>
      <c r="J196" s="87" t="s">
        <v>410</v>
      </c>
      <c r="K196" s="88" t="s">
        <v>446</v>
      </c>
    </row>
    <row r="197" spans="1:11" ht="31" thickBot="1" x14ac:dyDescent="0.25">
      <c r="A197" s="18" t="s">
        <v>467</v>
      </c>
      <c r="B197" s="18">
        <v>3</v>
      </c>
      <c r="C197" s="18" t="s">
        <v>674</v>
      </c>
      <c r="D197" s="18" t="s">
        <v>1039</v>
      </c>
      <c r="E197" s="18">
        <v>1</v>
      </c>
      <c r="F197" s="18">
        <v>1.3</v>
      </c>
      <c r="G197" s="17" t="s">
        <v>465</v>
      </c>
      <c r="H197" s="18" t="s">
        <v>1040</v>
      </c>
      <c r="I197" s="86">
        <v>45515</v>
      </c>
      <c r="J197" s="87" t="s">
        <v>411</v>
      </c>
      <c r="K197" s="88" t="s">
        <v>440</v>
      </c>
    </row>
    <row r="198" spans="1:11" ht="31" thickBot="1" x14ac:dyDescent="0.25">
      <c r="A198" s="18" t="s">
        <v>467</v>
      </c>
      <c r="B198" s="18">
        <v>3</v>
      </c>
      <c r="C198" s="18" t="s">
        <v>746</v>
      </c>
      <c r="D198" s="18" t="s">
        <v>1039</v>
      </c>
      <c r="E198" s="18">
        <v>1</v>
      </c>
      <c r="F198" s="18">
        <v>0.5</v>
      </c>
      <c r="G198" s="17" t="s">
        <v>465</v>
      </c>
      <c r="H198" s="18" t="s">
        <v>1040</v>
      </c>
      <c r="I198" s="86">
        <v>45515</v>
      </c>
      <c r="J198" s="87" t="s">
        <v>411</v>
      </c>
      <c r="K198" s="88" t="s">
        <v>440</v>
      </c>
    </row>
    <row r="199" spans="1:11" ht="16" thickBot="1" x14ac:dyDescent="0.25">
      <c r="A199" s="18" t="s">
        <v>467</v>
      </c>
      <c r="B199" s="18">
        <v>4</v>
      </c>
      <c r="C199" s="18" t="s">
        <v>559</v>
      </c>
      <c r="D199" s="18" t="s">
        <v>526</v>
      </c>
      <c r="E199" s="18">
        <v>1</v>
      </c>
      <c r="F199" s="18">
        <v>0.7</v>
      </c>
      <c r="G199" s="17" t="s">
        <v>1041</v>
      </c>
      <c r="H199" s="18"/>
      <c r="I199" s="86"/>
      <c r="J199" s="87"/>
      <c r="K199" s="88"/>
    </row>
    <row r="200" spans="1:11" ht="16" thickBot="1" x14ac:dyDescent="0.25">
      <c r="A200" s="18" t="s">
        <v>470</v>
      </c>
      <c r="B200" s="18"/>
      <c r="C200" s="18"/>
      <c r="D200" s="18"/>
      <c r="E200" s="18"/>
      <c r="F200" s="18"/>
      <c r="G200" s="17"/>
      <c r="H200" s="18"/>
      <c r="I200" s="86"/>
      <c r="J200" s="87"/>
      <c r="K200" s="88"/>
    </row>
    <row r="201" spans="1:11" ht="16" thickBot="1" x14ac:dyDescent="0.25">
      <c r="A201" s="18" t="s">
        <v>470</v>
      </c>
      <c r="B201" s="18"/>
      <c r="C201" s="18"/>
      <c r="D201" s="18"/>
      <c r="E201" s="18"/>
      <c r="F201" s="18"/>
      <c r="G201" s="17"/>
      <c r="H201" s="18"/>
      <c r="I201" s="86"/>
      <c r="J201" s="87"/>
      <c r="K201" s="88"/>
    </row>
    <row r="202" spans="1:11" ht="16" thickBot="1" x14ac:dyDescent="0.25">
      <c r="A202" s="18" t="s">
        <v>470</v>
      </c>
      <c r="B202" s="18"/>
      <c r="C202" s="18"/>
      <c r="D202" s="18"/>
      <c r="E202" s="18"/>
      <c r="F202" s="18"/>
      <c r="G202" s="17"/>
      <c r="H202" s="18"/>
      <c r="I202" s="86"/>
      <c r="J202" s="87"/>
      <c r="K202" s="88"/>
    </row>
    <row r="203" spans="1:11" ht="16" thickBot="1" x14ac:dyDescent="0.25">
      <c r="A203" s="18" t="s">
        <v>470</v>
      </c>
      <c r="B203" s="18"/>
      <c r="C203" s="18"/>
      <c r="D203" s="18"/>
      <c r="E203" s="18"/>
      <c r="F203" s="18"/>
      <c r="G203" s="17"/>
      <c r="H203" s="18"/>
      <c r="I203" s="86"/>
      <c r="J203" s="87"/>
      <c r="K203" s="88"/>
    </row>
    <row r="204" spans="1:11" ht="16" thickBot="1" x14ac:dyDescent="0.25">
      <c r="A204" s="18" t="s">
        <v>470</v>
      </c>
      <c r="B204" s="18"/>
      <c r="C204" s="18"/>
      <c r="D204" s="18"/>
      <c r="E204" s="18"/>
      <c r="F204" s="18"/>
      <c r="G204" s="17"/>
      <c r="H204" s="18"/>
      <c r="I204" s="86"/>
      <c r="J204" s="87"/>
      <c r="K204" s="88"/>
    </row>
    <row r="205" spans="1:11" ht="16" thickBot="1" x14ac:dyDescent="0.25">
      <c r="A205" s="18" t="s">
        <v>470</v>
      </c>
      <c r="B205" s="18"/>
      <c r="C205" s="18"/>
      <c r="D205" s="18"/>
      <c r="E205" s="18"/>
      <c r="F205" s="18"/>
      <c r="G205" s="17"/>
      <c r="H205" s="18"/>
      <c r="I205" s="86"/>
      <c r="J205" s="87"/>
      <c r="K205" s="88"/>
    </row>
    <row r="206" spans="1:11" ht="16" thickBot="1" x14ac:dyDescent="0.25">
      <c r="A206" s="18" t="s">
        <v>470</v>
      </c>
      <c r="B206" s="18"/>
      <c r="C206" s="18"/>
      <c r="D206" s="18"/>
      <c r="E206" s="18"/>
      <c r="F206" s="18"/>
      <c r="G206" s="17"/>
      <c r="H206" s="18"/>
      <c r="I206" s="86"/>
      <c r="J206" s="87"/>
      <c r="K206" s="88"/>
    </row>
    <row r="207" spans="1:11" ht="16" thickBot="1" x14ac:dyDescent="0.25">
      <c r="A207" s="18" t="s">
        <v>470</v>
      </c>
      <c r="B207" s="18"/>
      <c r="C207" s="18"/>
      <c r="D207" s="18"/>
      <c r="E207" s="18"/>
      <c r="F207" s="18"/>
      <c r="G207" s="17"/>
      <c r="H207" s="18"/>
      <c r="I207" s="86"/>
      <c r="J207" s="87"/>
      <c r="K207" s="88"/>
    </row>
    <row r="208" spans="1:11" ht="16" thickBot="1" x14ac:dyDescent="0.25">
      <c r="A208" s="18" t="s">
        <v>470</v>
      </c>
      <c r="B208" s="18"/>
      <c r="C208" s="18"/>
      <c r="D208" s="18"/>
      <c r="E208" s="18"/>
      <c r="F208" s="18"/>
      <c r="G208" s="17"/>
      <c r="H208" s="18"/>
      <c r="I208" s="86"/>
      <c r="J208" s="87"/>
      <c r="K208" s="88"/>
    </row>
    <row r="209" spans="1:11" ht="16" thickBot="1" x14ac:dyDescent="0.25">
      <c r="A209" s="18" t="s">
        <v>470</v>
      </c>
      <c r="B209" s="18"/>
      <c r="C209" s="18"/>
      <c r="D209" s="18"/>
      <c r="E209" s="18"/>
      <c r="F209" s="18"/>
      <c r="G209" s="17"/>
      <c r="H209" s="18"/>
      <c r="I209" s="86"/>
      <c r="J209" s="87"/>
      <c r="K209" s="88"/>
    </row>
    <row r="210" spans="1:11" ht="16" thickBot="1" x14ac:dyDescent="0.25">
      <c r="A210" s="18" t="s">
        <v>470</v>
      </c>
      <c r="B210" s="18"/>
      <c r="C210" s="18"/>
      <c r="D210" s="18"/>
      <c r="E210" s="18"/>
      <c r="F210" s="18"/>
      <c r="G210" s="17"/>
      <c r="H210" s="18"/>
      <c r="I210" s="86"/>
      <c r="J210" s="87"/>
      <c r="K210" s="88"/>
    </row>
    <row r="211" spans="1:11" ht="16" thickBot="1" x14ac:dyDescent="0.25">
      <c r="A211" s="18" t="s">
        <v>470</v>
      </c>
      <c r="B211" s="18"/>
      <c r="C211" s="18"/>
      <c r="D211" s="18"/>
      <c r="E211" s="18"/>
      <c r="F211" s="18"/>
      <c r="G211" s="17"/>
      <c r="H211" s="18"/>
      <c r="I211" s="86"/>
      <c r="J211" s="87"/>
      <c r="K211" s="88"/>
    </row>
    <row r="212" spans="1:11" ht="16" thickBot="1" x14ac:dyDescent="0.25">
      <c r="A212" s="18" t="s">
        <v>470</v>
      </c>
      <c r="B212" s="18"/>
      <c r="C212" s="18"/>
      <c r="D212" s="18"/>
      <c r="E212" s="18"/>
      <c r="F212" s="18"/>
      <c r="G212" s="17"/>
      <c r="H212" s="18"/>
      <c r="I212" s="86"/>
      <c r="J212" s="87"/>
      <c r="K212" s="88"/>
    </row>
    <row r="213" spans="1:11" ht="16" thickBot="1" x14ac:dyDescent="0.25">
      <c r="A213" s="18" t="s">
        <v>470</v>
      </c>
      <c r="B213" s="18"/>
      <c r="C213" s="18"/>
      <c r="D213" s="18"/>
      <c r="E213" s="18"/>
      <c r="F213" s="18"/>
      <c r="G213" s="17"/>
      <c r="H213" s="18"/>
      <c r="I213" s="86"/>
      <c r="J213" s="87"/>
      <c r="K213" s="88"/>
    </row>
    <row r="214" spans="1:11" ht="16" thickBot="1" x14ac:dyDescent="0.25">
      <c r="A214" s="18" t="s">
        <v>470</v>
      </c>
      <c r="B214" s="18"/>
      <c r="C214" s="18"/>
      <c r="D214" s="18"/>
      <c r="E214" s="18"/>
      <c r="F214" s="18"/>
      <c r="G214" s="17"/>
      <c r="H214" s="18"/>
      <c r="I214" s="86"/>
      <c r="J214" s="87"/>
      <c r="K214" s="88"/>
    </row>
    <row r="215" spans="1:11" ht="16" thickBot="1" x14ac:dyDescent="0.25">
      <c r="A215" s="18" t="s">
        <v>470</v>
      </c>
      <c r="B215" s="18"/>
      <c r="C215" s="18"/>
      <c r="D215" s="18"/>
      <c r="E215" s="18"/>
      <c r="F215" s="18"/>
      <c r="G215" s="17"/>
      <c r="H215" s="18"/>
      <c r="I215" s="86"/>
      <c r="J215" s="87"/>
      <c r="K215" s="88"/>
    </row>
  </sheetData>
  <autoFilter ref="A1:K215" xr:uid="{7F6290BC-545B-4320-946A-4A02690EE647}"/>
  <mergeCells count="4">
    <mergeCell ref="C15:C16"/>
    <mergeCell ref="C21:C22"/>
    <mergeCell ref="C8:C9"/>
    <mergeCell ref="C12:C13"/>
  </mergeCells>
  <phoneticPr fontId="1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DF63-57D8-420F-A4B2-772404C0FAAB}">
  <sheetPr codeName="Hoja5"/>
  <dimension ref="A1:L35"/>
  <sheetViews>
    <sheetView workbookViewId="0">
      <selection sqref="A1:L35"/>
    </sheetView>
  </sheetViews>
  <sheetFormatPr baseColWidth="10" defaultColWidth="11.5" defaultRowHeight="15" x14ac:dyDescent="0.2"/>
  <sheetData>
    <row r="1" spans="1:12" x14ac:dyDescent="0.2">
      <c r="A1">
        <v>2</v>
      </c>
      <c r="B1" t="s">
        <v>624</v>
      </c>
      <c r="D1" t="s">
        <v>477</v>
      </c>
      <c r="G1" t="s">
        <v>1042</v>
      </c>
      <c r="I1">
        <v>6</v>
      </c>
      <c r="J1">
        <v>1</v>
      </c>
      <c r="K1">
        <v>140</v>
      </c>
      <c r="L1">
        <v>2.3333333333333335</v>
      </c>
    </row>
    <row r="2" spans="1:12" x14ac:dyDescent="0.2">
      <c r="A2">
        <v>2</v>
      </c>
      <c r="B2" t="s">
        <v>104</v>
      </c>
      <c r="D2" t="s">
        <v>477</v>
      </c>
      <c r="G2" t="s">
        <v>351</v>
      </c>
      <c r="I2">
        <v>6</v>
      </c>
      <c r="J2">
        <v>1</v>
      </c>
      <c r="K2">
        <v>35</v>
      </c>
      <c r="L2">
        <v>0.58333333333333337</v>
      </c>
    </row>
    <row r="3" spans="1:12" x14ac:dyDescent="0.2">
      <c r="A3">
        <v>3</v>
      </c>
      <c r="B3" t="s">
        <v>394</v>
      </c>
      <c r="D3" t="s">
        <v>477</v>
      </c>
      <c r="G3" t="s">
        <v>63</v>
      </c>
      <c r="I3">
        <v>6</v>
      </c>
      <c r="J3">
        <v>2</v>
      </c>
      <c r="K3">
        <v>231</v>
      </c>
      <c r="L3">
        <v>3.85</v>
      </c>
    </row>
    <row r="4" spans="1:12" x14ac:dyDescent="0.2">
      <c r="A4">
        <v>2</v>
      </c>
      <c r="B4" t="s">
        <v>1043</v>
      </c>
      <c r="F4" t="s">
        <v>477</v>
      </c>
      <c r="G4" t="s">
        <v>1044</v>
      </c>
      <c r="I4">
        <v>6</v>
      </c>
      <c r="J4">
        <v>2</v>
      </c>
      <c r="K4">
        <v>110</v>
      </c>
      <c r="L4">
        <v>1.8333333333333333</v>
      </c>
    </row>
    <row r="5" spans="1:12" x14ac:dyDescent="0.2">
      <c r="A5">
        <v>4</v>
      </c>
      <c r="B5" t="s">
        <v>1045</v>
      </c>
      <c r="C5" t="s">
        <v>477</v>
      </c>
      <c r="G5" t="s">
        <v>573</v>
      </c>
      <c r="I5">
        <v>6</v>
      </c>
      <c r="J5">
        <v>3</v>
      </c>
      <c r="K5">
        <v>15</v>
      </c>
      <c r="L5">
        <v>0.25</v>
      </c>
    </row>
    <row r="6" spans="1:12" x14ac:dyDescent="0.2">
      <c r="A6">
        <v>4</v>
      </c>
      <c r="B6" t="s">
        <v>1045</v>
      </c>
      <c r="F6" t="s">
        <v>477</v>
      </c>
      <c r="G6" t="s">
        <v>574</v>
      </c>
      <c r="I6">
        <v>6</v>
      </c>
      <c r="J6">
        <v>3</v>
      </c>
      <c r="K6">
        <v>48</v>
      </c>
      <c r="L6">
        <v>0.8</v>
      </c>
    </row>
    <row r="7" spans="1:12" x14ac:dyDescent="0.2">
      <c r="A7">
        <v>2</v>
      </c>
      <c r="B7" t="s">
        <v>494</v>
      </c>
      <c r="D7" t="s">
        <v>477</v>
      </c>
      <c r="G7" t="s">
        <v>1046</v>
      </c>
      <c r="I7">
        <v>6</v>
      </c>
      <c r="J7">
        <v>3</v>
      </c>
      <c r="K7">
        <v>36</v>
      </c>
      <c r="L7">
        <v>0.6</v>
      </c>
    </row>
    <row r="8" spans="1:12" x14ac:dyDescent="0.2">
      <c r="A8">
        <v>4</v>
      </c>
      <c r="B8" t="s">
        <v>503</v>
      </c>
      <c r="D8" t="s">
        <v>477</v>
      </c>
      <c r="G8" t="s">
        <v>575</v>
      </c>
      <c r="I8">
        <v>6</v>
      </c>
      <c r="J8">
        <v>3</v>
      </c>
      <c r="K8">
        <v>42</v>
      </c>
      <c r="L8">
        <v>0.7</v>
      </c>
    </row>
    <row r="9" spans="1:12" x14ac:dyDescent="0.2">
      <c r="A9">
        <v>2</v>
      </c>
      <c r="B9" t="s">
        <v>1047</v>
      </c>
      <c r="F9" t="s">
        <v>477</v>
      </c>
      <c r="G9" t="s">
        <v>1048</v>
      </c>
      <c r="I9">
        <v>6</v>
      </c>
      <c r="J9">
        <v>3</v>
      </c>
      <c r="K9">
        <v>37</v>
      </c>
      <c r="L9">
        <v>0.6166666666666667</v>
      </c>
    </row>
    <row r="10" spans="1:12" x14ac:dyDescent="0.2">
      <c r="A10">
        <v>3</v>
      </c>
      <c r="B10" t="s">
        <v>394</v>
      </c>
      <c r="C10" t="s">
        <v>477</v>
      </c>
      <c r="G10" t="s">
        <v>576</v>
      </c>
      <c r="I10">
        <v>6</v>
      </c>
      <c r="J10">
        <v>7</v>
      </c>
      <c r="K10">
        <v>119</v>
      </c>
      <c r="L10">
        <v>1.9833333333333334</v>
      </c>
    </row>
    <row r="11" spans="1:12" x14ac:dyDescent="0.2">
      <c r="A11">
        <v>2</v>
      </c>
      <c r="B11" t="s">
        <v>844</v>
      </c>
      <c r="D11" t="s">
        <v>477</v>
      </c>
      <c r="G11" t="s">
        <v>1049</v>
      </c>
      <c r="I11">
        <v>6</v>
      </c>
      <c r="J11">
        <v>8</v>
      </c>
      <c r="K11">
        <v>26</v>
      </c>
      <c r="L11">
        <v>0.43333333333333335</v>
      </c>
    </row>
    <row r="12" spans="1:12" x14ac:dyDescent="0.2">
      <c r="A12">
        <v>4</v>
      </c>
      <c r="B12" t="s">
        <v>533</v>
      </c>
      <c r="D12" t="s">
        <v>477</v>
      </c>
      <c r="G12" t="s">
        <v>577</v>
      </c>
      <c r="I12">
        <v>6</v>
      </c>
      <c r="J12">
        <v>16</v>
      </c>
      <c r="K12">
        <v>85</v>
      </c>
      <c r="L12">
        <v>1.4166666666666667</v>
      </c>
    </row>
    <row r="13" spans="1:12" x14ac:dyDescent="0.2">
      <c r="A13">
        <v>1</v>
      </c>
      <c r="B13" t="s">
        <v>88</v>
      </c>
      <c r="C13" t="s">
        <v>477</v>
      </c>
      <c r="G13" t="s">
        <v>579</v>
      </c>
      <c r="I13">
        <v>6</v>
      </c>
      <c r="J13">
        <v>20</v>
      </c>
      <c r="K13">
        <v>65</v>
      </c>
      <c r="L13">
        <v>1.0833333333333333</v>
      </c>
    </row>
    <row r="14" spans="1:12" x14ac:dyDescent="0.2">
      <c r="A14">
        <v>2</v>
      </c>
      <c r="B14" t="s">
        <v>88</v>
      </c>
      <c r="C14" t="s">
        <v>477</v>
      </c>
      <c r="G14" t="s">
        <v>579</v>
      </c>
      <c r="I14">
        <v>6</v>
      </c>
      <c r="J14">
        <v>20</v>
      </c>
      <c r="K14">
        <v>65</v>
      </c>
      <c r="L14">
        <v>1.0833333333333333</v>
      </c>
    </row>
    <row r="15" spans="1:12" x14ac:dyDescent="0.2">
      <c r="A15">
        <v>4</v>
      </c>
      <c r="B15" t="s">
        <v>88</v>
      </c>
      <c r="C15" t="s">
        <v>477</v>
      </c>
      <c r="G15" t="s">
        <v>579</v>
      </c>
      <c r="I15">
        <v>6</v>
      </c>
      <c r="J15">
        <v>20</v>
      </c>
      <c r="K15">
        <v>65</v>
      </c>
      <c r="L15">
        <v>1.0833333333333333</v>
      </c>
    </row>
    <row r="16" spans="1:12" x14ac:dyDescent="0.2">
      <c r="A16">
        <v>1</v>
      </c>
      <c r="B16" t="s">
        <v>874</v>
      </c>
      <c r="D16" t="s">
        <v>477</v>
      </c>
      <c r="G16" t="s">
        <v>578</v>
      </c>
      <c r="I16">
        <v>6</v>
      </c>
      <c r="J16">
        <v>20</v>
      </c>
      <c r="K16">
        <v>80</v>
      </c>
      <c r="L16">
        <v>1.3333333333333333</v>
      </c>
    </row>
    <row r="17" spans="1:12" x14ac:dyDescent="0.2">
      <c r="A17">
        <v>3</v>
      </c>
      <c r="B17" t="s">
        <v>874</v>
      </c>
      <c r="C17" t="s">
        <v>477</v>
      </c>
      <c r="G17" t="s">
        <v>583</v>
      </c>
      <c r="I17">
        <v>6</v>
      </c>
      <c r="J17">
        <v>22</v>
      </c>
      <c r="K17">
        <v>12</v>
      </c>
      <c r="L17">
        <v>0.2</v>
      </c>
    </row>
    <row r="18" spans="1:12" x14ac:dyDescent="0.2">
      <c r="A18">
        <v>3</v>
      </c>
      <c r="B18" t="s">
        <v>398</v>
      </c>
      <c r="D18" t="s">
        <v>477</v>
      </c>
      <c r="G18" t="s">
        <v>584</v>
      </c>
      <c r="I18">
        <v>6</v>
      </c>
      <c r="J18">
        <v>22</v>
      </c>
      <c r="K18">
        <v>34</v>
      </c>
      <c r="L18">
        <v>0.56666666666666665</v>
      </c>
    </row>
    <row r="19" spans="1:12" x14ac:dyDescent="0.2">
      <c r="A19">
        <v>1</v>
      </c>
      <c r="B19" t="s">
        <v>874</v>
      </c>
      <c r="D19" t="s">
        <v>477</v>
      </c>
      <c r="G19" t="s">
        <v>581</v>
      </c>
      <c r="I19">
        <v>6</v>
      </c>
      <c r="J19">
        <v>22</v>
      </c>
      <c r="K19">
        <v>120</v>
      </c>
      <c r="L19">
        <v>2</v>
      </c>
    </row>
    <row r="20" spans="1:12" x14ac:dyDescent="0.2">
      <c r="A20">
        <v>2</v>
      </c>
      <c r="B20" t="s">
        <v>874</v>
      </c>
      <c r="C20" t="s">
        <v>477</v>
      </c>
      <c r="G20" t="s">
        <v>582</v>
      </c>
      <c r="I20">
        <v>6</v>
      </c>
      <c r="J20">
        <v>22</v>
      </c>
      <c r="K20">
        <v>8</v>
      </c>
      <c r="L20">
        <v>0.13333333333333333</v>
      </c>
    </row>
    <row r="21" spans="1:12" x14ac:dyDescent="0.2">
      <c r="A21">
        <v>4</v>
      </c>
      <c r="B21" t="s">
        <v>1043</v>
      </c>
      <c r="C21" t="s">
        <v>477</v>
      </c>
      <c r="G21" t="s">
        <v>580</v>
      </c>
      <c r="I21">
        <v>6</v>
      </c>
      <c r="J21">
        <v>22</v>
      </c>
      <c r="K21">
        <v>56</v>
      </c>
      <c r="L21">
        <v>0.93333333333333335</v>
      </c>
    </row>
    <row r="22" spans="1:12" x14ac:dyDescent="0.2">
      <c r="A22">
        <v>2</v>
      </c>
      <c r="B22" t="s">
        <v>874</v>
      </c>
      <c r="C22" t="s">
        <v>477</v>
      </c>
      <c r="G22" t="s">
        <v>582</v>
      </c>
      <c r="I22">
        <v>6</v>
      </c>
      <c r="J22">
        <v>22</v>
      </c>
      <c r="K22">
        <v>16</v>
      </c>
      <c r="L22">
        <v>0.26666666666666666</v>
      </c>
    </row>
    <row r="23" spans="1:12" x14ac:dyDescent="0.2">
      <c r="A23">
        <v>4</v>
      </c>
      <c r="B23" t="s">
        <v>88</v>
      </c>
      <c r="C23" t="s">
        <v>477</v>
      </c>
      <c r="G23" t="s">
        <v>489</v>
      </c>
      <c r="I23">
        <v>6</v>
      </c>
      <c r="J23">
        <v>23</v>
      </c>
      <c r="K23">
        <v>60</v>
      </c>
      <c r="L23">
        <v>1</v>
      </c>
    </row>
    <row r="24" spans="1:12" x14ac:dyDescent="0.2">
      <c r="A24">
        <v>1</v>
      </c>
      <c r="B24" t="s">
        <v>624</v>
      </c>
      <c r="D24" t="s">
        <v>477</v>
      </c>
      <c r="G24" t="s">
        <v>63</v>
      </c>
      <c r="I24">
        <v>6</v>
      </c>
      <c r="J24">
        <v>24</v>
      </c>
      <c r="K24">
        <v>23</v>
      </c>
      <c r="L24">
        <v>0.38333333333333336</v>
      </c>
    </row>
    <row r="25" spans="1:12" x14ac:dyDescent="0.2">
      <c r="A25">
        <v>1</v>
      </c>
      <c r="B25" t="s">
        <v>398</v>
      </c>
      <c r="C25" t="s">
        <v>477</v>
      </c>
      <c r="G25" t="s">
        <v>587</v>
      </c>
      <c r="I25">
        <v>6</v>
      </c>
      <c r="J25">
        <v>26</v>
      </c>
      <c r="K25">
        <v>433</v>
      </c>
      <c r="L25">
        <v>7.2166666666666668</v>
      </c>
    </row>
    <row r="26" spans="1:12" x14ac:dyDescent="0.2">
      <c r="A26">
        <v>1</v>
      </c>
      <c r="B26" t="s">
        <v>104</v>
      </c>
      <c r="D26" t="s">
        <v>477</v>
      </c>
      <c r="G26" t="s">
        <v>585</v>
      </c>
      <c r="I26">
        <v>6</v>
      </c>
      <c r="J26">
        <v>26</v>
      </c>
      <c r="K26">
        <v>51</v>
      </c>
      <c r="L26">
        <v>0.85</v>
      </c>
    </row>
    <row r="27" spans="1:12" x14ac:dyDescent="0.2">
      <c r="A27">
        <v>2</v>
      </c>
      <c r="B27" t="s">
        <v>104</v>
      </c>
      <c r="D27" t="s">
        <v>477</v>
      </c>
      <c r="G27" t="s">
        <v>585</v>
      </c>
      <c r="I27">
        <v>6</v>
      </c>
      <c r="J27">
        <v>26</v>
      </c>
      <c r="K27">
        <v>51</v>
      </c>
      <c r="L27">
        <v>0.85</v>
      </c>
    </row>
    <row r="28" spans="1:12" x14ac:dyDescent="0.2">
      <c r="A28">
        <v>3</v>
      </c>
      <c r="B28" t="s">
        <v>104</v>
      </c>
      <c r="D28" t="s">
        <v>477</v>
      </c>
      <c r="G28" t="s">
        <v>585</v>
      </c>
      <c r="I28">
        <v>6</v>
      </c>
      <c r="J28">
        <v>26</v>
      </c>
      <c r="K28">
        <v>51</v>
      </c>
      <c r="L28">
        <v>0.85</v>
      </c>
    </row>
    <row r="29" spans="1:12" x14ac:dyDescent="0.2">
      <c r="A29">
        <v>4</v>
      </c>
      <c r="B29" t="s">
        <v>104</v>
      </c>
      <c r="D29" t="s">
        <v>477</v>
      </c>
      <c r="G29" t="s">
        <v>585</v>
      </c>
      <c r="I29">
        <v>6</v>
      </c>
      <c r="J29">
        <v>26</v>
      </c>
      <c r="K29">
        <v>51</v>
      </c>
      <c r="L29">
        <v>0.85</v>
      </c>
    </row>
    <row r="30" spans="1:12" x14ac:dyDescent="0.2">
      <c r="A30">
        <v>3</v>
      </c>
      <c r="B30" t="s">
        <v>398</v>
      </c>
      <c r="C30" t="s">
        <v>477</v>
      </c>
      <c r="G30" t="s">
        <v>351</v>
      </c>
      <c r="I30">
        <v>6</v>
      </c>
      <c r="J30">
        <v>26</v>
      </c>
      <c r="K30">
        <v>199</v>
      </c>
      <c r="L30">
        <v>3.3166666666666669</v>
      </c>
    </row>
    <row r="31" spans="1:12" x14ac:dyDescent="0.2">
      <c r="A31">
        <v>3</v>
      </c>
      <c r="B31" t="s">
        <v>888</v>
      </c>
      <c r="G31" t="s">
        <v>63</v>
      </c>
      <c r="I31">
        <v>6</v>
      </c>
      <c r="J31">
        <v>28</v>
      </c>
      <c r="K31">
        <v>37</v>
      </c>
      <c r="L31">
        <v>0.6166666666666667</v>
      </c>
    </row>
    <row r="32" spans="1:12" x14ac:dyDescent="0.2">
      <c r="A32">
        <v>4</v>
      </c>
      <c r="B32" t="s">
        <v>892</v>
      </c>
      <c r="C32" t="s">
        <v>477</v>
      </c>
      <c r="G32" t="s">
        <v>588</v>
      </c>
      <c r="I32">
        <v>6</v>
      </c>
      <c r="J32">
        <v>28</v>
      </c>
      <c r="K32">
        <v>50</v>
      </c>
      <c r="L32">
        <v>0.83333333333333337</v>
      </c>
    </row>
    <row r="33" spans="1:12" x14ac:dyDescent="0.2">
      <c r="A33">
        <v>2</v>
      </c>
      <c r="B33" t="s">
        <v>589</v>
      </c>
      <c r="C33" t="s">
        <v>477</v>
      </c>
      <c r="G33" t="s">
        <v>590</v>
      </c>
      <c r="I33">
        <v>6</v>
      </c>
      <c r="J33">
        <v>29</v>
      </c>
      <c r="K33">
        <v>99</v>
      </c>
      <c r="L33">
        <v>1.65</v>
      </c>
    </row>
    <row r="34" spans="1:12" x14ac:dyDescent="0.2">
      <c r="A34">
        <v>2</v>
      </c>
      <c r="B34" t="s">
        <v>874</v>
      </c>
      <c r="D34" t="s">
        <v>477</v>
      </c>
      <c r="G34" t="s">
        <v>591</v>
      </c>
      <c r="I34">
        <v>6</v>
      </c>
      <c r="J34">
        <v>30</v>
      </c>
      <c r="K34">
        <v>129</v>
      </c>
      <c r="L34">
        <v>2.15</v>
      </c>
    </row>
    <row r="35" spans="1:12" x14ac:dyDescent="0.2">
      <c r="A35">
        <v>1</v>
      </c>
      <c r="B35" t="s">
        <v>874</v>
      </c>
      <c r="D35" t="s">
        <v>477</v>
      </c>
      <c r="G35" t="s">
        <v>591</v>
      </c>
      <c r="I35">
        <v>6</v>
      </c>
      <c r="J35">
        <v>30</v>
      </c>
      <c r="K35">
        <v>69</v>
      </c>
      <c r="L35">
        <v>1.1499999999999999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BD_Recibo</vt:lpstr>
      <vt:lpstr>TD_Recibo</vt:lpstr>
      <vt:lpstr>Pareto</vt:lpstr>
      <vt:lpstr>Hoja4</vt:lpstr>
      <vt:lpstr>Hoja2</vt:lpstr>
      <vt:lpstr>BD_Despacho</vt:lpstr>
      <vt:lpstr>TD_Despacho</vt:lpstr>
      <vt:lpstr>PA_Despacho</vt:lpstr>
      <vt:lpstr>Hoja1</vt:lpstr>
      <vt:lpstr>Hoja5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Roberto Castilla</dc:creator>
  <cp:keywords/>
  <dc:description/>
  <cp:lastModifiedBy>Laura A. Gallardo Stand</cp:lastModifiedBy>
  <cp:revision/>
  <dcterms:created xsi:type="dcterms:W3CDTF">2015-06-05T18:17:20Z</dcterms:created>
  <dcterms:modified xsi:type="dcterms:W3CDTF">2024-11-16T21:10:56Z</dcterms:modified>
  <cp:category/>
  <cp:contentStatus/>
</cp:coreProperties>
</file>