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correouisedu-my.sharepoint.com/personal/karol2204188_correo_uis_edu_co/Documents/Apéndices/"/>
    </mc:Choice>
  </mc:AlternateContent>
  <xr:revisionPtr revIDLastSave="43" documentId="8_{2D495D11-33F0-4267-895C-17670A31D2BC}" xr6:coauthVersionLast="47" xr6:coauthVersionMax="47" xr10:uidLastSave="{45D71703-868A-4D27-B8C2-B142F1DA7C15}"/>
  <bookViews>
    <workbookView xWindow="-108" yWindow="-108" windowWidth="23256" windowHeight="12456" activeTab="4" xr2:uid="{00000000-000D-0000-FFFF-FFFF00000000}"/>
  </bookViews>
  <sheets>
    <sheet name="Configuracion" sheetId="1" r:id="rId1"/>
    <sheet name="IndicadoresResultado" sheetId="2" r:id="rId2"/>
    <sheet name="IndicadoresProceso" sheetId="3" r:id="rId3"/>
    <sheet name="IndicadoresImpacto" sheetId="4" r:id="rId4"/>
    <sheet name="TABLERO_CONTROL" sheetId="5" r:id="rId5"/>
    <sheet name="RegistroHistorico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2" i="3"/>
  <c r="E8" i="5"/>
  <c r="F8" i="5" s="1"/>
  <c r="I2" i="4"/>
  <c r="I3" i="4"/>
  <c r="I4" i="4"/>
  <c r="I5" i="4"/>
  <c r="I6" i="4"/>
  <c r="I7" i="4"/>
  <c r="H7" i="4" s="1"/>
  <c r="I2" i="2"/>
  <c r="I3" i="2"/>
  <c r="I4" i="2"/>
  <c r="I5" i="2"/>
  <c r="H6" i="2"/>
  <c r="I6" i="2"/>
  <c r="A17" i="5"/>
  <c r="E11" i="5"/>
  <c r="F11" i="5" s="1"/>
  <c r="C14" i="5" s="1"/>
  <c r="E10" i="5"/>
  <c r="F10" i="5" s="1"/>
  <c r="E9" i="5"/>
  <c r="F9" i="5" s="1"/>
  <c r="B4" i="5"/>
  <c r="I11" i="4"/>
  <c r="H11" i="4" s="1"/>
  <c r="I10" i="4"/>
  <c r="H10" i="4" s="1"/>
  <c r="I9" i="4"/>
  <c r="H9" i="4" s="1"/>
  <c r="I8" i="4"/>
  <c r="H8" i="4" s="1"/>
  <c r="I11" i="2"/>
  <c r="H11" i="2" s="1"/>
  <c r="I10" i="2"/>
  <c r="H10" i="2" s="1"/>
  <c r="I9" i="2"/>
  <c r="H9" i="2" s="1"/>
  <c r="I8" i="2"/>
  <c r="H8" i="2" s="1"/>
  <c r="I7" i="2"/>
  <c r="H7" i="2" s="1"/>
</calcChain>
</file>

<file path=xl/sharedStrings.xml><?xml version="1.0" encoding="utf-8"?>
<sst xmlns="http://schemas.openxmlformats.org/spreadsheetml/2006/main" count="153" uniqueCount="110">
  <si>
    <t>RESPONSABLES</t>
  </si>
  <si>
    <t>ESTADOS</t>
  </si>
  <si>
    <t>TIPOS_INDICADOR</t>
  </si>
  <si>
    <t>Jefe Talento Humano</t>
  </si>
  <si>
    <t>CUMPLE</t>
  </si>
  <si>
    <t>Resultado</t>
  </si>
  <si>
    <t>Secretario General</t>
  </si>
  <si>
    <t>EN PROCESO</t>
  </si>
  <si>
    <t>Proceso</t>
  </si>
  <si>
    <t>Jefe Oficina Jurídica</t>
  </si>
  <si>
    <t>CRÍTICO</t>
  </si>
  <si>
    <t>Impacto</t>
  </si>
  <si>
    <t>Coordinador Sistemas</t>
  </si>
  <si>
    <t>Analista GTH</t>
  </si>
  <si>
    <t>Alcalde</t>
  </si>
  <si>
    <t>ID_INDICADOR</t>
  </si>
  <si>
    <t>NOMBRE_INDICADOR</t>
  </si>
  <si>
    <t>DESCRIPCIÓN</t>
  </si>
  <si>
    <t>META_ESTABLECIDA</t>
  </si>
  <si>
    <t>VALOR_ACTUAL</t>
  </si>
  <si>
    <t>UNIDAD_MEDIDA</t>
  </si>
  <si>
    <t>FECHA_ACTUALIZACIÓN</t>
  </si>
  <si>
    <t>ESTADO</t>
  </si>
  <si>
    <t>%_CUMPLIMIENTO</t>
  </si>
  <si>
    <t>RESPONSABLE</t>
  </si>
  <si>
    <t>OBSERVACIONES</t>
  </si>
  <si>
    <t>RES-01</t>
  </si>
  <si>
    <t>Puntuación MIPG General</t>
  </si>
  <si>
    <t>Resultado autodiagnóstico MIPG</t>
  </si>
  <si>
    <t>Puntos</t>
  </si>
  <si>
    <t>RES-02</t>
  </si>
  <si>
    <t>Componente Retiro</t>
  </si>
  <si>
    <t>Mejora en gestión de retiro del personal</t>
  </si>
  <si>
    <t>RES-03</t>
  </si>
  <si>
    <t>Representación Juvenil</t>
  </si>
  <si>
    <t>% jóvenes 18-28 años en planta</t>
  </si>
  <si>
    <t>Porcentaje</t>
  </si>
  <si>
    <t>RES-04</t>
  </si>
  <si>
    <t>Ruta del Servicio</t>
  </si>
  <si>
    <t>Puntuación en orientación ciudadana</t>
  </si>
  <si>
    <t>RES-05</t>
  </si>
  <si>
    <t>Proporción Contratistas</t>
  </si>
  <si>
    <t>% contratistas vs planta</t>
  </si>
  <si>
    <t>PROC-01</t>
  </si>
  <si>
    <t>Entrevistas Retiro</t>
  </si>
  <si>
    <t>% entrevistas realizadas</t>
  </si>
  <si>
    <t>%</t>
  </si>
  <si>
    <t>PROC-02</t>
  </si>
  <si>
    <t>Digitalización GTH</t>
  </si>
  <si>
    <t>% procesos digitalizados</t>
  </si>
  <si>
    <t>PROC-03</t>
  </si>
  <si>
    <t>Capacitación Sistemas</t>
  </si>
  <si>
    <t>% personal capacitado</t>
  </si>
  <si>
    <t>PROC-04</t>
  </si>
  <si>
    <t>Satisfacción Interna</t>
  </si>
  <si>
    <t>Encuesta funcionarios</t>
  </si>
  <si>
    <t>PROC-05</t>
  </si>
  <si>
    <t>Tiempo Respuesta GTH</t>
  </si>
  <si>
    <t>Reducción vs línea base</t>
  </si>
  <si>
    <t>PROC-06</t>
  </si>
  <si>
    <t>Repositorio Digital</t>
  </si>
  <si>
    <t>% expedientes digitalizados</t>
  </si>
  <si>
    <t>PROC-07</t>
  </si>
  <si>
    <t>Evaluaciones 360°</t>
  </si>
  <si>
    <t>% evaluaciones completadas</t>
  </si>
  <si>
    <t>PROC-08</t>
  </si>
  <si>
    <t>SIGTH Operativo</t>
  </si>
  <si>
    <t>% funcionarios usando sistema</t>
  </si>
  <si>
    <t>PROC-09</t>
  </si>
  <si>
    <t>Gestión Conocimiento</t>
  </si>
  <si>
    <t>% conocimiento capturado</t>
  </si>
  <si>
    <t>PROC-10</t>
  </si>
  <si>
    <t>Planes Mejora</t>
  </si>
  <si>
    <t>% planes implementados</t>
  </si>
  <si>
    <t>IMP-01</t>
  </si>
  <si>
    <t>Satisfacción Ciudadana</t>
  </si>
  <si>
    <t>Índice satisfacción general</t>
  </si>
  <si>
    <t>Índice</t>
  </si>
  <si>
    <t>IMP-02</t>
  </si>
  <si>
    <t>Tiempo Resolución</t>
  </si>
  <si>
    <t>Reducción tiempo trámites</t>
  </si>
  <si>
    <t>IMP-03</t>
  </si>
  <si>
    <t>Quejas y Reclamos</t>
  </si>
  <si>
    <t>Reducción quejas</t>
  </si>
  <si>
    <t>IMP-04</t>
  </si>
  <si>
    <t>Clima Organizacional</t>
  </si>
  <si>
    <t>Mejora clima laboral</t>
  </si>
  <si>
    <t>IMP-05</t>
  </si>
  <si>
    <t>Retención Talento</t>
  </si>
  <si>
    <t>% retención anual</t>
  </si>
  <si>
    <t>ALCALDÍA MUNICIPAL DEL SOCORRO</t>
  </si>
  <si>
    <t>SISTEMA DE SEGUIMIENTO DE INDICADORES</t>
  </si>
  <si>
    <t>GESTIÓN DEL TALENTO HUMANO</t>
  </si>
  <si>
    <t>Fecha actualización:</t>
  </si>
  <si>
    <t>Responsable:</t>
  </si>
  <si>
    <t>RESUMEN GENERAL DE CUMPLIMIENTO</t>
  </si>
  <si>
    <t>INDICADORES</t>
  </si>
  <si>
    <t>META</t>
  </si>
  <si>
    <t>ACTUAL</t>
  </si>
  <si>
    <t>% CUMPLIMIENTO</t>
  </si>
  <si>
    <t>TOTAL</t>
  </si>
  <si>
    <t>ESTADO GENERAL</t>
  </si>
  <si>
    <t>ALERTAS CRÍTICAS</t>
  </si>
  <si>
    <t>FECHA_REGISTRO</t>
  </si>
  <si>
    <t>TIPO_INDICADOR (Resultado/Proceso/Impacto)</t>
  </si>
  <si>
    <t>VALOR_REGISTRADO</t>
  </si>
  <si>
    <t>META_PERIODO</t>
  </si>
  <si>
    <t>RESPONSABLE_REGISTRO</t>
  </si>
  <si>
    <t>Nota:</t>
  </si>
  <si>
    <t>Para registro automático al actualizar indicadores, habilite macros y use un evento Worksheet_Change o Power Query para anexar cambios.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</si>
</sst>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18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6EFCE"/>
          <bgColor rgb="FFC6EFCE"/>
        </patternFill>
      </fill>
    </dxf>
    <dxf>
      <font>
        <b/>
        <color rgb="FFFFFFFF"/>
      </font>
      <fill>
        <patternFill patternType="solid">
          <fgColor rgb="FFC00000"/>
          <bgColor rgb="FFC00000"/>
        </patternFill>
      </fill>
    </dxf>
    <dxf>
      <font>
        <b/>
        <color rgb="FF000000"/>
      </font>
      <fill>
        <patternFill patternType="solid">
          <fgColor rgb="FFFFD966"/>
          <bgColor rgb="FFFFD966"/>
        </patternFill>
      </fill>
    </dxf>
    <dxf>
      <font>
        <b/>
        <color rgb="FFFFFFFF"/>
      </font>
      <fill>
        <patternFill patternType="solid">
          <fgColor rgb="FF00B050"/>
          <bgColor rgb="FF00B05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6EFCE"/>
          <bgColor rgb="FFC6EFCE"/>
        </patternFill>
      </fill>
    </dxf>
    <dxf>
      <font>
        <b/>
        <color rgb="FFFFFFFF"/>
      </font>
      <fill>
        <patternFill patternType="solid">
          <fgColor rgb="FFC00000"/>
          <bgColor rgb="FFC00000"/>
        </patternFill>
      </fill>
    </dxf>
    <dxf>
      <font>
        <b/>
        <color rgb="FF000000"/>
      </font>
      <fill>
        <patternFill patternType="solid">
          <fgColor rgb="FFFFD966"/>
          <bgColor rgb="FFFFD966"/>
        </patternFill>
      </fill>
    </dxf>
    <dxf>
      <font>
        <b/>
        <color rgb="FFFFFFFF"/>
      </font>
      <fill>
        <patternFill patternType="solid">
          <fgColor rgb="FF00B050"/>
          <bgColor rgb="FF00B050"/>
        </patternFill>
      </fill>
    </dxf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6EFCE"/>
          <bgColor rgb="FFC6EFCE"/>
        </patternFill>
      </fill>
    </dxf>
    <dxf>
      <font>
        <b/>
        <color rgb="FFFFFFFF"/>
      </font>
      <fill>
        <patternFill patternType="solid">
          <fgColor rgb="FFC00000"/>
          <bgColor rgb="FFC00000"/>
        </patternFill>
      </fill>
    </dxf>
    <dxf>
      <font>
        <b/>
        <color rgb="FF000000"/>
      </font>
      <fill>
        <patternFill patternType="solid">
          <fgColor rgb="FFFFD966"/>
          <bgColor rgb="FFFFD966"/>
        </patternFill>
      </fill>
    </dxf>
    <dxf>
      <font>
        <b/>
        <color rgb="FFFFFFFF"/>
      </font>
      <fill>
        <patternFill patternType="solid">
          <fgColor rgb="FF00B050"/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G7" sqref="G7"/>
    </sheetView>
  </sheetViews>
  <sheetFormatPr baseColWidth="10" defaultColWidth="8.6640625" defaultRowHeight="14.4" x14ac:dyDescent="0.3"/>
  <cols>
    <col min="1" max="1" width="19.33203125" bestFit="1" customWidth="1"/>
    <col min="2" max="2" width="11.33203125" bestFit="1" customWidth="1"/>
    <col min="3" max="3" width="16.441406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t="s">
        <v>5</v>
      </c>
    </row>
    <row r="3" spans="1:3" x14ac:dyDescent="0.3">
      <c r="A3" t="s">
        <v>6</v>
      </c>
      <c r="B3" t="s">
        <v>7</v>
      </c>
      <c r="C3" t="s">
        <v>8</v>
      </c>
    </row>
    <row r="4" spans="1:3" x14ac:dyDescent="0.3">
      <c r="A4" t="s">
        <v>9</v>
      </c>
      <c r="B4" t="s">
        <v>10</v>
      </c>
      <c r="C4" t="s">
        <v>11</v>
      </c>
    </row>
    <row r="5" spans="1:3" x14ac:dyDescent="0.3">
      <c r="A5" t="s">
        <v>12</v>
      </c>
    </row>
    <row r="6" spans="1:3" x14ac:dyDescent="0.3">
      <c r="A6" t="s">
        <v>13</v>
      </c>
    </row>
    <row r="7" spans="1:3" x14ac:dyDescent="0.3">
      <c r="A7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0"/>
  <sheetViews>
    <sheetView workbookViewId="0">
      <selection activeCell="I2" sqref="I2"/>
    </sheetView>
  </sheetViews>
  <sheetFormatPr baseColWidth="10" defaultColWidth="8.6640625" defaultRowHeight="14.4" x14ac:dyDescent="0.3"/>
  <cols>
    <col min="1" max="1" width="15" customWidth="1"/>
    <col min="2" max="2" width="28" customWidth="1"/>
    <col min="3" max="3" width="36" customWidth="1"/>
    <col min="4" max="4" width="16" customWidth="1"/>
    <col min="5" max="5" width="15" customWidth="1"/>
    <col min="6" max="6" width="16" customWidth="1"/>
    <col min="7" max="7" width="22" customWidth="1"/>
    <col min="8" max="8" width="12" customWidth="1"/>
    <col min="9" max="9" width="16" customWidth="1"/>
    <col min="10" max="10" width="24" customWidth="1"/>
    <col min="11" max="11" width="34" customWidth="1"/>
  </cols>
  <sheetData>
    <row r="1" spans="1:11" ht="28.8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</row>
    <row r="2" spans="1:11" x14ac:dyDescent="0.3">
      <c r="A2" s="3" t="s">
        <v>26</v>
      </c>
      <c r="B2" s="3" t="s">
        <v>27</v>
      </c>
      <c r="C2" s="3" t="s">
        <v>28</v>
      </c>
      <c r="D2" s="3">
        <v>85</v>
      </c>
      <c r="E2" s="3">
        <v>90</v>
      </c>
      <c r="F2" s="3" t="s">
        <v>29</v>
      </c>
      <c r="G2" s="3"/>
      <c r="H2" s="3"/>
      <c r="I2" s="3" t="e">
        <f ca="1">SI(E2&lt;=D2,100,SI(E2&gt;D2,100-(E2-D2)/D2*100,0))</f>
        <v>#NAME?</v>
      </c>
      <c r="J2" s="3"/>
      <c r="K2" s="3"/>
    </row>
    <row r="3" spans="1:11" x14ac:dyDescent="0.3">
      <c r="A3" s="3" t="s">
        <v>30</v>
      </c>
      <c r="B3" s="3" t="s">
        <v>31</v>
      </c>
      <c r="C3" s="3" t="s">
        <v>32</v>
      </c>
      <c r="D3" s="3">
        <v>85</v>
      </c>
      <c r="E3" s="3"/>
      <c r="F3" s="3" t="s">
        <v>29</v>
      </c>
      <c r="G3" s="3"/>
      <c r="H3" s="3"/>
      <c r="I3" s="3" t="e">
        <f ca="1">SI(E3&lt;=D3,100,SI(E3&gt;D3,100-(E3-D3)/D3*100,0))</f>
        <v>#NAME?</v>
      </c>
      <c r="J3" s="3"/>
      <c r="K3" s="3"/>
    </row>
    <row r="4" spans="1:11" x14ac:dyDescent="0.3">
      <c r="A4" s="3" t="s">
        <v>33</v>
      </c>
      <c r="B4" s="3" t="s">
        <v>34</v>
      </c>
      <c r="C4" s="3" t="s">
        <v>35</v>
      </c>
      <c r="D4" s="3">
        <v>60</v>
      </c>
      <c r="E4" s="3"/>
      <c r="F4" s="3" t="s">
        <v>36</v>
      </c>
      <c r="G4" s="3"/>
      <c r="H4" s="3"/>
      <c r="I4" s="3" t="e">
        <f ca="1">SI(E4&lt;=D4,100,SI(E4&gt;D4,100-(E4-D4)/D4*100,0))</f>
        <v>#NAME?</v>
      </c>
      <c r="J4" s="3"/>
      <c r="K4" s="3"/>
    </row>
    <row r="5" spans="1:11" x14ac:dyDescent="0.3">
      <c r="A5" s="3" t="s">
        <v>37</v>
      </c>
      <c r="B5" s="3" t="s">
        <v>38</v>
      </c>
      <c r="C5" s="3" t="s">
        <v>39</v>
      </c>
      <c r="D5" s="3">
        <v>88</v>
      </c>
      <c r="E5" s="3"/>
      <c r="F5" s="3" t="s">
        <v>29</v>
      </c>
      <c r="G5" s="3"/>
      <c r="H5" s="3"/>
      <c r="I5" s="3" t="e">
        <f ca="1">SI(E5&lt;=D5,100,SI(E5&gt;D5,100-(E5-D5)/D5*100,0))</f>
        <v>#NAME?</v>
      </c>
      <c r="J5" s="3"/>
      <c r="K5" s="3"/>
    </row>
    <row r="6" spans="1:11" x14ac:dyDescent="0.3">
      <c r="A6" s="3" t="s">
        <v>40</v>
      </c>
      <c r="B6" s="3" t="s">
        <v>41</v>
      </c>
      <c r="C6" s="3" t="s">
        <v>42</v>
      </c>
      <c r="D6" s="3">
        <v>20</v>
      </c>
      <c r="E6" s="3"/>
      <c r="F6" s="3" t="s">
        <v>36</v>
      </c>
      <c r="G6" s="3"/>
      <c r="H6" s="3" t="e">
        <f ca="1">SI(E6&lt;=D6,"CUMPLE",SI(E6&lt;=D6*1.2,"EN PROCESO","CRÍTICO"))</f>
        <v>#NAME?</v>
      </c>
      <c r="I6" s="3" t="e">
        <f ca="1">SI(E6&lt;=D6,100,SI(E6&gt;D6,100-(E6-D6)/D6*100,0))</f>
        <v>#NAME?</v>
      </c>
      <c r="J6" s="3"/>
      <c r="K6" s="3"/>
    </row>
    <row r="7" spans="1:11" x14ac:dyDescent="0.3">
      <c r="A7" s="3"/>
      <c r="B7" s="3"/>
      <c r="C7" s="3"/>
      <c r="D7" s="3"/>
      <c r="E7" s="3"/>
      <c r="F7" s="3"/>
      <c r="G7" s="3"/>
      <c r="H7" s="3" t="e">
        <f ca="1">SI(I7&gt;=100,"CUMPLE",SI(I7&gt;=70,"EN PROCESO","CRÍTICO"))</f>
        <v>#NAME?</v>
      </c>
      <c r="I7" s="3" t="e">
        <f ca="1">SI(D7=0,0,E7/D7*100)</f>
        <v>#NAME?</v>
      </c>
      <c r="J7" s="3"/>
      <c r="K7" s="3"/>
    </row>
    <row r="8" spans="1:11" x14ac:dyDescent="0.3">
      <c r="A8" s="3"/>
      <c r="B8" s="3"/>
      <c r="C8" s="3"/>
      <c r="D8" s="3"/>
      <c r="E8" s="3"/>
      <c r="F8" s="3"/>
      <c r="G8" s="3"/>
      <c r="H8" s="3" t="e">
        <f ca="1">SI(I8&gt;=100,"CUMPLE",SI(I8&gt;=70,"EN PROCESO","CRÍTICO"))</f>
        <v>#NAME?</v>
      </c>
      <c r="I8" s="3" t="e">
        <f ca="1">SI(D8=0,0,E8/D8*100)</f>
        <v>#NAME?</v>
      </c>
      <c r="J8" s="3"/>
      <c r="K8" s="3"/>
    </row>
    <row r="9" spans="1:11" x14ac:dyDescent="0.3">
      <c r="A9" s="3"/>
      <c r="B9" s="3"/>
      <c r="C9" s="3"/>
      <c r="D9" s="3"/>
      <c r="E9" s="3"/>
      <c r="F9" s="3"/>
      <c r="G9" s="3"/>
      <c r="H9" s="3" t="e">
        <f ca="1">SI(I9&gt;=100,"CUMPLE",SI(I9&gt;=70,"EN PROCESO","CRÍTICO"))</f>
        <v>#NAME?</v>
      </c>
      <c r="I9" s="3" t="e">
        <f ca="1">SI(D9=0,0,E9/D9*100)</f>
        <v>#NAME?</v>
      </c>
      <c r="J9" s="3"/>
      <c r="K9" s="3"/>
    </row>
    <row r="10" spans="1:11" x14ac:dyDescent="0.3">
      <c r="A10" s="3"/>
      <c r="B10" s="3"/>
      <c r="C10" s="3"/>
      <c r="D10" s="3"/>
      <c r="E10" s="3"/>
      <c r="F10" s="3"/>
      <c r="G10" s="3"/>
      <c r="H10" s="3" t="e">
        <f ca="1">SI(I10&gt;=100,"CUMPLE",SI(I10&gt;=70,"EN PROCESO","CRÍTICO"))</f>
        <v>#NAME?</v>
      </c>
      <c r="I10" s="3" t="e">
        <f ca="1">SI(D10=0,0,E10/D10*100)</f>
        <v>#NAME?</v>
      </c>
      <c r="J10" s="3"/>
      <c r="K10" s="3"/>
    </row>
    <row r="11" spans="1:11" x14ac:dyDescent="0.3">
      <c r="A11" s="3"/>
      <c r="B11" s="3"/>
      <c r="C11" s="3"/>
      <c r="D11" s="3"/>
      <c r="E11" s="3"/>
      <c r="F11" s="3"/>
      <c r="G11" s="3"/>
      <c r="H11" s="3" t="e">
        <f ca="1">SI(I11&gt;=100,"CUMPLE",SI(I11&gt;=70,"EN PROCESO","CRÍTICO"))</f>
        <v>#NAME?</v>
      </c>
      <c r="I11" s="3" t="e">
        <f ca="1">SI(D11=0,0,E11/D11*100)</f>
        <v>#NAME?</v>
      </c>
      <c r="J11" s="3"/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conditionalFormatting sqref="H2:H500">
    <cfRule type="expression" dxfId="17" priority="1">
      <formula>EXACTO(H2,"CUMPLE")</formula>
    </cfRule>
    <cfRule type="expression" dxfId="16" priority="2">
      <formula>EXACTO(H2,"EN PROCESO")</formula>
    </cfRule>
    <cfRule type="expression" dxfId="15" priority="3">
      <formula>EXACTO(H2,"CRÍTICO")</formula>
    </cfRule>
  </conditionalFormatting>
  <conditionalFormatting sqref="I2:I500">
    <cfRule type="cellIs" dxfId="14" priority="4" operator="greaterThanOrEqual">
      <formula>90</formula>
    </cfRule>
    <cfRule type="cellIs" dxfId="13" priority="5" operator="between">
      <formula>70</formula>
      <formula>89.9999</formula>
    </cfRule>
    <cfRule type="cellIs" dxfId="12" priority="6" operator="lessThan">
      <formula>70</formula>
    </cfRule>
  </conditionalFormatting>
  <dataValidations count="2">
    <dataValidation type="date" allowBlank="1" showInputMessage="1" showErrorMessage="1" sqref="G2:G500" xr:uid="{00000000-0002-0000-0100-000002000000}">
      <formula1>HOY()-365</formula1>
      <formula2>HOY()</formula2>
    </dataValidation>
    <dataValidation type="decimal" operator="greaterThanOrEqual" allowBlank="1" showInputMessage="1" showErrorMessage="1" sqref="E2:E500" xr:uid="{00000000-0002-0000-0100-000003000000}">
      <formula1>0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ntrada inválida" error="Seleccione un responsable válido" xr:uid="{00000000-0002-0000-0100-000000000000}">
          <x14:formula1>
            <xm:f>Configuracion!$A$2:$A$7</xm:f>
          </x14:formula1>
          <xm:sqref>J2:J500</xm:sqref>
        </x14:dataValidation>
        <x14:dataValidation type="list" allowBlank="1" showInputMessage="1" showErrorMessage="1" xr:uid="{00000000-0002-0000-0100-000001000000}">
          <x14:formula1>
            <xm:f>Configuracion!$B$2:$B$4</xm:f>
          </x14:formula1>
          <xm:sqref>H2:H500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workbookViewId="0">
      <selection activeCell="J10" sqref="J10"/>
    </sheetView>
  </sheetViews>
  <sheetFormatPr baseColWidth="10" defaultColWidth="8.6640625" defaultRowHeight="14.4" x14ac:dyDescent="0.3"/>
  <cols>
    <col min="1" max="1" width="15" customWidth="1"/>
    <col min="2" max="2" width="28" customWidth="1"/>
    <col min="3" max="3" width="36" customWidth="1"/>
    <col min="4" max="4" width="16" customWidth="1"/>
    <col min="5" max="5" width="15" customWidth="1"/>
    <col min="6" max="6" width="16" customWidth="1"/>
    <col min="7" max="7" width="22" customWidth="1"/>
    <col min="8" max="8" width="12" customWidth="1"/>
    <col min="9" max="9" width="16" customWidth="1"/>
    <col min="10" max="10" width="24" customWidth="1"/>
    <col min="11" max="11" width="34" customWidth="1"/>
  </cols>
  <sheetData>
    <row r="1" spans="1:11" ht="28.8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</row>
    <row r="2" spans="1:11" x14ac:dyDescent="0.3">
      <c r="A2" s="3" t="s">
        <v>43</v>
      </c>
      <c r="B2" s="3" t="s">
        <v>44</v>
      </c>
      <c r="C2" s="3" t="s">
        <v>45</v>
      </c>
      <c r="D2" s="3">
        <v>100</v>
      </c>
      <c r="E2" s="3"/>
      <c r="F2" s="3" t="s">
        <v>46</v>
      </c>
      <c r="G2" s="3"/>
      <c r="H2" s="3"/>
      <c r="I2" s="3" t="e">
        <f t="shared" ref="I2:I11" ca="1" si="0">SI(E2&lt;=D2,100,SI(E2&gt;D2,100-(E2-D2)/D2*100,0))</f>
        <v>#NAME?</v>
      </c>
      <c r="J2" s="3"/>
      <c r="K2" s="3"/>
    </row>
    <row r="3" spans="1:11" x14ac:dyDescent="0.3">
      <c r="A3" s="3" t="s">
        <v>47</v>
      </c>
      <c r="B3" s="3" t="s">
        <v>48</v>
      </c>
      <c r="C3" s="3" t="s">
        <v>49</v>
      </c>
      <c r="D3" s="3">
        <v>100</v>
      </c>
      <c r="E3" s="3"/>
      <c r="F3" s="3" t="s">
        <v>46</v>
      </c>
      <c r="G3" s="3"/>
      <c r="H3" s="3"/>
      <c r="I3" s="3" t="e">
        <f t="shared" ca="1" si="0"/>
        <v>#NAME?</v>
      </c>
      <c r="J3" s="3"/>
      <c r="K3" s="3"/>
    </row>
    <row r="4" spans="1:11" x14ac:dyDescent="0.3">
      <c r="A4" s="3" t="s">
        <v>50</v>
      </c>
      <c r="B4" s="3" t="s">
        <v>51</v>
      </c>
      <c r="C4" s="3" t="s">
        <v>52</v>
      </c>
      <c r="D4" s="3">
        <v>90</v>
      </c>
      <c r="E4" s="3"/>
      <c r="F4" s="3" t="s">
        <v>46</v>
      </c>
      <c r="G4" s="3"/>
      <c r="H4" s="3"/>
      <c r="I4" s="3" t="e">
        <f t="shared" ca="1" si="0"/>
        <v>#NAME?</v>
      </c>
      <c r="J4" s="3"/>
      <c r="K4" s="3"/>
    </row>
    <row r="5" spans="1:11" x14ac:dyDescent="0.3">
      <c r="A5" s="3" t="s">
        <v>53</v>
      </c>
      <c r="B5" s="3" t="s">
        <v>54</v>
      </c>
      <c r="C5" s="3" t="s">
        <v>55</v>
      </c>
      <c r="D5" s="3">
        <v>85</v>
      </c>
      <c r="E5" s="3"/>
      <c r="F5" s="3" t="s">
        <v>46</v>
      </c>
      <c r="G5" s="3"/>
      <c r="H5" s="3"/>
      <c r="I5" s="3" t="e">
        <f t="shared" ca="1" si="0"/>
        <v>#NAME?</v>
      </c>
      <c r="J5" s="3"/>
      <c r="K5" s="3"/>
    </row>
    <row r="6" spans="1:11" x14ac:dyDescent="0.3">
      <c r="A6" s="3" t="s">
        <v>56</v>
      </c>
      <c r="B6" s="3" t="s">
        <v>57</v>
      </c>
      <c r="C6" s="3" t="s">
        <v>58</v>
      </c>
      <c r="D6" s="3">
        <v>30</v>
      </c>
      <c r="E6" s="3"/>
      <c r="F6" s="3" t="s">
        <v>46</v>
      </c>
      <c r="G6" s="3"/>
      <c r="H6" s="3"/>
      <c r="I6" s="3" t="e">
        <f t="shared" ca="1" si="0"/>
        <v>#NAME?</v>
      </c>
      <c r="J6" s="3"/>
      <c r="K6" s="3"/>
    </row>
    <row r="7" spans="1:11" x14ac:dyDescent="0.3">
      <c r="A7" s="3" t="s">
        <v>59</v>
      </c>
      <c r="B7" s="3" t="s">
        <v>60</v>
      </c>
      <c r="C7" s="3" t="s">
        <v>61</v>
      </c>
      <c r="D7" s="3">
        <v>100</v>
      </c>
      <c r="E7" s="3"/>
      <c r="F7" s="3" t="s">
        <v>46</v>
      </c>
      <c r="G7" s="3"/>
      <c r="H7" s="3"/>
      <c r="I7" s="3" t="e">
        <f t="shared" ca="1" si="0"/>
        <v>#NAME?</v>
      </c>
      <c r="J7" s="3"/>
      <c r="K7" s="3"/>
    </row>
    <row r="8" spans="1:11" x14ac:dyDescent="0.3">
      <c r="A8" s="3" t="s">
        <v>62</v>
      </c>
      <c r="B8" s="3" t="s">
        <v>63</v>
      </c>
      <c r="C8" s="3" t="s">
        <v>64</v>
      </c>
      <c r="D8" s="3">
        <v>70</v>
      </c>
      <c r="E8" s="3"/>
      <c r="F8" s="3" t="s">
        <v>46</v>
      </c>
      <c r="G8" s="3"/>
      <c r="H8" s="3"/>
      <c r="I8" s="3" t="e">
        <f t="shared" ca="1" si="0"/>
        <v>#NAME?</v>
      </c>
      <c r="J8" s="3"/>
      <c r="K8" s="3"/>
    </row>
    <row r="9" spans="1:11" x14ac:dyDescent="0.3">
      <c r="A9" s="3" t="s">
        <v>65</v>
      </c>
      <c r="B9" s="3" t="s">
        <v>66</v>
      </c>
      <c r="C9" s="3" t="s">
        <v>67</v>
      </c>
      <c r="D9" s="3">
        <v>95</v>
      </c>
      <c r="E9" s="3"/>
      <c r="F9" s="3" t="s">
        <v>46</v>
      </c>
      <c r="G9" s="3"/>
      <c r="H9" s="3"/>
      <c r="I9" s="3" t="e">
        <f t="shared" ca="1" si="0"/>
        <v>#NAME?</v>
      </c>
      <c r="J9" s="3"/>
      <c r="K9" s="3"/>
    </row>
    <row r="10" spans="1:11" x14ac:dyDescent="0.3">
      <c r="A10" s="3" t="s">
        <v>68</v>
      </c>
      <c r="B10" s="3" t="s">
        <v>69</v>
      </c>
      <c r="C10" s="3" t="s">
        <v>70</v>
      </c>
      <c r="D10" s="3">
        <v>80</v>
      </c>
      <c r="E10" s="3"/>
      <c r="F10" s="3" t="s">
        <v>46</v>
      </c>
      <c r="G10" s="3"/>
      <c r="H10" s="3"/>
      <c r="I10" s="3" t="e">
        <f t="shared" ca="1" si="0"/>
        <v>#NAME?</v>
      </c>
      <c r="J10" s="3"/>
      <c r="K10" s="3"/>
    </row>
    <row r="11" spans="1:11" x14ac:dyDescent="0.3">
      <c r="A11" s="3" t="s">
        <v>71</v>
      </c>
      <c r="B11" s="3" t="s">
        <v>72</v>
      </c>
      <c r="C11" s="3" t="s">
        <v>73</v>
      </c>
      <c r="D11" s="3">
        <v>90</v>
      </c>
      <c r="E11" s="3"/>
      <c r="F11" s="3" t="s">
        <v>46</v>
      </c>
      <c r="G11" s="3"/>
      <c r="H11" s="3"/>
      <c r="I11" s="3" t="e">
        <f t="shared" ca="1" si="0"/>
        <v>#NAME?</v>
      </c>
      <c r="J11" s="3"/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conditionalFormatting sqref="H2:H500">
    <cfRule type="expression" dxfId="11" priority="4">
      <formula>EXACTO(H2,"CUMPLE")</formula>
    </cfRule>
    <cfRule type="expression" dxfId="10" priority="5">
      <formula>EXACTO(H2,"EN PROCESO")</formula>
    </cfRule>
    <cfRule type="expression" dxfId="9" priority="6">
      <formula>EXACTO(H2,"CRÍTICO")</formula>
    </cfRule>
  </conditionalFormatting>
  <conditionalFormatting sqref="I2:I500">
    <cfRule type="cellIs" dxfId="8" priority="1" operator="greaterThanOrEqual">
      <formula>90</formula>
    </cfRule>
    <cfRule type="cellIs" dxfId="7" priority="2" operator="between">
      <formula>70</formula>
      <formula>89.9999</formula>
    </cfRule>
    <cfRule type="cellIs" dxfId="6" priority="3" operator="lessThan">
      <formula>70</formula>
    </cfRule>
  </conditionalFormatting>
  <dataValidations count="2">
    <dataValidation type="date" allowBlank="1" showInputMessage="1" showErrorMessage="1" sqref="G2:G500" xr:uid="{00000000-0002-0000-0200-000002000000}">
      <formula1>HOY()-365</formula1>
      <formula2>HOY()</formula2>
    </dataValidation>
    <dataValidation type="decimal" operator="greaterThanOrEqual" allowBlank="1" showInputMessage="1" showErrorMessage="1" sqref="E2:E500" xr:uid="{00000000-0002-0000-0200-000003000000}">
      <formula1>0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ntrada inválida" error="Seleccione un responsable válido" xr:uid="{00000000-0002-0000-0200-000000000000}">
          <x14:formula1>
            <xm:f>Configuracion!$A$2:$A$7</xm:f>
          </x14:formula1>
          <xm:sqref>J2:J500</xm:sqref>
        </x14:dataValidation>
        <x14:dataValidation type="list" allowBlank="1" showInputMessage="1" showErrorMessage="1" xr:uid="{00000000-0002-0000-0200-000001000000}">
          <x14:formula1>
            <xm:f>Configuracion!$B$2:$B$4</xm:f>
          </x14:formula1>
          <xm:sqref>H2:H500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workbookViewId="0">
      <selection activeCell="G12" sqref="G12"/>
    </sheetView>
  </sheetViews>
  <sheetFormatPr baseColWidth="10" defaultColWidth="8.6640625" defaultRowHeight="14.4" x14ac:dyDescent="0.3"/>
  <cols>
    <col min="1" max="1" width="15" customWidth="1"/>
    <col min="2" max="2" width="28" customWidth="1"/>
    <col min="3" max="3" width="36" customWidth="1"/>
    <col min="4" max="4" width="16" customWidth="1"/>
    <col min="5" max="5" width="15" customWidth="1"/>
    <col min="6" max="6" width="16" customWidth="1"/>
    <col min="7" max="7" width="22" customWidth="1"/>
    <col min="8" max="8" width="12" customWidth="1"/>
    <col min="9" max="9" width="16" customWidth="1"/>
    <col min="10" max="10" width="24" customWidth="1"/>
    <col min="11" max="11" width="34" customWidth="1"/>
  </cols>
  <sheetData>
    <row r="1" spans="1:11" ht="28.8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</row>
    <row r="2" spans="1:11" x14ac:dyDescent="0.3">
      <c r="A2" s="3" t="s">
        <v>74</v>
      </c>
      <c r="B2" s="3" t="s">
        <v>75</v>
      </c>
      <c r="C2" s="3" t="s">
        <v>76</v>
      </c>
      <c r="D2" s="3"/>
      <c r="E2" s="3"/>
      <c r="F2" s="3" t="s">
        <v>77</v>
      </c>
      <c r="G2" s="3"/>
      <c r="H2" s="3"/>
      <c r="I2" s="3" t="e">
        <f t="shared" ref="I2:I6" ca="1" si="0">SI(D2=0,0,E2/D2*100)</f>
        <v>#NAME?</v>
      </c>
      <c r="J2" s="3"/>
      <c r="K2" s="3"/>
    </row>
    <row r="3" spans="1:11" x14ac:dyDescent="0.3">
      <c r="A3" s="3" t="s">
        <v>78</v>
      </c>
      <c r="B3" s="3" t="s">
        <v>79</v>
      </c>
      <c r="C3" s="3" t="s">
        <v>80</v>
      </c>
      <c r="D3" s="3">
        <v>20</v>
      </c>
      <c r="E3" s="3"/>
      <c r="F3" s="3" t="s">
        <v>46</v>
      </c>
      <c r="G3" s="3"/>
      <c r="H3" s="3"/>
      <c r="I3" s="3" t="e">
        <f t="shared" ca="1" si="0"/>
        <v>#NAME?</v>
      </c>
      <c r="J3" s="3"/>
      <c r="K3" s="3"/>
    </row>
    <row r="4" spans="1:11" x14ac:dyDescent="0.3">
      <c r="A4" s="3" t="s">
        <v>81</v>
      </c>
      <c r="B4" s="3" t="s">
        <v>82</v>
      </c>
      <c r="C4" s="3" t="s">
        <v>83</v>
      </c>
      <c r="D4" s="3">
        <v>25</v>
      </c>
      <c r="E4" s="3"/>
      <c r="F4" s="3" t="s">
        <v>46</v>
      </c>
      <c r="G4" s="3"/>
      <c r="H4" s="3"/>
      <c r="I4" s="3" t="e">
        <f t="shared" ca="1" si="0"/>
        <v>#NAME?</v>
      </c>
      <c r="J4" s="3"/>
      <c r="K4" s="3"/>
    </row>
    <row r="5" spans="1:11" x14ac:dyDescent="0.3">
      <c r="A5" s="3" t="s">
        <v>84</v>
      </c>
      <c r="B5" s="3" t="s">
        <v>85</v>
      </c>
      <c r="C5" s="3" t="s">
        <v>86</v>
      </c>
      <c r="D5" s="3"/>
      <c r="E5" s="3"/>
      <c r="F5" s="3" t="s">
        <v>29</v>
      </c>
      <c r="G5" s="3"/>
      <c r="H5" s="3"/>
      <c r="I5" s="3" t="e">
        <f t="shared" ca="1" si="0"/>
        <v>#NAME?</v>
      </c>
      <c r="J5" s="3"/>
      <c r="K5" s="3"/>
    </row>
    <row r="6" spans="1:11" x14ac:dyDescent="0.3">
      <c r="A6" s="3" t="s">
        <v>87</v>
      </c>
      <c r="B6" s="3" t="s">
        <v>88</v>
      </c>
      <c r="C6" s="3" t="s">
        <v>89</v>
      </c>
      <c r="D6" s="3">
        <v>95</v>
      </c>
      <c r="E6" s="3"/>
      <c r="F6" s="3" t="s">
        <v>46</v>
      </c>
      <c r="G6" s="3"/>
      <c r="H6" s="3"/>
      <c r="I6" s="3" t="e">
        <f t="shared" ca="1" si="0"/>
        <v>#NAME?</v>
      </c>
      <c r="J6" s="3"/>
      <c r="K6" s="3"/>
    </row>
    <row r="7" spans="1:11" x14ac:dyDescent="0.3">
      <c r="A7" s="3"/>
      <c r="B7" s="3"/>
      <c r="C7" s="3"/>
      <c r="D7" s="3"/>
      <c r="E7" s="3"/>
      <c r="F7" s="3"/>
      <c r="G7" s="3"/>
      <c r="H7" s="3" t="e">
        <f ca="1">SI(I7&gt;=100,"CUMPLE",SI(I7&gt;=70,"EN PROCESO","CRÍTICO"))</f>
        <v>#NAME?</v>
      </c>
      <c r="I7" s="3" t="e">
        <f ca="1">SI(D7=0,0,E7/D7*100)</f>
        <v>#NAME?</v>
      </c>
      <c r="J7" s="3"/>
      <c r="K7" s="3"/>
    </row>
    <row r="8" spans="1:11" x14ac:dyDescent="0.3">
      <c r="A8" s="3"/>
      <c r="B8" s="3"/>
      <c r="C8" s="3"/>
      <c r="D8" s="3"/>
      <c r="E8" s="3"/>
      <c r="F8" s="3"/>
      <c r="G8" s="3"/>
      <c r="H8" s="3" t="e">
        <f ca="1">SI(I8&gt;=100,"CUMPLE",SI(I8&gt;=70,"EN PROCESO","CRÍTICO"))</f>
        <v>#NAME?</v>
      </c>
      <c r="I8" s="3" t="e">
        <f ca="1">SI(D8=0,0,E8/D8*100)</f>
        <v>#NAME?</v>
      </c>
      <c r="J8" s="3"/>
      <c r="K8" s="3"/>
    </row>
    <row r="9" spans="1:11" x14ac:dyDescent="0.3">
      <c r="A9" s="3"/>
      <c r="B9" s="3"/>
      <c r="C9" s="3"/>
      <c r="D9" s="3"/>
      <c r="E9" s="3"/>
      <c r="F9" s="3"/>
      <c r="G9" s="3"/>
      <c r="H9" s="3" t="e">
        <f ca="1">SI(I9&gt;=100,"CUMPLE",SI(I9&gt;=70,"EN PROCESO","CRÍTICO"))</f>
        <v>#NAME?</v>
      </c>
      <c r="I9" s="3" t="e">
        <f ca="1">SI(D9=0,0,E9/D9*100)</f>
        <v>#NAME?</v>
      </c>
      <c r="J9" s="3"/>
      <c r="K9" s="3"/>
    </row>
    <row r="10" spans="1:11" x14ac:dyDescent="0.3">
      <c r="A10" s="3"/>
      <c r="B10" s="3"/>
      <c r="C10" s="3"/>
      <c r="D10" s="3"/>
      <c r="E10" s="3"/>
      <c r="F10" s="3"/>
      <c r="G10" s="3"/>
      <c r="H10" s="3" t="e">
        <f ca="1">SI(I10&gt;=100,"CUMPLE",SI(I10&gt;=70,"EN PROCESO","CRÍTICO"))</f>
        <v>#NAME?</v>
      </c>
      <c r="I10" s="3" t="e">
        <f ca="1">SI(D10=0,0,E10/D10*100)</f>
        <v>#NAME?</v>
      </c>
      <c r="J10" s="3"/>
      <c r="K10" s="3"/>
    </row>
    <row r="11" spans="1:11" x14ac:dyDescent="0.3">
      <c r="A11" s="3"/>
      <c r="B11" s="3"/>
      <c r="C11" s="3"/>
      <c r="D11" s="3"/>
      <c r="E11" s="3"/>
      <c r="F11" s="3"/>
      <c r="G11" s="3"/>
      <c r="H11" s="3" t="e">
        <f ca="1">SI(I11&gt;=100,"CUMPLE",SI(I11&gt;=70,"EN PROCESO","CRÍTICO"))</f>
        <v>#NAME?</v>
      </c>
      <c r="I11" s="3" t="e">
        <f ca="1">SI(D11=0,0,E11/D11*100)</f>
        <v>#NAME?</v>
      </c>
      <c r="J11" s="3"/>
      <c r="K11" s="3"/>
    </row>
    <row r="12" spans="1:1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</sheetData>
  <conditionalFormatting sqref="H2:H500">
    <cfRule type="expression" dxfId="5" priority="1">
      <formula>EXACTO(H2,"CUMPLE")</formula>
    </cfRule>
    <cfRule type="expression" dxfId="4" priority="2">
      <formula>EXACTO(H2,"EN PROCESO")</formula>
    </cfRule>
    <cfRule type="expression" dxfId="3" priority="3">
      <formula>EXACTO(H2,"CRÍTICO")</formula>
    </cfRule>
  </conditionalFormatting>
  <conditionalFormatting sqref="I2:I500">
    <cfRule type="cellIs" dxfId="2" priority="4" operator="greaterThanOrEqual">
      <formula>90</formula>
    </cfRule>
    <cfRule type="cellIs" dxfId="1" priority="5" operator="between">
      <formula>70</formula>
      <formula>89.9999</formula>
    </cfRule>
    <cfRule type="cellIs" dxfId="0" priority="6" operator="lessThan">
      <formula>70</formula>
    </cfRule>
  </conditionalFormatting>
  <dataValidations count="2">
    <dataValidation type="date" allowBlank="1" showInputMessage="1" showErrorMessage="1" sqref="G2:G500" xr:uid="{00000000-0002-0000-0300-000002000000}">
      <formula1>HOY()-365</formula1>
      <formula2>HOY()</formula2>
    </dataValidation>
    <dataValidation type="decimal" operator="greaterThanOrEqual" allowBlank="1" showInputMessage="1" showErrorMessage="1" sqref="E2:E500" xr:uid="{00000000-0002-0000-0300-000003000000}">
      <formula1>0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ntrada inválida" error="Seleccione un responsable válido" xr:uid="{00000000-0002-0000-0300-000000000000}">
          <x14:formula1>
            <xm:f>Configuracion!$A$2:$A$7</xm:f>
          </x14:formula1>
          <xm:sqref>J2:J500</xm:sqref>
        </x14:dataValidation>
        <x14:dataValidation type="list" allowBlank="1" showInputMessage="1" showErrorMessage="1" xr:uid="{00000000-0002-0000-0300-000001000000}">
          <x14:formula1>
            <xm:f>Configuracion!$B$2:$B$4</xm:f>
          </x14:formula1>
          <xm:sqref>H2:H500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tabSelected="1" workbookViewId="0">
      <selection activeCell="F20" sqref="F20"/>
    </sheetView>
  </sheetViews>
  <sheetFormatPr baseColWidth="10" defaultColWidth="8.6640625" defaultRowHeight="14.4" x14ac:dyDescent="0.3"/>
  <cols>
    <col min="1" max="1" width="42" customWidth="1"/>
    <col min="2" max="2" width="20" customWidth="1"/>
    <col min="3" max="3" width="18" customWidth="1"/>
    <col min="4" max="5" width="12" customWidth="1"/>
    <col min="6" max="6" width="16" customWidth="1"/>
  </cols>
  <sheetData>
    <row r="1" spans="1:6" ht="15.6" x14ac:dyDescent="0.3">
      <c r="A1" s="4" t="s">
        <v>90</v>
      </c>
    </row>
    <row r="2" spans="1:6" ht="15.6" x14ac:dyDescent="0.3">
      <c r="A2" s="4" t="s">
        <v>91</v>
      </c>
    </row>
    <row r="3" spans="1:6" ht="15.6" x14ac:dyDescent="0.3">
      <c r="A3" s="4" t="s">
        <v>92</v>
      </c>
    </row>
    <row r="4" spans="1:6" x14ac:dyDescent="0.3">
      <c r="A4" t="s">
        <v>93</v>
      </c>
      <c r="B4" t="e">
        <f ca="1">HOY()</f>
        <v>#NAME?</v>
      </c>
    </row>
    <row r="5" spans="1:6" x14ac:dyDescent="0.3">
      <c r="A5" t="s">
        <v>94</v>
      </c>
    </row>
    <row r="7" spans="1:6" ht="28.8" x14ac:dyDescent="0.3">
      <c r="A7" s="4" t="s">
        <v>95</v>
      </c>
      <c r="C7" s="2" t="s">
        <v>96</v>
      </c>
      <c r="D7" s="2" t="s">
        <v>97</v>
      </c>
      <c r="E7" s="2" t="s">
        <v>98</v>
      </c>
      <c r="F7" s="2" t="s">
        <v>99</v>
      </c>
    </row>
    <row r="8" spans="1:6" x14ac:dyDescent="0.3">
      <c r="C8" s="5" t="s">
        <v>5</v>
      </c>
      <c r="D8" s="5">
        <v>5</v>
      </c>
      <c r="E8" s="5" t="e">
        <f ca="1">CONTAR.SI(IndicadoresResultado!H:H,"CUMPLE")</f>
        <v>#NAME?</v>
      </c>
      <c r="F8" s="5" t="e">
        <f ca="1">E8/D8*100</f>
        <v>#NAME?</v>
      </c>
    </row>
    <row r="9" spans="1:6" x14ac:dyDescent="0.3">
      <c r="C9" s="5" t="s">
        <v>8</v>
      </c>
      <c r="D9" s="5">
        <v>10</v>
      </c>
      <c r="E9" s="5" t="e">
        <f ca="1">CONTAR.SI(IndicadoresProceso!H:H,"CUMPLE")</f>
        <v>#NAME?</v>
      </c>
      <c r="F9" s="5" t="e">
        <f ca="1">E9/D9*100</f>
        <v>#NAME?</v>
      </c>
    </row>
    <row r="10" spans="1:6" x14ac:dyDescent="0.3">
      <c r="C10" s="5" t="s">
        <v>11</v>
      </c>
      <c r="D10" s="5">
        <v>5</v>
      </c>
      <c r="E10" s="5" t="e">
        <f ca="1">CONTAR.SI(IndicadoresImpacto!H:H,"CUMPLE")</f>
        <v>#NAME?</v>
      </c>
      <c r="F10" s="5" t="e">
        <f ca="1">E10/D10*100</f>
        <v>#NAME?</v>
      </c>
    </row>
    <row r="11" spans="1:6" x14ac:dyDescent="0.3">
      <c r="C11" s="5" t="s">
        <v>100</v>
      </c>
      <c r="D11" s="5">
        <v>20</v>
      </c>
      <c r="E11" s="5" t="e">
        <f ca="1">SUMA(E8:E10)</f>
        <v>#NAME?</v>
      </c>
      <c r="F11" s="5" t="e">
        <f ca="1">E11/D11*100</f>
        <v>#NAME?</v>
      </c>
    </row>
    <row r="14" spans="1:6" x14ac:dyDescent="0.3">
      <c r="A14" s="1" t="s">
        <v>101</v>
      </c>
      <c r="C14" t="e">
        <f ca="1">SI(F11&gt;=90,"🟢 EXCELENTE",SI(F11&gt;=70,"🟡 BUENO",SI(F11&gt;=50,"🟠 REGULAR","🔴 CRÍTICO")))</f>
        <v>#NAME?</v>
      </c>
    </row>
    <row r="16" spans="1:6" x14ac:dyDescent="0.3">
      <c r="A16" s="1" t="s">
        <v>102</v>
      </c>
    </row>
    <row r="17" spans="1:1" x14ac:dyDescent="0.3">
      <c r="A17" t="e">
        <f ca="1">CONTAR.SI(IndicadoresResultado!H:H,"CRÍTICO")+CONTAR.SI(IndicadoresProceso!H:H,"CRÍTICO")+CONTAR.SI(IndicadoresImpacto!H:H,"CRÍTICO")</f>
        <v>#NAME?</v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Seleccione un responsable válido" xr:uid="{00000000-0002-0000-0400-000000000000}">
          <x14:formula1>
            <xm:f>Configuracion!$A$2:$A$7</xm:f>
          </x14:formula1>
          <xm:sqref>B5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workbookViewId="0">
      <selection activeCell="F9" sqref="F9"/>
    </sheetView>
  </sheetViews>
  <sheetFormatPr baseColWidth="10" defaultColWidth="8.6640625" defaultRowHeight="14.4" x14ac:dyDescent="0.3"/>
  <cols>
    <col min="1" max="1" width="16" customWidth="1"/>
    <col min="2" max="2" width="28" customWidth="1"/>
    <col min="3" max="6" width="16" customWidth="1"/>
    <col min="7" max="7" width="26" customWidth="1"/>
  </cols>
  <sheetData>
    <row r="1" spans="1:7" ht="28.8" x14ac:dyDescent="0.3">
      <c r="A1" s="2" t="s">
        <v>103</v>
      </c>
      <c r="B1" s="2" t="s">
        <v>104</v>
      </c>
      <c r="C1" s="2" t="s">
        <v>15</v>
      </c>
      <c r="D1" s="2" t="s">
        <v>105</v>
      </c>
      <c r="E1" s="2" t="s">
        <v>106</v>
      </c>
      <c r="F1" s="2" t="s">
        <v>23</v>
      </c>
      <c r="G1" s="2" t="s">
        <v>107</v>
      </c>
    </row>
    <row r="3" spans="1:7" x14ac:dyDescent="0.3">
      <c r="A3" t="s">
        <v>108</v>
      </c>
      <c r="B3" s="6" t="s">
        <v>109</v>
      </c>
      <c r="C3" s="6"/>
      <c r="D3" s="6"/>
      <c r="E3" s="6"/>
      <c r="F3" s="6"/>
      <c r="G3" s="6"/>
    </row>
  </sheetData>
  <mergeCells count="1">
    <mergeCell ref="B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Configuracion</vt:lpstr>
      <vt:lpstr>IndicadoresResultado</vt:lpstr>
      <vt:lpstr>IndicadoresProceso</vt:lpstr>
      <vt:lpstr>IndicadoresImpacto</vt:lpstr>
      <vt:lpstr>TABLERO_CONTROL</vt:lpstr>
      <vt:lpstr>RegistroHistorico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KAROL DUARTE</cp:lastModifiedBy>
  <cp:revision/>
  <dcterms:created xsi:type="dcterms:W3CDTF">2025-09-19T16:19:18Z</dcterms:created>
  <dcterms:modified xsi:type="dcterms:W3CDTF">2025-10-15T16:37:54Z</dcterms:modified>
  <cp:category/>
  <cp:contentStatus/>
</cp:coreProperties>
</file>