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O\Desktop\plan\WORD DEL LIBRO\"/>
    </mc:Choice>
  </mc:AlternateContent>
  <xr:revisionPtr revIDLastSave="0" documentId="8_{929D380E-49B9-4328-BEA6-7DAFB99705AD}" xr6:coauthVersionLast="47" xr6:coauthVersionMax="47" xr10:uidLastSave="{00000000-0000-0000-0000-000000000000}"/>
  <bookViews>
    <workbookView xWindow="-108" yWindow="-108" windowWidth="23256" windowHeight="12456" xr2:uid="{C7C00389-7967-4E54-B21C-D4DDF7FF166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F10" i="1"/>
  <c r="E10" i="1"/>
  <c r="B9" i="1"/>
  <c r="D9" i="1" s="1"/>
  <c r="B8" i="1"/>
  <c r="D8" i="1" s="1"/>
  <c r="B7" i="1"/>
  <c r="D7" i="1" s="1"/>
  <c r="D10" i="1" l="1"/>
  <c r="G7" i="1"/>
  <c r="G8" i="1"/>
  <c r="H8" i="1" s="1"/>
  <c r="G9" i="1"/>
  <c r="H9" i="1" s="1"/>
  <c r="I9" i="1" l="1"/>
  <c r="I8" i="1"/>
  <c r="G10" i="1"/>
  <c r="H7" i="1"/>
  <c r="I7" i="1" l="1"/>
  <c r="H10" i="1"/>
  <c r="K8" i="1"/>
  <c r="J8" i="1"/>
  <c r="L8" i="1" s="1"/>
  <c r="M8" i="1" s="1"/>
  <c r="B17" i="1"/>
  <c r="D17" i="1" s="1"/>
  <c r="K9" i="1"/>
  <c r="J9" i="1"/>
  <c r="L9" i="1" s="1"/>
  <c r="M9" i="1" s="1"/>
  <c r="B32" i="1" l="1"/>
  <c r="D32" i="1" s="1"/>
  <c r="B30" i="1"/>
  <c r="D30" i="1" s="1"/>
  <c r="B29" i="1"/>
  <c r="D29" i="1" s="1"/>
  <c r="D33" i="1" s="1"/>
  <c r="B31" i="1"/>
  <c r="D31" i="1" s="1"/>
  <c r="I10" i="1"/>
  <c r="K7" i="1"/>
  <c r="K10" i="1" s="1"/>
  <c r="B16" i="1"/>
  <c r="D16" i="1" s="1"/>
  <c r="J7" i="1"/>
  <c r="J10" i="1" l="1"/>
  <c r="L7" i="1"/>
  <c r="B15" i="1"/>
  <c r="D15" i="1" s="1"/>
  <c r="B14" i="1"/>
  <c r="D14" i="1" s="1"/>
  <c r="D18" i="1" s="1"/>
  <c r="B22" i="1"/>
  <c r="D22" i="1" s="1"/>
  <c r="D25" i="1" s="1"/>
  <c r="L10" i="1" l="1"/>
  <c r="M7" i="1"/>
  <c r="M10" i="1" s="1"/>
</calcChain>
</file>

<file path=xl/sharedStrings.xml><?xml version="1.0" encoding="utf-8"?>
<sst xmlns="http://schemas.openxmlformats.org/spreadsheetml/2006/main" count="52" uniqueCount="39">
  <si>
    <t>ESTRUCTURA SALARIAL VIDA VERDE GANADERIA</t>
  </si>
  <si>
    <t>Variables básicas</t>
  </si>
  <si>
    <t>SMLMV 2024</t>
  </si>
  <si>
    <t>Aux Trans 2024</t>
  </si>
  <si>
    <t>Salario integral</t>
  </si>
  <si>
    <t>$ 1,462,000</t>
  </si>
  <si>
    <t>Cargo</t>
  </si>
  <si>
    <t>Salario</t>
  </si>
  <si>
    <t>Días laborados</t>
  </si>
  <si>
    <t>Sueldo</t>
  </si>
  <si>
    <t>Vacaciones</t>
  </si>
  <si>
    <t>H. extras y recargos</t>
  </si>
  <si>
    <t>Auxilio de transporte</t>
  </si>
  <si>
    <t>TOTAL DEVENGADO</t>
  </si>
  <si>
    <t>IBC</t>
  </si>
  <si>
    <t>SALUD</t>
  </si>
  <si>
    <t>PENSIÓN</t>
  </si>
  <si>
    <t>TOTAL DEDUCIDO</t>
  </si>
  <si>
    <t>NETO A PAGAR</t>
  </si>
  <si>
    <t xml:space="preserve">Gerente general </t>
  </si>
  <si>
    <t>Operario 1</t>
  </si>
  <si>
    <t>Operario 2</t>
  </si>
  <si>
    <t>TOTAL</t>
  </si>
  <si>
    <t>PROVISIÓN SEGURIDAD SOCIAL</t>
  </si>
  <si>
    <t>CONCEPTO</t>
  </si>
  <si>
    <t>BASE</t>
  </si>
  <si>
    <t>%</t>
  </si>
  <si>
    <t>PROVISIÓN MENSUAL</t>
  </si>
  <si>
    <t>ARL administrativo</t>
  </si>
  <si>
    <t>ARL operarios</t>
  </si>
  <si>
    <t>PROVISIÓN APORTES PARAFISCALES</t>
  </si>
  <si>
    <t>CAJA DE COMPENSACIÓN</t>
  </si>
  <si>
    <t>ICBF</t>
  </si>
  <si>
    <t>SENA</t>
  </si>
  <si>
    <t>PROVISIÓN PRESTACIONES SOCIALES</t>
  </si>
  <si>
    <t>CESANTÍAS</t>
  </si>
  <si>
    <t>INTERESES CESANTÍAS</t>
  </si>
  <si>
    <t>PRIMA DE SERVICIOS</t>
  </si>
  <si>
    <t>VACACIONES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</si>
</sst>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44" formatCode="_-&quot;$&quot;\ * #,##0.00_-;\-&quot;$&quot;\ * #,##0.00_-;_-&quot;$&quot;\ * &quot;-&quot;??_-;_-@_-"/>
    <numFmt numFmtId="164" formatCode="&quot;$&quot;\ #,##0"/>
    <numFmt numFmtId="165" formatCode="_-&quot;$&quot;\ * #,##0_-;\-&quot;$&quot;\ * #,##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6" fontId="3" fillId="3" borderId="0" xfId="0" applyNumberFormat="1" applyFont="1" applyFill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9" fontId="2" fillId="3" borderId="0" xfId="0" applyNumberFormat="1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164" fontId="0" fillId="4" borderId="0" xfId="1" applyNumberFormat="1" applyFont="1" applyFill="1" applyBorder="1" applyAlignment="1">
      <alignment horizontal="center" vertical="center" wrapText="1"/>
    </xf>
    <xf numFmtId="165" fontId="0" fillId="4" borderId="0" xfId="0" applyNumberFormat="1" applyFill="1" applyAlignment="1">
      <alignment horizontal="center" vertical="center" wrapText="1"/>
    </xf>
    <xf numFmtId="6" fontId="0" fillId="4" borderId="0" xfId="0" applyNumberFormat="1" applyFill="1" applyAlignment="1">
      <alignment horizontal="center" vertical="center" wrapText="1"/>
    </xf>
    <xf numFmtId="6" fontId="0" fillId="5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165" fontId="0" fillId="6" borderId="0" xfId="0" applyNumberFormat="1" applyFill="1" applyAlignment="1">
      <alignment horizontal="center" vertical="center" wrapText="1"/>
    </xf>
    <xf numFmtId="44" fontId="0" fillId="6" borderId="0" xfId="0" applyNumberFormat="1" applyFill="1" applyAlignment="1">
      <alignment horizontal="center" vertical="center" wrapText="1"/>
    </xf>
    <xf numFmtId="6" fontId="0" fillId="6" borderId="0" xfId="0" applyNumberForma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164" fontId="0" fillId="4" borderId="0" xfId="0" applyNumberFormat="1" applyFill="1" applyAlignment="1">
      <alignment horizontal="center" vertical="center" wrapText="1"/>
    </xf>
    <xf numFmtId="10" fontId="0" fillId="4" borderId="0" xfId="0" applyNumberFormat="1" applyFill="1" applyAlignment="1">
      <alignment horizontal="center" vertical="center" wrapText="1"/>
    </xf>
    <xf numFmtId="164" fontId="0" fillId="4" borderId="0" xfId="1" applyNumberFormat="1" applyFont="1" applyFill="1" applyBorder="1" applyAlignment="1">
      <alignment horizontal="center" vertical="center" wrapText="1"/>
    </xf>
    <xf numFmtId="9" fontId="0" fillId="4" borderId="0" xfId="0" applyNumberFormat="1" applyFill="1" applyAlignment="1">
      <alignment horizontal="center" vertical="center" wrapText="1"/>
    </xf>
    <xf numFmtId="164" fontId="0" fillId="6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6" fontId="0" fillId="4" borderId="0" xfId="0" applyNumberFormat="1" applyFill="1" applyAlignment="1">
      <alignment horizontal="center" vertical="center" wrapText="1"/>
    </xf>
    <xf numFmtId="44" fontId="0" fillId="4" borderId="0" xfId="0" applyNumberForma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6" fontId="0" fillId="6" borderId="0" xfId="0" applyNumberForma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4" fontId="0" fillId="6" borderId="0" xfId="1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997A7-2363-450B-8399-AD9B38260C3E}">
  <dimension ref="A1:N33"/>
  <sheetViews>
    <sheetView tabSelected="1" workbookViewId="0">
      <selection sqref="A1:XFD1048576"/>
    </sheetView>
  </sheetViews>
  <sheetFormatPr baseColWidth="10" defaultRowHeight="14.4" x14ac:dyDescent="0.3"/>
  <cols>
    <col min="1" max="1" width="20.6640625" style="3" customWidth="1"/>
    <col min="2" max="2" width="16" style="3" customWidth="1"/>
    <col min="3" max="3" width="15.88671875" style="3" customWidth="1"/>
    <col min="4" max="4" width="16.5546875" style="3" customWidth="1"/>
    <col min="5" max="5" width="7.6640625" style="3" customWidth="1"/>
    <col min="6" max="6" width="8.88671875" style="3" customWidth="1"/>
    <col min="7" max="7" width="14.33203125" style="3" customWidth="1"/>
    <col min="8" max="13" width="14.44140625" style="3" customWidth="1"/>
    <col min="14" max="14" width="14.77734375" style="3" bestFit="1" customWidth="1"/>
    <col min="15" max="16384" width="11.5546875" style="3"/>
  </cols>
  <sheetData>
    <row r="1" spans="1:14" x14ac:dyDescent="0.3">
      <c r="A1" s="1"/>
      <c r="B1" s="1"/>
      <c r="C1" s="1"/>
      <c r="D1" s="1"/>
      <c r="E1" s="1"/>
      <c r="F1" s="1"/>
      <c r="G1" s="2" t="s">
        <v>0</v>
      </c>
      <c r="H1" s="2"/>
      <c r="I1" s="2"/>
      <c r="J1" s="2"/>
      <c r="K1" s="2"/>
      <c r="L1" s="2"/>
      <c r="M1" s="1"/>
    </row>
    <row r="2" spans="1:14" x14ac:dyDescent="0.3">
      <c r="A2" s="4" t="s">
        <v>1</v>
      </c>
      <c r="B2" s="5" t="s">
        <v>2</v>
      </c>
      <c r="C2" s="5" t="s">
        <v>3</v>
      </c>
      <c r="D2" s="5" t="s">
        <v>4</v>
      </c>
      <c r="E2" s="1"/>
      <c r="F2" s="1"/>
      <c r="G2" s="2"/>
      <c r="H2" s="2"/>
      <c r="I2" s="2"/>
      <c r="J2" s="2"/>
      <c r="K2" s="2"/>
      <c r="L2" s="2"/>
      <c r="M2" s="1"/>
    </row>
    <row r="3" spans="1:14" x14ac:dyDescent="0.3">
      <c r="A3" s="4"/>
      <c r="B3" s="6">
        <v>1300000</v>
      </c>
      <c r="C3" s="7">
        <v>162000</v>
      </c>
      <c r="D3" s="7" t="s">
        <v>5</v>
      </c>
      <c r="E3" s="1"/>
      <c r="F3" s="1"/>
      <c r="G3" s="2"/>
      <c r="H3" s="2"/>
      <c r="I3" s="2"/>
      <c r="J3" s="2"/>
      <c r="K3" s="2"/>
      <c r="L3" s="2"/>
      <c r="M3" s="1"/>
    </row>
    <row r="4" spans="1:14" ht="4.8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x14ac:dyDescent="0.3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5" t="s">
        <v>15</v>
      </c>
      <c r="K5" s="5" t="s">
        <v>16</v>
      </c>
      <c r="L5" s="4" t="s">
        <v>17</v>
      </c>
      <c r="M5" s="5" t="s">
        <v>18</v>
      </c>
    </row>
    <row r="6" spans="1:14" x14ac:dyDescent="0.3">
      <c r="A6" s="4"/>
      <c r="B6" s="4"/>
      <c r="C6" s="4"/>
      <c r="D6" s="4"/>
      <c r="E6" s="4"/>
      <c r="F6" s="4"/>
      <c r="G6" s="4"/>
      <c r="H6" s="4"/>
      <c r="I6" s="4"/>
      <c r="J6" s="8">
        <v>0.04</v>
      </c>
      <c r="K6" s="8">
        <v>0.04</v>
      </c>
      <c r="L6" s="4"/>
      <c r="M6" s="5"/>
    </row>
    <row r="7" spans="1:14" x14ac:dyDescent="0.3">
      <c r="A7" s="9" t="s">
        <v>19</v>
      </c>
      <c r="B7" s="10">
        <f>+B3*2</f>
        <v>2600000</v>
      </c>
      <c r="C7" s="9">
        <v>30</v>
      </c>
      <c r="D7" s="11">
        <f>(B7/30)*C7</f>
        <v>2600000</v>
      </c>
      <c r="E7" s="9"/>
      <c r="F7" s="9"/>
      <c r="G7" s="12">
        <f>+IF(D7&gt;($B$3),0,$C$3)</f>
        <v>0</v>
      </c>
      <c r="H7" s="13">
        <f>+SUM(D7:G7)</f>
        <v>2600000</v>
      </c>
      <c r="I7" s="13">
        <f>+H7-G7</f>
        <v>2600000</v>
      </c>
      <c r="J7" s="13">
        <f>+I7*$J$6</f>
        <v>104000</v>
      </c>
      <c r="K7" s="13">
        <f>+I7*$K$6</f>
        <v>104000</v>
      </c>
      <c r="L7" s="13">
        <f>+J7+K7</f>
        <v>208000</v>
      </c>
      <c r="M7" s="12">
        <f>+H7+L7</f>
        <v>2808000</v>
      </c>
      <c r="N7" s="14"/>
    </row>
    <row r="8" spans="1:14" x14ac:dyDescent="0.3">
      <c r="A8" s="9" t="s">
        <v>20</v>
      </c>
      <c r="B8" s="10">
        <f>+B3</f>
        <v>1300000</v>
      </c>
      <c r="C8" s="9">
        <v>30</v>
      </c>
      <c r="D8" s="11">
        <f>(B8/30)*C8</f>
        <v>1300000</v>
      </c>
      <c r="E8" s="9"/>
      <c r="F8" s="9"/>
      <c r="G8" s="12">
        <f>+IF(D8&gt;($B$3),0,$C$3)</f>
        <v>162000</v>
      </c>
      <c r="H8" s="13">
        <f>+SUM(D8:G8)</f>
        <v>1462000</v>
      </c>
      <c r="I8" s="13">
        <f>+H8-G8</f>
        <v>1300000</v>
      </c>
      <c r="J8" s="13">
        <f>+I8*$J$6</f>
        <v>52000</v>
      </c>
      <c r="K8" s="13">
        <f>+I8*$K$6</f>
        <v>52000</v>
      </c>
      <c r="L8" s="13">
        <f>+J8+K8</f>
        <v>104000</v>
      </c>
      <c r="M8" s="12">
        <f>+H8+L8</f>
        <v>1566000</v>
      </c>
    </row>
    <row r="9" spans="1:14" x14ac:dyDescent="0.3">
      <c r="A9" s="9" t="s">
        <v>21</v>
      </c>
      <c r="B9" s="10">
        <f>+B3</f>
        <v>1300000</v>
      </c>
      <c r="C9" s="9">
        <v>30</v>
      </c>
      <c r="D9" s="11">
        <f>(B9/30)*C9</f>
        <v>1300000</v>
      </c>
      <c r="E9" s="9"/>
      <c r="F9" s="9"/>
      <c r="G9" s="12">
        <f>+IF(D9&gt;($B$3),0,$C$3)</f>
        <v>162000</v>
      </c>
      <c r="H9" s="13">
        <f>+SUM(D9:G9)</f>
        <v>1462000</v>
      </c>
      <c r="I9" s="13">
        <f>+H9-G9</f>
        <v>1300000</v>
      </c>
      <c r="J9" s="13">
        <f>+I9*$J$6</f>
        <v>52000</v>
      </c>
      <c r="K9" s="13">
        <f>+I9*$K$6</f>
        <v>52000</v>
      </c>
      <c r="L9" s="13">
        <f>+J9+K9</f>
        <v>104000</v>
      </c>
      <c r="M9" s="12">
        <f>+H9+L9</f>
        <v>1566000</v>
      </c>
    </row>
    <row r="10" spans="1:14" x14ac:dyDescent="0.3">
      <c r="A10" s="15" t="s">
        <v>22</v>
      </c>
      <c r="B10" s="15"/>
      <c r="C10" s="15"/>
      <c r="D10" s="16">
        <f t="shared" ref="D10:M10" si="0">+ SUM(D7:D9)</f>
        <v>5200000</v>
      </c>
      <c r="E10" s="17">
        <f t="shared" si="0"/>
        <v>0</v>
      </c>
      <c r="F10" s="17">
        <f t="shared" si="0"/>
        <v>0</v>
      </c>
      <c r="G10" s="18">
        <f t="shared" si="0"/>
        <v>324000</v>
      </c>
      <c r="H10" s="18">
        <f t="shared" si="0"/>
        <v>5524000</v>
      </c>
      <c r="I10" s="18">
        <f t="shared" si="0"/>
        <v>5200000</v>
      </c>
      <c r="J10" s="18">
        <f t="shared" si="0"/>
        <v>208000</v>
      </c>
      <c r="K10" s="18">
        <f t="shared" si="0"/>
        <v>208000</v>
      </c>
      <c r="L10" s="18">
        <f t="shared" si="0"/>
        <v>416000</v>
      </c>
      <c r="M10" s="18">
        <f t="shared" si="0"/>
        <v>5940000</v>
      </c>
    </row>
    <row r="11" spans="1:14" ht="4.8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4" x14ac:dyDescent="0.3">
      <c r="A12" s="4" t="s">
        <v>23</v>
      </c>
      <c r="B12" s="4"/>
      <c r="C12" s="4"/>
      <c r="D12" s="4"/>
      <c r="E12" s="4"/>
      <c r="F12" s="1"/>
      <c r="L12" s="1"/>
    </row>
    <row r="13" spans="1:14" x14ac:dyDescent="0.3">
      <c r="A13" s="5" t="s">
        <v>24</v>
      </c>
      <c r="B13" s="5" t="s">
        <v>25</v>
      </c>
      <c r="C13" s="5" t="s">
        <v>26</v>
      </c>
      <c r="D13" s="4" t="s">
        <v>27</v>
      </c>
      <c r="E13" s="4"/>
      <c r="F13" s="1"/>
      <c r="L13" s="1"/>
    </row>
    <row r="14" spans="1:14" x14ac:dyDescent="0.3">
      <c r="A14" s="19" t="s">
        <v>15</v>
      </c>
      <c r="B14" s="20">
        <f>+I10</f>
        <v>5200000</v>
      </c>
      <c r="C14" s="21">
        <v>8.5000000000000006E-2</v>
      </c>
      <c r="D14" s="22">
        <f>+B14*C14</f>
        <v>442000.00000000006</v>
      </c>
      <c r="E14" s="22"/>
      <c r="F14" s="1"/>
      <c r="L14" s="1"/>
    </row>
    <row r="15" spans="1:14" ht="29.55" customHeight="1" x14ac:dyDescent="0.3">
      <c r="A15" s="19" t="s">
        <v>16</v>
      </c>
      <c r="B15" s="20">
        <f>+I10</f>
        <v>5200000</v>
      </c>
      <c r="C15" s="23">
        <v>0.12</v>
      </c>
      <c r="D15" s="22">
        <f>+B15*C15</f>
        <v>624000</v>
      </c>
      <c r="E15" s="22"/>
      <c r="F15" s="1"/>
      <c r="L15" s="1"/>
    </row>
    <row r="16" spans="1:14" x14ac:dyDescent="0.3">
      <c r="A16" s="19" t="s">
        <v>28</v>
      </c>
      <c r="B16" s="20">
        <f>+I7</f>
        <v>2600000</v>
      </c>
      <c r="C16" s="21">
        <f>+C17</f>
        <v>2.4400000000000002E-2</v>
      </c>
      <c r="D16" s="22">
        <f>+B16*C16</f>
        <v>63440.000000000007</v>
      </c>
      <c r="E16" s="22"/>
      <c r="F16" s="1"/>
      <c r="L16" s="1"/>
    </row>
    <row r="17" spans="1:13" x14ac:dyDescent="0.3">
      <c r="A17" s="19" t="s">
        <v>29</v>
      </c>
      <c r="B17" s="20">
        <f>+SUM(I8:I9)</f>
        <v>2600000</v>
      </c>
      <c r="C17" s="21">
        <v>2.4400000000000002E-2</v>
      </c>
      <c r="D17" s="22">
        <f>+B17*C17</f>
        <v>63440.000000000007</v>
      </c>
      <c r="E17" s="22"/>
      <c r="F17" s="1"/>
      <c r="L17" s="1"/>
    </row>
    <row r="18" spans="1:13" x14ac:dyDescent="0.3">
      <c r="A18" s="15" t="s">
        <v>22</v>
      </c>
      <c r="B18" s="15"/>
      <c r="C18" s="15"/>
      <c r="D18" s="24">
        <f>+SUM(D14:E17)</f>
        <v>1192880</v>
      </c>
      <c r="E18" s="24"/>
      <c r="F18" s="1"/>
      <c r="G18" s="1"/>
      <c r="H18" s="25"/>
      <c r="I18" s="25"/>
      <c r="J18" s="25"/>
      <c r="K18" s="1"/>
      <c r="L18" s="1"/>
    </row>
    <row r="19" spans="1:13" ht="4.2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4" t="s">
        <v>30</v>
      </c>
      <c r="B20" s="4"/>
      <c r="C20" s="4"/>
      <c r="D20" s="4"/>
      <c r="E20" s="4"/>
      <c r="F20" s="1"/>
      <c r="G20" s="1"/>
      <c r="H20" s="1"/>
      <c r="I20" s="1"/>
      <c r="J20" s="1"/>
      <c r="K20" s="1"/>
      <c r="L20" s="1"/>
      <c r="M20" s="1"/>
    </row>
    <row r="21" spans="1:13" x14ac:dyDescent="0.3">
      <c r="A21" s="5" t="s">
        <v>24</v>
      </c>
      <c r="B21" s="5" t="s">
        <v>25</v>
      </c>
      <c r="C21" s="5" t="s">
        <v>26</v>
      </c>
      <c r="D21" s="4" t="s">
        <v>27</v>
      </c>
      <c r="E21" s="4"/>
      <c r="F21" s="1"/>
      <c r="G21" s="1"/>
      <c r="H21" s="1"/>
      <c r="I21" s="1"/>
      <c r="J21" s="1"/>
      <c r="K21" s="1"/>
      <c r="L21" s="1"/>
      <c r="M21" s="1"/>
    </row>
    <row r="22" spans="1:13" ht="28.8" x14ac:dyDescent="0.3">
      <c r="A22" s="19" t="s">
        <v>31</v>
      </c>
      <c r="B22" s="20">
        <f>I10</f>
        <v>5200000</v>
      </c>
      <c r="C22" s="23">
        <v>0.04</v>
      </c>
      <c r="D22" s="26">
        <f>+C22*B22</f>
        <v>208000</v>
      </c>
      <c r="E22" s="26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s="19" t="s">
        <v>32</v>
      </c>
      <c r="B23" s="27"/>
      <c r="C23" s="23">
        <v>0.03</v>
      </c>
      <c r="D23" s="28"/>
      <c r="E23" s="28"/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19" t="s">
        <v>33</v>
      </c>
      <c r="B24" s="27"/>
      <c r="C24" s="23">
        <v>0.02</v>
      </c>
      <c r="D24" s="28"/>
      <c r="E24" s="28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15" t="s">
        <v>22</v>
      </c>
      <c r="B25" s="15"/>
      <c r="C25" s="15"/>
      <c r="D25" s="29">
        <f>+SUM(D22:E24)</f>
        <v>208000</v>
      </c>
      <c r="E25" s="29"/>
      <c r="F25" s="1"/>
      <c r="G25" s="1"/>
      <c r="H25" s="1"/>
      <c r="I25" s="1"/>
      <c r="J25" s="1"/>
      <c r="K25" s="1"/>
      <c r="L25" s="1"/>
      <c r="M25" s="1"/>
    </row>
    <row r="26" spans="1:13" ht="6" customHeight="1" x14ac:dyDescent="0.3"/>
    <row r="27" spans="1:13" x14ac:dyDescent="0.3">
      <c r="A27" s="4" t="s">
        <v>34</v>
      </c>
      <c r="B27" s="4"/>
      <c r="C27" s="4"/>
      <c r="D27" s="4"/>
      <c r="E27" s="4"/>
    </row>
    <row r="28" spans="1:13" x14ac:dyDescent="0.3">
      <c r="A28" s="5" t="s">
        <v>24</v>
      </c>
      <c r="B28" s="5" t="s">
        <v>25</v>
      </c>
      <c r="C28" s="30" t="s">
        <v>26</v>
      </c>
      <c r="D28" s="4" t="s">
        <v>27</v>
      </c>
      <c r="E28" s="4"/>
    </row>
    <row r="29" spans="1:13" x14ac:dyDescent="0.3">
      <c r="A29" s="19" t="s">
        <v>35</v>
      </c>
      <c r="B29" s="20">
        <f>+H10</f>
        <v>5524000</v>
      </c>
      <c r="C29" s="21">
        <v>8.3000000000000004E-2</v>
      </c>
      <c r="D29" s="22">
        <f>+B29*C29</f>
        <v>458492</v>
      </c>
      <c r="E29" s="22"/>
    </row>
    <row r="30" spans="1:13" x14ac:dyDescent="0.3">
      <c r="A30" s="19" t="s">
        <v>36</v>
      </c>
      <c r="B30" s="20">
        <f>+H10</f>
        <v>5524000</v>
      </c>
      <c r="C30" s="21">
        <v>0.01</v>
      </c>
      <c r="D30" s="22">
        <f>+B30*C30</f>
        <v>55240</v>
      </c>
      <c r="E30" s="22"/>
    </row>
    <row r="31" spans="1:13" x14ac:dyDescent="0.3">
      <c r="A31" s="19" t="s">
        <v>37</v>
      </c>
      <c r="B31" s="20">
        <f>+H10</f>
        <v>5524000</v>
      </c>
      <c r="C31" s="21">
        <v>8.3000000000000004E-2</v>
      </c>
      <c r="D31" s="22">
        <f>+B31*C31</f>
        <v>458492</v>
      </c>
      <c r="E31" s="22"/>
    </row>
    <row r="32" spans="1:13" x14ac:dyDescent="0.3">
      <c r="A32" s="19" t="s">
        <v>38</v>
      </c>
      <c r="B32" s="20">
        <f>+H10-G10-F10</f>
        <v>5200000</v>
      </c>
      <c r="C32" s="21">
        <v>4.1700000000000001E-2</v>
      </c>
      <c r="D32" s="22">
        <f>+B32*C32</f>
        <v>216840</v>
      </c>
      <c r="E32" s="22"/>
    </row>
    <row r="33" spans="1:5" x14ac:dyDescent="0.3">
      <c r="A33" s="15" t="s">
        <v>22</v>
      </c>
      <c r="B33" s="15"/>
      <c r="C33" s="15"/>
      <c r="D33" s="31">
        <f>+SUM(D29:E32)</f>
        <v>1189064</v>
      </c>
      <c r="E33" s="31"/>
    </row>
  </sheetData>
  <mergeCells count="37">
    <mergeCell ref="A33:C33"/>
    <mergeCell ref="D33:E33"/>
    <mergeCell ref="A27:E27"/>
    <mergeCell ref="D28:E28"/>
    <mergeCell ref="D29:E29"/>
    <mergeCell ref="D30:E30"/>
    <mergeCell ref="D31:E31"/>
    <mergeCell ref="D32:E32"/>
    <mergeCell ref="A20:E20"/>
    <mergeCell ref="D21:E21"/>
    <mergeCell ref="D22:E22"/>
    <mergeCell ref="D23:E23"/>
    <mergeCell ref="D24:E24"/>
    <mergeCell ref="A25:C25"/>
    <mergeCell ref="D25:E25"/>
    <mergeCell ref="D15:E15"/>
    <mergeCell ref="D16:E16"/>
    <mergeCell ref="D17:E17"/>
    <mergeCell ref="A18:C18"/>
    <mergeCell ref="D18:E18"/>
    <mergeCell ref="H18:J18"/>
    <mergeCell ref="I5:I6"/>
    <mergeCell ref="L5:L6"/>
    <mergeCell ref="A10:C10"/>
    <mergeCell ref="A12:E12"/>
    <mergeCell ref="D13:E13"/>
    <mergeCell ref="D14:E14"/>
    <mergeCell ref="G1:L3"/>
    <mergeCell ref="A2:A3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DURAN</dc:creator>
  <cp:lastModifiedBy>DANILO DURAN</cp:lastModifiedBy>
  <dcterms:created xsi:type="dcterms:W3CDTF">2025-01-27T03:56:27Z</dcterms:created>
  <dcterms:modified xsi:type="dcterms:W3CDTF">2025-01-27T03:57:14Z</dcterms:modified>
</cp:coreProperties>
</file>