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S DOCUMENTOS\Music\KEVIN\Proyecto_Grado\Ensayos Tesis\"/>
    </mc:Choice>
  </mc:AlternateContent>
  <xr:revisionPtr revIDLastSave="0" documentId="13_ncr:1_{4D971D7E-180B-4DE5-8344-772C6A038BBE}" xr6:coauthVersionLast="47" xr6:coauthVersionMax="47" xr10:uidLastSave="{00000000-0000-0000-0000-000000000000}"/>
  <bookViews>
    <workbookView xWindow="-120" yWindow="-120" windowWidth="20730" windowHeight="11160" xr2:uid="{C6658479-EE92-4001-8149-1BB0511F299C}"/>
  </bookViews>
  <sheets>
    <sheet name="Biocida_10%" sheetId="1" r:id="rId1"/>
    <sheet name="Biocida_8%" sheetId="3" r:id="rId2"/>
    <sheet name="Biocida_6%" sheetId="2" r:id="rId3"/>
    <sheet name="Biocida_4%" sheetId="4" r:id="rId4"/>
    <sheet name="Biocida_2%" sheetId="5" r:id="rId5"/>
    <sheet name="Biocida_0%" sheetId="6" r:id="rId6"/>
    <sheet name="Muestra Patrón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8" l="1"/>
  <c r="D5" i="8"/>
  <c r="J3" i="8"/>
  <c r="I4" i="8" s="1"/>
  <c r="D8" i="8" s="1"/>
  <c r="D6" i="6"/>
  <c r="D5" i="6"/>
  <c r="J3" i="6"/>
  <c r="I4" i="6" s="1"/>
  <c r="D8" i="6" s="1"/>
  <c r="D6" i="5"/>
  <c r="D5" i="5"/>
  <c r="J3" i="5"/>
  <c r="I4" i="5" s="1"/>
  <c r="D8" i="5" s="1"/>
  <c r="D6" i="4"/>
  <c r="D5" i="4"/>
  <c r="I4" i="4"/>
  <c r="D8" i="4" s="1"/>
  <c r="J3" i="4"/>
  <c r="D8" i="2"/>
  <c r="D6" i="2"/>
  <c r="D6" i="3"/>
  <c r="D8" i="3"/>
  <c r="D5" i="3"/>
  <c r="I4" i="3"/>
  <c r="J3" i="3"/>
  <c r="D5" i="2"/>
  <c r="D5" i="1"/>
  <c r="J3" i="2" l="1"/>
  <c r="I4" i="1"/>
  <c r="D8" i="1"/>
  <c r="J3" i="1"/>
  <c r="D6" i="1"/>
  <c r="I4" i="2" l="1"/>
</calcChain>
</file>

<file path=xl/sharedStrings.xml><?xml version="1.0" encoding="utf-8"?>
<sst xmlns="http://schemas.openxmlformats.org/spreadsheetml/2006/main" count="344" uniqueCount="21">
  <si>
    <t>Peso vaso</t>
  </si>
  <si>
    <t>gr</t>
  </si>
  <si>
    <t>Agua</t>
  </si>
  <si>
    <t>Jugo de fique</t>
  </si>
  <si>
    <t>Relación Biocida-Jugo de fique ( 1 ml por cada 10 ml)</t>
  </si>
  <si>
    <t>ml</t>
  </si>
  <si>
    <t>Jugo</t>
  </si>
  <si>
    <t>Cemento tipo Cemex</t>
  </si>
  <si>
    <t xml:space="preserve">Bandeja cemento </t>
  </si>
  <si>
    <t>Peso Jeringa</t>
  </si>
  <si>
    <t>Adición de Biocida</t>
  </si>
  <si>
    <t>Hora inicio</t>
  </si>
  <si>
    <t>Tiempo</t>
  </si>
  <si>
    <t>Pentración (mm)</t>
  </si>
  <si>
    <t>Vicad</t>
  </si>
  <si>
    <t>Gill more</t>
  </si>
  <si>
    <t>sí</t>
  </si>
  <si>
    <t>si</t>
  </si>
  <si>
    <t>no</t>
  </si>
  <si>
    <t>Tiempo (min)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</si>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</sst>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18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5469816272965877E-2"/>
          <c:y val="0.17171296296296298"/>
          <c:w val="0.89019685039370078"/>
          <c:h val="0.61498432487605714"/>
        </c:manualLayout>
      </c:layout>
      <c:scatterChart>
        <c:scatterStyle val="smoothMarker"/>
        <c:varyColors val="0"/>
        <c:ser>
          <c:idx val="0"/>
          <c:order val="0"/>
          <c:tx>
            <c:v>Tiempo de fraguado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'Biocida_10%'!$J$12:$J$34</c:f>
              <c:numCache>
                <c:formatCode>General</c:formatCode>
                <c:ptCount val="23"/>
                <c:pt idx="0">
                  <c:v>30</c:v>
                </c:pt>
                <c:pt idx="1">
                  <c:v>45</c:v>
                </c:pt>
                <c:pt idx="2">
                  <c:v>60</c:v>
                </c:pt>
                <c:pt idx="3">
                  <c:v>75</c:v>
                </c:pt>
                <c:pt idx="4">
                  <c:v>90</c:v>
                </c:pt>
                <c:pt idx="5">
                  <c:v>105</c:v>
                </c:pt>
                <c:pt idx="6">
                  <c:v>120</c:v>
                </c:pt>
                <c:pt idx="7">
                  <c:v>135</c:v>
                </c:pt>
                <c:pt idx="8">
                  <c:v>150</c:v>
                </c:pt>
                <c:pt idx="9">
                  <c:v>165</c:v>
                </c:pt>
                <c:pt idx="10">
                  <c:v>180</c:v>
                </c:pt>
                <c:pt idx="11">
                  <c:v>195</c:v>
                </c:pt>
                <c:pt idx="12">
                  <c:v>210</c:v>
                </c:pt>
                <c:pt idx="13">
                  <c:v>225</c:v>
                </c:pt>
                <c:pt idx="14">
                  <c:v>240</c:v>
                </c:pt>
                <c:pt idx="15">
                  <c:v>255</c:v>
                </c:pt>
                <c:pt idx="16">
                  <c:v>270</c:v>
                </c:pt>
                <c:pt idx="17">
                  <c:v>285</c:v>
                </c:pt>
                <c:pt idx="18">
                  <c:v>300</c:v>
                </c:pt>
                <c:pt idx="19">
                  <c:v>315</c:v>
                </c:pt>
                <c:pt idx="20">
                  <c:v>330</c:v>
                </c:pt>
                <c:pt idx="21">
                  <c:v>345</c:v>
                </c:pt>
                <c:pt idx="22">
                  <c:v>360</c:v>
                </c:pt>
              </c:numCache>
            </c:numRef>
          </c:xVal>
          <c:yVal>
            <c:numRef>
              <c:f>'Biocida_10%'!$K$12:$K$34</c:f>
              <c:numCache>
                <c:formatCode>General</c:formatCode>
                <c:ptCount val="23"/>
                <c:pt idx="0">
                  <c:v>37</c:v>
                </c:pt>
                <c:pt idx="1">
                  <c:v>37</c:v>
                </c:pt>
                <c:pt idx="2">
                  <c:v>36</c:v>
                </c:pt>
                <c:pt idx="3">
                  <c:v>36</c:v>
                </c:pt>
                <c:pt idx="4">
                  <c:v>35</c:v>
                </c:pt>
                <c:pt idx="5">
                  <c:v>36</c:v>
                </c:pt>
                <c:pt idx="6">
                  <c:v>35</c:v>
                </c:pt>
                <c:pt idx="7">
                  <c:v>33</c:v>
                </c:pt>
                <c:pt idx="8">
                  <c:v>31</c:v>
                </c:pt>
                <c:pt idx="9">
                  <c:v>30</c:v>
                </c:pt>
                <c:pt idx="10">
                  <c:v>27</c:v>
                </c:pt>
                <c:pt idx="11">
                  <c:v>26</c:v>
                </c:pt>
                <c:pt idx="12">
                  <c:v>25</c:v>
                </c:pt>
                <c:pt idx="13">
                  <c:v>23</c:v>
                </c:pt>
                <c:pt idx="14">
                  <c:v>22</c:v>
                </c:pt>
                <c:pt idx="15">
                  <c:v>21</c:v>
                </c:pt>
                <c:pt idx="16">
                  <c:v>19</c:v>
                </c:pt>
                <c:pt idx="17">
                  <c:v>14</c:v>
                </c:pt>
                <c:pt idx="18">
                  <c:v>7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601-4AA4-9E49-5A36431EC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2401584"/>
        <c:axId val="1662401168"/>
      </c:scatterChart>
      <c:valAx>
        <c:axId val="1662401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Tiempo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401168"/>
        <c:crosses val="autoZero"/>
        <c:crossBetween val="midCat"/>
      </c:valAx>
      <c:valAx>
        <c:axId val="166240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Penetración (mm)</a:t>
                </a:r>
              </a:p>
            </c:rich>
          </c:tx>
          <c:layout>
            <c:manualLayout>
              <c:xMode val="edge"/>
              <c:yMode val="edge"/>
              <c:x val="0.95620135063913503"/>
              <c:y val="0.286352312502007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401584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3896454325974784"/>
          <c:y val="4.30107526881720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5469816272965877E-2"/>
          <c:y val="0.17171296296296298"/>
          <c:w val="0.89019685039370078"/>
          <c:h val="0.61498432487605714"/>
        </c:manualLayout>
      </c:layout>
      <c:scatterChart>
        <c:scatterStyle val="smoothMarker"/>
        <c:varyColors val="0"/>
        <c:ser>
          <c:idx val="0"/>
          <c:order val="0"/>
          <c:tx>
            <c:v>Tiempo de fraguado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'Biocida_8%'!$J$12:$J$35</c:f>
              <c:numCache>
                <c:formatCode>General</c:formatCode>
                <c:ptCount val="24"/>
                <c:pt idx="0">
                  <c:v>30</c:v>
                </c:pt>
                <c:pt idx="1">
                  <c:v>45</c:v>
                </c:pt>
                <c:pt idx="2">
                  <c:v>60</c:v>
                </c:pt>
                <c:pt idx="3">
                  <c:v>75</c:v>
                </c:pt>
                <c:pt idx="4">
                  <c:v>90</c:v>
                </c:pt>
                <c:pt idx="5">
                  <c:v>105</c:v>
                </c:pt>
                <c:pt idx="6">
                  <c:v>120</c:v>
                </c:pt>
                <c:pt idx="7">
                  <c:v>135</c:v>
                </c:pt>
                <c:pt idx="8">
                  <c:v>150</c:v>
                </c:pt>
                <c:pt idx="9">
                  <c:v>165</c:v>
                </c:pt>
                <c:pt idx="10">
                  <c:v>180</c:v>
                </c:pt>
                <c:pt idx="11">
                  <c:v>195</c:v>
                </c:pt>
                <c:pt idx="12">
                  <c:v>210</c:v>
                </c:pt>
                <c:pt idx="13">
                  <c:v>225</c:v>
                </c:pt>
                <c:pt idx="14">
                  <c:v>240</c:v>
                </c:pt>
                <c:pt idx="15">
                  <c:v>255</c:v>
                </c:pt>
                <c:pt idx="16">
                  <c:v>270</c:v>
                </c:pt>
                <c:pt idx="17">
                  <c:v>285</c:v>
                </c:pt>
                <c:pt idx="18">
                  <c:v>300</c:v>
                </c:pt>
                <c:pt idx="19">
                  <c:v>315</c:v>
                </c:pt>
                <c:pt idx="20">
                  <c:v>330</c:v>
                </c:pt>
                <c:pt idx="21">
                  <c:v>345</c:v>
                </c:pt>
                <c:pt idx="22">
                  <c:v>360</c:v>
                </c:pt>
                <c:pt idx="23">
                  <c:v>375</c:v>
                </c:pt>
              </c:numCache>
            </c:numRef>
          </c:xVal>
          <c:yVal>
            <c:numRef>
              <c:f>'Biocida_8%'!$K$12:$K$35</c:f>
              <c:numCache>
                <c:formatCode>General</c:formatCode>
                <c:ptCount val="24"/>
                <c:pt idx="0">
                  <c:v>36</c:v>
                </c:pt>
                <c:pt idx="1">
                  <c:v>34</c:v>
                </c:pt>
                <c:pt idx="2">
                  <c:v>32</c:v>
                </c:pt>
                <c:pt idx="3">
                  <c:v>32</c:v>
                </c:pt>
                <c:pt idx="4">
                  <c:v>31</c:v>
                </c:pt>
                <c:pt idx="5">
                  <c:v>30</c:v>
                </c:pt>
                <c:pt idx="6">
                  <c:v>28</c:v>
                </c:pt>
                <c:pt idx="7">
                  <c:v>29</c:v>
                </c:pt>
                <c:pt idx="8">
                  <c:v>27</c:v>
                </c:pt>
                <c:pt idx="9">
                  <c:v>26</c:v>
                </c:pt>
                <c:pt idx="10">
                  <c:v>26</c:v>
                </c:pt>
                <c:pt idx="11">
                  <c:v>24</c:v>
                </c:pt>
                <c:pt idx="12">
                  <c:v>23</c:v>
                </c:pt>
                <c:pt idx="13">
                  <c:v>22</c:v>
                </c:pt>
                <c:pt idx="14">
                  <c:v>20</c:v>
                </c:pt>
                <c:pt idx="15">
                  <c:v>19</c:v>
                </c:pt>
                <c:pt idx="16">
                  <c:v>19</c:v>
                </c:pt>
                <c:pt idx="17">
                  <c:v>13</c:v>
                </c:pt>
                <c:pt idx="18">
                  <c:v>9</c:v>
                </c:pt>
                <c:pt idx="19">
                  <c:v>8</c:v>
                </c:pt>
                <c:pt idx="20">
                  <c:v>2</c:v>
                </c:pt>
                <c:pt idx="21">
                  <c:v>1</c:v>
                </c:pt>
                <c:pt idx="22">
                  <c:v>0.5</c:v>
                </c:pt>
                <c:pt idx="2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4E0-4251-A62C-4EB43A4E7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2401584"/>
        <c:axId val="1662401168"/>
      </c:scatterChart>
      <c:valAx>
        <c:axId val="1662401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Tiempo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401168"/>
        <c:crosses val="autoZero"/>
        <c:crossBetween val="midCat"/>
      </c:valAx>
      <c:valAx>
        <c:axId val="166240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Penetración (mm)</a:t>
                </a:r>
              </a:p>
            </c:rich>
          </c:tx>
          <c:layout>
            <c:manualLayout>
              <c:xMode val="edge"/>
              <c:yMode val="edge"/>
              <c:x val="0.95390781563126248"/>
              <c:y val="0.359608274772105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401584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5469816272965877E-2"/>
          <c:y val="0.17171296296296298"/>
          <c:w val="0.89019685039370078"/>
          <c:h val="0.61498432487605714"/>
        </c:manualLayout>
      </c:layout>
      <c:scatterChart>
        <c:scatterStyle val="smoothMarker"/>
        <c:varyColors val="0"/>
        <c:ser>
          <c:idx val="0"/>
          <c:order val="0"/>
          <c:tx>
            <c:v>Tiempo de Fraguado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'Biocida_6%'!$J$12:$J$35</c:f>
              <c:numCache>
                <c:formatCode>General</c:formatCode>
                <c:ptCount val="24"/>
                <c:pt idx="0">
                  <c:v>30</c:v>
                </c:pt>
                <c:pt idx="1">
                  <c:v>45</c:v>
                </c:pt>
                <c:pt idx="2">
                  <c:v>60</c:v>
                </c:pt>
                <c:pt idx="3">
                  <c:v>75</c:v>
                </c:pt>
                <c:pt idx="4">
                  <c:v>90</c:v>
                </c:pt>
                <c:pt idx="5">
                  <c:v>105</c:v>
                </c:pt>
                <c:pt idx="6">
                  <c:v>120</c:v>
                </c:pt>
                <c:pt idx="7">
                  <c:v>135</c:v>
                </c:pt>
                <c:pt idx="8">
                  <c:v>150</c:v>
                </c:pt>
                <c:pt idx="9">
                  <c:v>165</c:v>
                </c:pt>
                <c:pt idx="10">
                  <c:v>180</c:v>
                </c:pt>
                <c:pt idx="11">
                  <c:v>195</c:v>
                </c:pt>
                <c:pt idx="12">
                  <c:v>210</c:v>
                </c:pt>
                <c:pt idx="13">
                  <c:v>225</c:v>
                </c:pt>
                <c:pt idx="14">
                  <c:v>240</c:v>
                </c:pt>
                <c:pt idx="15">
                  <c:v>255</c:v>
                </c:pt>
                <c:pt idx="16">
                  <c:v>270</c:v>
                </c:pt>
                <c:pt idx="17">
                  <c:v>285</c:v>
                </c:pt>
                <c:pt idx="18">
                  <c:v>300</c:v>
                </c:pt>
                <c:pt idx="19">
                  <c:v>315</c:v>
                </c:pt>
                <c:pt idx="20">
                  <c:v>330</c:v>
                </c:pt>
                <c:pt idx="21">
                  <c:v>345</c:v>
                </c:pt>
                <c:pt idx="22">
                  <c:v>360</c:v>
                </c:pt>
                <c:pt idx="23">
                  <c:v>375</c:v>
                </c:pt>
              </c:numCache>
            </c:numRef>
          </c:xVal>
          <c:yVal>
            <c:numRef>
              <c:f>'Biocida_6%'!$K$12:$K$35</c:f>
              <c:numCache>
                <c:formatCode>General</c:formatCode>
                <c:ptCount val="24"/>
                <c:pt idx="0">
                  <c:v>37</c:v>
                </c:pt>
                <c:pt idx="1">
                  <c:v>33</c:v>
                </c:pt>
                <c:pt idx="2">
                  <c:v>32</c:v>
                </c:pt>
                <c:pt idx="3">
                  <c:v>30</c:v>
                </c:pt>
                <c:pt idx="4">
                  <c:v>31</c:v>
                </c:pt>
                <c:pt idx="5">
                  <c:v>31</c:v>
                </c:pt>
                <c:pt idx="6">
                  <c:v>31</c:v>
                </c:pt>
                <c:pt idx="7">
                  <c:v>29</c:v>
                </c:pt>
                <c:pt idx="8">
                  <c:v>27</c:v>
                </c:pt>
                <c:pt idx="9">
                  <c:v>27</c:v>
                </c:pt>
                <c:pt idx="10">
                  <c:v>25.5</c:v>
                </c:pt>
                <c:pt idx="11">
                  <c:v>24</c:v>
                </c:pt>
                <c:pt idx="12">
                  <c:v>22</c:v>
                </c:pt>
                <c:pt idx="13">
                  <c:v>19</c:v>
                </c:pt>
                <c:pt idx="14">
                  <c:v>18</c:v>
                </c:pt>
                <c:pt idx="15">
                  <c:v>16</c:v>
                </c:pt>
                <c:pt idx="16">
                  <c:v>17</c:v>
                </c:pt>
                <c:pt idx="17">
                  <c:v>9</c:v>
                </c:pt>
                <c:pt idx="18">
                  <c:v>7</c:v>
                </c:pt>
                <c:pt idx="19">
                  <c:v>3</c:v>
                </c:pt>
                <c:pt idx="20">
                  <c:v>1.5</c:v>
                </c:pt>
                <c:pt idx="21">
                  <c:v>0.5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62-4BA1-885D-3C8DA0EC9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2401584"/>
        <c:axId val="1662401168"/>
      </c:scatterChart>
      <c:valAx>
        <c:axId val="1662401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Tiempo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401168"/>
        <c:crosses val="autoZero"/>
        <c:crossBetween val="midCat"/>
      </c:valAx>
      <c:valAx>
        <c:axId val="166240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Penetración (mm)</a:t>
                </a:r>
              </a:p>
            </c:rich>
          </c:tx>
          <c:layout>
            <c:manualLayout>
              <c:xMode val="edge"/>
              <c:yMode val="edge"/>
              <c:x val="0.9533799533799534"/>
              <c:y val="0.344847467796673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401584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297753443470166"/>
          <c:y val="5.01567365104707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5469816272965877E-2"/>
          <c:y val="0.17171296296296298"/>
          <c:w val="0.89019685039370078"/>
          <c:h val="0.61498432487605714"/>
        </c:manualLayout>
      </c:layout>
      <c:scatterChart>
        <c:scatterStyle val="smoothMarker"/>
        <c:varyColors val="0"/>
        <c:ser>
          <c:idx val="0"/>
          <c:order val="0"/>
          <c:tx>
            <c:v>Tiempo de Fraguado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'Biocida_4%'!$J$12:$J$34</c:f>
              <c:numCache>
                <c:formatCode>General</c:formatCode>
                <c:ptCount val="23"/>
                <c:pt idx="0">
                  <c:v>30</c:v>
                </c:pt>
                <c:pt idx="1">
                  <c:v>45</c:v>
                </c:pt>
                <c:pt idx="2">
                  <c:v>60</c:v>
                </c:pt>
                <c:pt idx="3">
                  <c:v>75</c:v>
                </c:pt>
                <c:pt idx="4">
                  <c:v>90</c:v>
                </c:pt>
                <c:pt idx="5">
                  <c:v>105</c:v>
                </c:pt>
                <c:pt idx="6">
                  <c:v>120</c:v>
                </c:pt>
                <c:pt idx="7">
                  <c:v>135</c:v>
                </c:pt>
                <c:pt idx="8">
                  <c:v>150</c:v>
                </c:pt>
                <c:pt idx="9">
                  <c:v>165</c:v>
                </c:pt>
                <c:pt idx="10">
                  <c:v>180</c:v>
                </c:pt>
                <c:pt idx="11">
                  <c:v>195</c:v>
                </c:pt>
                <c:pt idx="12">
                  <c:v>210</c:v>
                </c:pt>
                <c:pt idx="13">
                  <c:v>225</c:v>
                </c:pt>
                <c:pt idx="14">
                  <c:v>240</c:v>
                </c:pt>
                <c:pt idx="15">
                  <c:v>255</c:v>
                </c:pt>
                <c:pt idx="16">
                  <c:v>270</c:v>
                </c:pt>
                <c:pt idx="17">
                  <c:v>285</c:v>
                </c:pt>
                <c:pt idx="18">
                  <c:v>300</c:v>
                </c:pt>
                <c:pt idx="19">
                  <c:v>315</c:v>
                </c:pt>
                <c:pt idx="20">
                  <c:v>330</c:v>
                </c:pt>
                <c:pt idx="21">
                  <c:v>345</c:v>
                </c:pt>
                <c:pt idx="22">
                  <c:v>360</c:v>
                </c:pt>
              </c:numCache>
            </c:numRef>
          </c:xVal>
          <c:yVal>
            <c:numRef>
              <c:f>'Biocida_4%'!$K$12:$K$34</c:f>
              <c:numCache>
                <c:formatCode>General</c:formatCode>
                <c:ptCount val="23"/>
                <c:pt idx="0">
                  <c:v>38</c:v>
                </c:pt>
                <c:pt idx="1">
                  <c:v>38</c:v>
                </c:pt>
                <c:pt idx="2">
                  <c:v>37</c:v>
                </c:pt>
                <c:pt idx="3">
                  <c:v>38</c:v>
                </c:pt>
                <c:pt idx="4">
                  <c:v>37</c:v>
                </c:pt>
                <c:pt idx="5">
                  <c:v>36</c:v>
                </c:pt>
                <c:pt idx="6">
                  <c:v>34</c:v>
                </c:pt>
                <c:pt idx="7">
                  <c:v>33</c:v>
                </c:pt>
                <c:pt idx="8">
                  <c:v>31</c:v>
                </c:pt>
                <c:pt idx="9">
                  <c:v>29</c:v>
                </c:pt>
                <c:pt idx="10">
                  <c:v>28</c:v>
                </c:pt>
                <c:pt idx="11">
                  <c:v>25</c:v>
                </c:pt>
                <c:pt idx="12">
                  <c:v>25</c:v>
                </c:pt>
                <c:pt idx="13">
                  <c:v>24</c:v>
                </c:pt>
                <c:pt idx="14">
                  <c:v>23</c:v>
                </c:pt>
                <c:pt idx="15">
                  <c:v>20</c:v>
                </c:pt>
                <c:pt idx="16">
                  <c:v>18</c:v>
                </c:pt>
                <c:pt idx="17">
                  <c:v>15</c:v>
                </c:pt>
                <c:pt idx="18">
                  <c:v>11</c:v>
                </c:pt>
                <c:pt idx="19">
                  <c:v>7</c:v>
                </c:pt>
                <c:pt idx="20">
                  <c:v>4</c:v>
                </c:pt>
                <c:pt idx="21">
                  <c:v>2</c:v>
                </c:pt>
                <c:pt idx="2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A5E-4878-ACD4-27980CD26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2401584"/>
        <c:axId val="1662401168"/>
      </c:scatterChart>
      <c:valAx>
        <c:axId val="1662401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Tiempo</a:t>
                </a:r>
                <a:r>
                  <a:rPr lang="es-CO" baseline="0"/>
                  <a:t> (min)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401168"/>
        <c:crosses val="autoZero"/>
        <c:crossBetween val="midCat"/>
      </c:valAx>
      <c:valAx>
        <c:axId val="166240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Penetración (min)</a:t>
                </a:r>
              </a:p>
            </c:rich>
          </c:tx>
          <c:layout>
            <c:manualLayout>
              <c:xMode val="edge"/>
              <c:yMode val="edge"/>
              <c:x val="0.95008605851979344"/>
              <c:y val="0.35425637174856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401584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5469816272965877E-2"/>
          <c:y val="0.17171296296296298"/>
          <c:w val="0.89019685039370078"/>
          <c:h val="0.61498432487605714"/>
        </c:manualLayout>
      </c:layout>
      <c:scatterChart>
        <c:scatterStyle val="smoothMarker"/>
        <c:varyColors val="0"/>
        <c:ser>
          <c:idx val="0"/>
          <c:order val="0"/>
          <c:tx>
            <c:v>Tiempo de Fraguado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'Biocida_2%'!$J$12:$J$45</c:f>
              <c:numCache>
                <c:formatCode>General</c:formatCode>
                <c:ptCount val="34"/>
                <c:pt idx="0">
                  <c:v>30</c:v>
                </c:pt>
                <c:pt idx="1">
                  <c:v>45</c:v>
                </c:pt>
                <c:pt idx="2">
                  <c:v>60</c:v>
                </c:pt>
                <c:pt idx="3">
                  <c:v>75</c:v>
                </c:pt>
                <c:pt idx="4">
                  <c:v>90</c:v>
                </c:pt>
                <c:pt idx="5">
                  <c:v>105</c:v>
                </c:pt>
                <c:pt idx="6">
                  <c:v>120</c:v>
                </c:pt>
                <c:pt idx="7">
                  <c:v>135</c:v>
                </c:pt>
                <c:pt idx="8">
                  <c:v>150</c:v>
                </c:pt>
                <c:pt idx="9">
                  <c:v>165</c:v>
                </c:pt>
                <c:pt idx="10">
                  <c:v>180</c:v>
                </c:pt>
                <c:pt idx="11">
                  <c:v>195</c:v>
                </c:pt>
                <c:pt idx="12">
                  <c:v>210</c:v>
                </c:pt>
                <c:pt idx="13">
                  <c:v>225</c:v>
                </c:pt>
                <c:pt idx="14">
                  <c:v>240</c:v>
                </c:pt>
                <c:pt idx="15">
                  <c:v>255</c:v>
                </c:pt>
                <c:pt idx="16">
                  <c:v>270</c:v>
                </c:pt>
                <c:pt idx="17">
                  <c:v>285</c:v>
                </c:pt>
                <c:pt idx="18">
                  <c:v>300</c:v>
                </c:pt>
                <c:pt idx="19">
                  <c:v>315</c:v>
                </c:pt>
                <c:pt idx="20">
                  <c:v>330</c:v>
                </c:pt>
                <c:pt idx="21">
                  <c:v>345</c:v>
                </c:pt>
                <c:pt idx="22">
                  <c:v>360</c:v>
                </c:pt>
                <c:pt idx="23">
                  <c:v>375</c:v>
                </c:pt>
                <c:pt idx="24">
                  <c:v>390</c:v>
                </c:pt>
                <c:pt idx="25">
                  <c:v>405</c:v>
                </c:pt>
              </c:numCache>
            </c:numRef>
          </c:xVal>
          <c:yVal>
            <c:numRef>
              <c:f>'Biocida_2%'!$K$12:$K$45</c:f>
              <c:numCache>
                <c:formatCode>General</c:formatCode>
                <c:ptCount val="34"/>
                <c:pt idx="0">
                  <c:v>37</c:v>
                </c:pt>
                <c:pt idx="1">
                  <c:v>36</c:v>
                </c:pt>
                <c:pt idx="2">
                  <c:v>34</c:v>
                </c:pt>
                <c:pt idx="3">
                  <c:v>33</c:v>
                </c:pt>
                <c:pt idx="4">
                  <c:v>32</c:v>
                </c:pt>
                <c:pt idx="5">
                  <c:v>30</c:v>
                </c:pt>
                <c:pt idx="6">
                  <c:v>29</c:v>
                </c:pt>
                <c:pt idx="7">
                  <c:v>29</c:v>
                </c:pt>
                <c:pt idx="8">
                  <c:v>28</c:v>
                </c:pt>
                <c:pt idx="9">
                  <c:v>28</c:v>
                </c:pt>
                <c:pt idx="10">
                  <c:v>26</c:v>
                </c:pt>
                <c:pt idx="11">
                  <c:v>24</c:v>
                </c:pt>
                <c:pt idx="12">
                  <c:v>24</c:v>
                </c:pt>
                <c:pt idx="13">
                  <c:v>22</c:v>
                </c:pt>
                <c:pt idx="14">
                  <c:v>21</c:v>
                </c:pt>
                <c:pt idx="15">
                  <c:v>22</c:v>
                </c:pt>
                <c:pt idx="16">
                  <c:v>20</c:v>
                </c:pt>
                <c:pt idx="17">
                  <c:v>15</c:v>
                </c:pt>
                <c:pt idx="18">
                  <c:v>13</c:v>
                </c:pt>
                <c:pt idx="19">
                  <c:v>10</c:v>
                </c:pt>
                <c:pt idx="20">
                  <c:v>8</c:v>
                </c:pt>
                <c:pt idx="21">
                  <c:v>4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1A9-49FB-83EB-A1E57020C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2401584"/>
        <c:axId val="1662401168"/>
      </c:scatterChart>
      <c:valAx>
        <c:axId val="1662401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Tiempo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401168"/>
        <c:crosses val="autoZero"/>
        <c:crossBetween val="midCat"/>
      </c:valAx>
      <c:valAx>
        <c:axId val="166240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Penetración (mm)</a:t>
                </a:r>
              </a:p>
            </c:rich>
          </c:tx>
          <c:layout>
            <c:manualLayout>
              <c:xMode val="edge"/>
              <c:yMode val="edge"/>
              <c:x val="0.95323777768273854"/>
              <c:y val="0.370975283918723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401584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5469816272965877E-2"/>
          <c:y val="0.17171296296296298"/>
          <c:w val="0.89019685039370078"/>
          <c:h val="0.61498432487605714"/>
        </c:manualLayout>
      </c:layout>
      <c:scatterChart>
        <c:scatterStyle val="smoothMarker"/>
        <c:varyColors val="0"/>
        <c:ser>
          <c:idx val="0"/>
          <c:order val="0"/>
          <c:tx>
            <c:v>Tiempo de Fraguado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'Biocida_0%'!$J$12:$J$30</c:f>
              <c:numCache>
                <c:formatCode>General</c:formatCode>
                <c:ptCount val="19"/>
                <c:pt idx="0">
                  <c:v>30</c:v>
                </c:pt>
                <c:pt idx="1">
                  <c:v>45</c:v>
                </c:pt>
                <c:pt idx="2">
                  <c:v>60</c:v>
                </c:pt>
                <c:pt idx="3">
                  <c:v>75</c:v>
                </c:pt>
                <c:pt idx="4">
                  <c:v>90</c:v>
                </c:pt>
                <c:pt idx="5">
                  <c:v>105</c:v>
                </c:pt>
                <c:pt idx="6">
                  <c:v>120</c:v>
                </c:pt>
                <c:pt idx="7">
                  <c:v>135</c:v>
                </c:pt>
                <c:pt idx="8">
                  <c:v>150</c:v>
                </c:pt>
                <c:pt idx="9">
                  <c:v>165</c:v>
                </c:pt>
                <c:pt idx="10">
                  <c:v>180</c:v>
                </c:pt>
                <c:pt idx="11">
                  <c:v>195</c:v>
                </c:pt>
                <c:pt idx="12">
                  <c:v>210</c:v>
                </c:pt>
                <c:pt idx="13">
                  <c:v>225</c:v>
                </c:pt>
                <c:pt idx="14">
                  <c:v>240</c:v>
                </c:pt>
                <c:pt idx="15">
                  <c:v>255</c:v>
                </c:pt>
                <c:pt idx="16">
                  <c:v>270</c:v>
                </c:pt>
                <c:pt idx="17">
                  <c:v>285</c:v>
                </c:pt>
                <c:pt idx="18">
                  <c:v>300</c:v>
                </c:pt>
              </c:numCache>
            </c:numRef>
          </c:xVal>
          <c:yVal>
            <c:numRef>
              <c:f>'Biocida_0%'!$K$12:$K$30</c:f>
              <c:numCache>
                <c:formatCode>General</c:formatCode>
                <c:ptCount val="19"/>
                <c:pt idx="0">
                  <c:v>38.5</c:v>
                </c:pt>
                <c:pt idx="1">
                  <c:v>38.5</c:v>
                </c:pt>
                <c:pt idx="2">
                  <c:v>37</c:v>
                </c:pt>
                <c:pt idx="3">
                  <c:v>37</c:v>
                </c:pt>
                <c:pt idx="4">
                  <c:v>36</c:v>
                </c:pt>
                <c:pt idx="5">
                  <c:v>35</c:v>
                </c:pt>
                <c:pt idx="6">
                  <c:v>36</c:v>
                </c:pt>
                <c:pt idx="7">
                  <c:v>33</c:v>
                </c:pt>
                <c:pt idx="8">
                  <c:v>30</c:v>
                </c:pt>
                <c:pt idx="9">
                  <c:v>27</c:v>
                </c:pt>
                <c:pt idx="10">
                  <c:v>24</c:v>
                </c:pt>
                <c:pt idx="11">
                  <c:v>21</c:v>
                </c:pt>
                <c:pt idx="12">
                  <c:v>15.5</c:v>
                </c:pt>
                <c:pt idx="13">
                  <c:v>11</c:v>
                </c:pt>
                <c:pt idx="14">
                  <c:v>7</c:v>
                </c:pt>
                <c:pt idx="15">
                  <c:v>5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41C-4D1E-B62E-AFEB83B2F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2401584"/>
        <c:axId val="1662401168"/>
      </c:scatterChart>
      <c:valAx>
        <c:axId val="1662401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Tiempo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401168"/>
        <c:crosses val="autoZero"/>
        <c:crossBetween val="midCat"/>
      </c:valAx>
      <c:valAx>
        <c:axId val="166240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Penetración (mm)</a:t>
                </a:r>
              </a:p>
            </c:rich>
          </c:tx>
          <c:layout>
            <c:manualLayout>
              <c:xMode val="edge"/>
              <c:yMode val="edge"/>
              <c:x val="0.95323777768273854"/>
              <c:y val="0.370975283918723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401584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5469816272965877E-2"/>
          <c:y val="0.17171296296296298"/>
          <c:w val="0.89019685039370078"/>
          <c:h val="0.61498432487605714"/>
        </c:manualLayout>
      </c:layout>
      <c:scatterChart>
        <c:scatterStyle val="smoothMarker"/>
        <c:varyColors val="0"/>
        <c:ser>
          <c:idx val="0"/>
          <c:order val="0"/>
          <c:tx>
            <c:v>Tiempo de Fraguado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'Muestra Patrón'!$J$12:$J$30</c:f>
              <c:numCache>
                <c:formatCode>General</c:formatCode>
                <c:ptCount val="19"/>
                <c:pt idx="0">
                  <c:v>30</c:v>
                </c:pt>
                <c:pt idx="1">
                  <c:v>45</c:v>
                </c:pt>
                <c:pt idx="2">
                  <c:v>60</c:v>
                </c:pt>
                <c:pt idx="3">
                  <c:v>75</c:v>
                </c:pt>
                <c:pt idx="4">
                  <c:v>90</c:v>
                </c:pt>
                <c:pt idx="5">
                  <c:v>105</c:v>
                </c:pt>
                <c:pt idx="6">
                  <c:v>120</c:v>
                </c:pt>
                <c:pt idx="7">
                  <c:v>135</c:v>
                </c:pt>
                <c:pt idx="8">
                  <c:v>150</c:v>
                </c:pt>
                <c:pt idx="9">
                  <c:v>165</c:v>
                </c:pt>
                <c:pt idx="10">
                  <c:v>180</c:v>
                </c:pt>
                <c:pt idx="11">
                  <c:v>195</c:v>
                </c:pt>
                <c:pt idx="12">
                  <c:v>210</c:v>
                </c:pt>
                <c:pt idx="13">
                  <c:v>225</c:v>
                </c:pt>
                <c:pt idx="14">
                  <c:v>240</c:v>
                </c:pt>
                <c:pt idx="15">
                  <c:v>255</c:v>
                </c:pt>
              </c:numCache>
            </c:numRef>
          </c:xVal>
          <c:yVal>
            <c:numRef>
              <c:f>'Muestra Patrón'!$K$12:$K$30</c:f>
              <c:numCache>
                <c:formatCode>General</c:formatCode>
                <c:ptCount val="19"/>
                <c:pt idx="0">
                  <c:v>38.5</c:v>
                </c:pt>
                <c:pt idx="1">
                  <c:v>38</c:v>
                </c:pt>
                <c:pt idx="2">
                  <c:v>36</c:v>
                </c:pt>
                <c:pt idx="3">
                  <c:v>31</c:v>
                </c:pt>
                <c:pt idx="4">
                  <c:v>30</c:v>
                </c:pt>
                <c:pt idx="5">
                  <c:v>27</c:v>
                </c:pt>
                <c:pt idx="6">
                  <c:v>24</c:v>
                </c:pt>
                <c:pt idx="7">
                  <c:v>22</c:v>
                </c:pt>
                <c:pt idx="8">
                  <c:v>21</c:v>
                </c:pt>
                <c:pt idx="9">
                  <c:v>21</c:v>
                </c:pt>
                <c:pt idx="10">
                  <c:v>18</c:v>
                </c:pt>
                <c:pt idx="11">
                  <c:v>13</c:v>
                </c:pt>
                <c:pt idx="12">
                  <c:v>10</c:v>
                </c:pt>
                <c:pt idx="13">
                  <c:v>5</c:v>
                </c:pt>
                <c:pt idx="14">
                  <c:v>2</c:v>
                </c:pt>
                <c:pt idx="15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41A-4433-839C-6876C0219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2401584"/>
        <c:axId val="1662401168"/>
      </c:scatterChart>
      <c:valAx>
        <c:axId val="1662401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Tiempo (min)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401168"/>
        <c:crosses val="autoZero"/>
        <c:crossBetween val="midCat"/>
      </c:valAx>
      <c:valAx>
        <c:axId val="166240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Penetración (mm)</a:t>
                </a:r>
              </a:p>
            </c:rich>
          </c:tx>
          <c:layout>
            <c:manualLayout>
              <c:xMode val="edge"/>
              <c:yMode val="edge"/>
              <c:x val="0.95323777768273854"/>
              <c:y val="0.370975283918723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62401584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119062</xdr:colOff>
      <xdr:row>12</xdr:row>
      <xdr:rowOff>71437</xdr:rowOff>
    </xdr:from>
    <xdr:to>
      <xdr:col>6</xdr:col>
      <xdr:colOff>631031</xdr:colOff>
      <xdr:row>32</xdr:row>
      <xdr:rowOff>59531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8405537-C5AA-89CF-B289-EEA503E6E4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9</xdr:row>
      <xdr:rowOff>76200</xdr:rowOff>
    </xdr:from>
    <xdr:to>
      <xdr:col>6</xdr:col>
      <xdr:colOff>9525</xdr:colOff>
      <xdr:row>28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4422EEF-9441-486F-8FB6-3D00101A0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504826</xdr:colOff>
      <xdr:row>10</xdr:row>
      <xdr:rowOff>104775</xdr:rowOff>
    </xdr:from>
    <xdr:to>
      <xdr:col>6</xdr:col>
      <xdr:colOff>647701</xdr:colOff>
      <xdr:row>29</xdr:row>
      <xdr:rowOff>111919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AD703AF-5CA3-496C-8681-9A8B494E3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10</xdr:row>
      <xdr:rowOff>66675</xdr:rowOff>
    </xdr:from>
    <xdr:to>
      <xdr:col>6</xdr:col>
      <xdr:colOff>657225</xdr:colOff>
      <xdr:row>30</xdr:row>
      <xdr:rowOff>54769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6892164-2B3B-4AD9-B519-1369CB153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10</xdr:row>
      <xdr:rowOff>142875</xdr:rowOff>
    </xdr:from>
    <xdr:to>
      <xdr:col>6</xdr:col>
      <xdr:colOff>400051</xdr:colOff>
      <xdr:row>29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791CA1A-99CE-43EA-A978-518AC773F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10</xdr:row>
      <xdr:rowOff>142875</xdr:rowOff>
    </xdr:from>
    <xdr:to>
      <xdr:col>6</xdr:col>
      <xdr:colOff>400051</xdr:colOff>
      <xdr:row>29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69D121-9A08-4539-BAA1-1B2F5A12C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10</xdr:row>
      <xdr:rowOff>142875</xdr:rowOff>
    </xdr:from>
    <xdr:to>
      <xdr:col>6</xdr:col>
      <xdr:colOff>400051</xdr:colOff>
      <xdr:row>29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001F0D-7A12-4A0C-9FE9-AE044A638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1227-9F06-40D7-97F2-F14EE13D0B17}">
  <dimension ref="C1:M34"/>
  <sheetViews>
    <sheetView tabSelected="1" topLeftCell="A11" zoomScaleNormal="100" workbookViewId="0">
      <selection activeCell="K24" sqref="J24:K24"/>
    </sheetView>
  </sheetViews>
  <sheetFormatPr baseColWidth="10" defaultRowHeight="15" x14ac:dyDescent="0.25"/>
  <cols>
    <col min="3" max="3" width="22.42578125" customWidth="1"/>
    <col min="9" max="9" width="14.85546875" customWidth="1"/>
    <col min="10" max="10" width="16.85546875" customWidth="1"/>
    <col min="11" max="11" width="18.5703125" customWidth="1"/>
  </cols>
  <sheetData>
    <row r="1" spans="3:13" x14ac:dyDescent="0.25">
      <c r="C1" s="8" t="s">
        <v>4</v>
      </c>
      <c r="D1" s="8"/>
      <c r="E1" s="8"/>
      <c r="F1" s="8"/>
      <c r="G1" s="8"/>
      <c r="H1" s="8"/>
      <c r="I1" s="8"/>
      <c r="J1" s="8"/>
      <c r="K1" s="8"/>
      <c r="L1" s="8"/>
      <c r="M1" s="8"/>
    </row>
    <row r="3" spans="3:13" x14ac:dyDescent="0.25">
      <c r="C3" s="1" t="s">
        <v>0</v>
      </c>
      <c r="D3" s="1">
        <v>3.9</v>
      </c>
      <c r="E3" s="1" t="s">
        <v>1</v>
      </c>
      <c r="H3" s="1" t="s">
        <v>5</v>
      </c>
      <c r="I3" s="1">
        <v>10</v>
      </c>
      <c r="J3" s="1">
        <f>16.4-D7</f>
        <v>9.7999999999999989</v>
      </c>
      <c r="K3" s="1" t="s">
        <v>1</v>
      </c>
      <c r="L3" s="7" t="s">
        <v>6</v>
      </c>
      <c r="M3" s="7"/>
    </row>
    <row r="4" spans="3:13" x14ac:dyDescent="0.25">
      <c r="C4" s="1" t="s">
        <v>7</v>
      </c>
      <c r="D4" s="1">
        <v>500</v>
      </c>
      <c r="E4" s="1" t="s">
        <v>1</v>
      </c>
      <c r="H4" s="1" t="s">
        <v>5</v>
      </c>
      <c r="I4" s="1">
        <f>ROUNDUP(+J4*I3/J3,1)</f>
        <v>5.1999999999999993</v>
      </c>
      <c r="J4" s="1">
        <v>5</v>
      </c>
      <c r="K4" s="1" t="s">
        <v>1</v>
      </c>
      <c r="L4" s="7"/>
      <c r="M4" s="7"/>
    </row>
    <row r="5" spans="3:13" x14ac:dyDescent="0.25">
      <c r="C5" s="1" t="s">
        <v>2</v>
      </c>
      <c r="D5" s="1">
        <f>+(D4*28%)-J4</f>
        <v>135</v>
      </c>
      <c r="E5" s="1" t="s">
        <v>1</v>
      </c>
    </row>
    <row r="6" spans="3:13" x14ac:dyDescent="0.25">
      <c r="C6" s="1" t="s">
        <v>3</v>
      </c>
      <c r="D6" s="1">
        <f>+D4*1%</f>
        <v>5</v>
      </c>
      <c r="E6" s="1" t="s">
        <v>1</v>
      </c>
    </row>
    <row r="7" spans="3:13" x14ac:dyDescent="0.25">
      <c r="C7" s="1" t="s">
        <v>9</v>
      </c>
      <c r="D7" s="1">
        <v>6.6</v>
      </c>
      <c r="E7" s="1" t="s">
        <v>1</v>
      </c>
      <c r="I7" s="1" t="s">
        <v>11</v>
      </c>
      <c r="J7" s="4">
        <v>0.39583333333333331</v>
      </c>
    </row>
    <row r="8" spans="3:13" x14ac:dyDescent="0.25">
      <c r="C8" s="1" t="s">
        <v>10</v>
      </c>
      <c r="D8" s="2">
        <f>ROUNDUP(+I4*10%,2)</f>
        <v>0.52</v>
      </c>
      <c r="E8" s="1" t="s">
        <v>5</v>
      </c>
    </row>
    <row r="9" spans="3:13" x14ac:dyDescent="0.25">
      <c r="C9" s="1" t="s">
        <v>8</v>
      </c>
      <c r="D9" s="1">
        <v>10.9</v>
      </c>
      <c r="E9" s="1" t="s">
        <v>1</v>
      </c>
      <c r="I9" s="7" t="s">
        <v>12</v>
      </c>
      <c r="J9" s="7" t="s">
        <v>19</v>
      </c>
      <c r="K9" s="9" t="s">
        <v>13</v>
      </c>
      <c r="L9" s="10"/>
    </row>
    <row r="10" spans="3:13" x14ac:dyDescent="0.25">
      <c r="I10" s="7"/>
      <c r="J10" s="7"/>
      <c r="K10" s="1" t="s">
        <v>14</v>
      </c>
      <c r="L10" s="1" t="s">
        <v>15</v>
      </c>
    </row>
    <row r="11" spans="3:13" x14ac:dyDescent="0.25">
      <c r="I11" s="3">
        <v>0.39583333333333331</v>
      </c>
      <c r="J11" s="1">
        <v>0</v>
      </c>
      <c r="K11" s="1">
        <v>0</v>
      </c>
      <c r="L11" s="1">
        <v>0</v>
      </c>
    </row>
    <row r="12" spans="3:13" x14ac:dyDescent="0.25">
      <c r="H12" s="1">
        <v>1</v>
      </c>
      <c r="I12" s="3">
        <v>0.41666666666666669</v>
      </c>
      <c r="J12" s="1">
        <v>30</v>
      </c>
      <c r="K12" s="1">
        <v>37</v>
      </c>
      <c r="L12" s="1" t="s">
        <v>16</v>
      </c>
    </row>
    <row r="13" spans="3:13" x14ac:dyDescent="0.25">
      <c r="H13" s="1">
        <v>2</v>
      </c>
      <c r="I13" s="3">
        <v>0.42708333333333331</v>
      </c>
      <c r="J13" s="1">
        <v>45</v>
      </c>
      <c r="K13" s="1">
        <v>37</v>
      </c>
      <c r="L13" s="1" t="s">
        <v>16</v>
      </c>
    </row>
    <row r="14" spans="3:13" x14ac:dyDescent="0.25">
      <c r="H14" s="1">
        <v>3</v>
      </c>
      <c r="I14" s="3">
        <v>0.4375</v>
      </c>
      <c r="J14" s="1">
        <v>60</v>
      </c>
      <c r="K14" s="1">
        <v>36</v>
      </c>
      <c r="L14" s="1" t="s">
        <v>17</v>
      </c>
    </row>
    <row r="15" spans="3:13" x14ac:dyDescent="0.25">
      <c r="H15" s="1">
        <v>4</v>
      </c>
      <c r="I15" s="3">
        <v>0.44791666666666669</v>
      </c>
      <c r="J15" s="1">
        <v>75</v>
      </c>
      <c r="K15" s="1">
        <v>36</v>
      </c>
      <c r="L15" s="1" t="s">
        <v>17</v>
      </c>
    </row>
    <row r="16" spans="3:13" x14ac:dyDescent="0.25">
      <c r="H16" s="1">
        <v>5</v>
      </c>
      <c r="I16" s="3">
        <v>0.45833333333333331</v>
      </c>
      <c r="J16" s="1">
        <v>90</v>
      </c>
      <c r="K16" s="1">
        <v>35</v>
      </c>
      <c r="L16" s="1" t="s">
        <v>17</v>
      </c>
    </row>
    <row r="17" spans="8:12" x14ac:dyDescent="0.25">
      <c r="H17" s="1">
        <v>6</v>
      </c>
      <c r="I17" s="3">
        <v>0.46875</v>
      </c>
      <c r="J17" s="1">
        <v>105</v>
      </c>
      <c r="K17" s="1">
        <v>36</v>
      </c>
      <c r="L17" s="1" t="s">
        <v>17</v>
      </c>
    </row>
    <row r="18" spans="8:12" x14ac:dyDescent="0.25">
      <c r="H18" s="1">
        <v>7</v>
      </c>
      <c r="I18" s="3">
        <v>0.47916666666666702</v>
      </c>
      <c r="J18" s="1">
        <v>120</v>
      </c>
      <c r="K18" s="1">
        <v>35</v>
      </c>
      <c r="L18" s="1" t="s">
        <v>17</v>
      </c>
    </row>
    <row r="19" spans="8:12" x14ac:dyDescent="0.25">
      <c r="H19" s="1">
        <v>8</v>
      </c>
      <c r="I19" s="3">
        <v>0.48958333333333298</v>
      </c>
      <c r="J19" s="1">
        <v>135</v>
      </c>
      <c r="K19" s="1">
        <v>33</v>
      </c>
      <c r="L19" s="1" t="s">
        <v>17</v>
      </c>
    </row>
    <row r="20" spans="8:12" x14ac:dyDescent="0.25">
      <c r="H20" s="1">
        <v>9</v>
      </c>
      <c r="I20" s="3">
        <v>0.5</v>
      </c>
      <c r="J20" s="1">
        <v>150</v>
      </c>
      <c r="K20" s="1">
        <v>31</v>
      </c>
      <c r="L20" s="1" t="s">
        <v>17</v>
      </c>
    </row>
    <row r="21" spans="8:12" x14ac:dyDescent="0.25">
      <c r="H21" s="1">
        <v>10</v>
      </c>
      <c r="I21" s="3">
        <v>0.51041666666666696</v>
      </c>
      <c r="J21" s="1">
        <v>165</v>
      </c>
      <c r="K21" s="1">
        <v>30</v>
      </c>
      <c r="L21" s="1" t="s">
        <v>17</v>
      </c>
    </row>
    <row r="22" spans="8:12" x14ac:dyDescent="0.25">
      <c r="H22" s="1">
        <v>11</v>
      </c>
      <c r="I22" s="3">
        <v>0.52083333333333304</v>
      </c>
      <c r="J22" s="1">
        <v>180</v>
      </c>
      <c r="K22" s="5">
        <v>27</v>
      </c>
      <c r="L22" s="5" t="s">
        <v>17</v>
      </c>
    </row>
    <row r="23" spans="8:12" x14ac:dyDescent="0.25">
      <c r="H23" s="1">
        <v>12</v>
      </c>
      <c r="I23" s="3">
        <v>0.53125</v>
      </c>
      <c r="J23" s="1">
        <v>195</v>
      </c>
      <c r="K23" s="5">
        <v>26</v>
      </c>
      <c r="L23" s="5" t="s">
        <v>18</v>
      </c>
    </row>
    <row r="24" spans="8:12" x14ac:dyDescent="0.25">
      <c r="H24" s="1">
        <v>13</v>
      </c>
      <c r="I24" s="3">
        <v>0.54166666666666696</v>
      </c>
      <c r="J24" s="1">
        <v>210</v>
      </c>
      <c r="K24" s="5">
        <v>25</v>
      </c>
      <c r="L24" s="5" t="s">
        <v>17</v>
      </c>
    </row>
    <row r="25" spans="8:12" x14ac:dyDescent="0.25">
      <c r="H25" s="1">
        <v>14</v>
      </c>
      <c r="I25" s="3">
        <v>0.55208333333333304</v>
      </c>
      <c r="J25" s="1">
        <v>225</v>
      </c>
      <c r="K25" s="5">
        <v>23</v>
      </c>
      <c r="L25" s="5" t="s">
        <v>17</v>
      </c>
    </row>
    <row r="26" spans="8:12" x14ac:dyDescent="0.25">
      <c r="H26" s="1">
        <v>15</v>
      </c>
      <c r="I26" s="3">
        <v>0.5625</v>
      </c>
      <c r="J26" s="1">
        <v>240</v>
      </c>
      <c r="K26" s="5">
        <v>22</v>
      </c>
      <c r="L26" s="5" t="s">
        <v>17</v>
      </c>
    </row>
    <row r="27" spans="8:12" x14ac:dyDescent="0.25">
      <c r="H27" s="1">
        <v>16</v>
      </c>
      <c r="I27" s="3">
        <v>0.57291666666666696</v>
      </c>
      <c r="J27" s="1">
        <v>255</v>
      </c>
      <c r="K27" s="5">
        <v>21</v>
      </c>
      <c r="L27" s="5" t="s">
        <v>17</v>
      </c>
    </row>
    <row r="28" spans="8:12" x14ac:dyDescent="0.25">
      <c r="H28" s="1">
        <v>17</v>
      </c>
      <c r="I28" s="3">
        <v>0.58333333333333304</v>
      </c>
      <c r="J28" s="1">
        <v>270</v>
      </c>
      <c r="K28" s="5">
        <v>19</v>
      </c>
      <c r="L28" s="5" t="s">
        <v>17</v>
      </c>
    </row>
    <row r="29" spans="8:12" x14ac:dyDescent="0.25">
      <c r="H29" s="1">
        <v>18</v>
      </c>
      <c r="I29" s="3">
        <v>0.59375</v>
      </c>
      <c r="J29" s="1">
        <v>285</v>
      </c>
      <c r="K29" s="5">
        <v>14</v>
      </c>
      <c r="L29" s="5" t="s">
        <v>17</v>
      </c>
    </row>
    <row r="30" spans="8:12" x14ac:dyDescent="0.25">
      <c r="H30" s="1">
        <v>19</v>
      </c>
      <c r="I30" s="3">
        <v>0.60416666666666696</v>
      </c>
      <c r="J30" s="1">
        <v>300</v>
      </c>
      <c r="K30" s="5">
        <v>7</v>
      </c>
      <c r="L30" s="5" t="s">
        <v>16</v>
      </c>
    </row>
    <row r="31" spans="8:12" x14ac:dyDescent="0.25">
      <c r="H31" s="1">
        <v>20</v>
      </c>
      <c r="I31" s="3">
        <v>0.61458333333333304</v>
      </c>
      <c r="J31" s="1">
        <v>315</v>
      </c>
      <c r="K31" s="5">
        <v>2</v>
      </c>
      <c r="L31" s="5" t="s">
        <v>17</v>
      </c>
    </row>
    <row r="32" spans="8:12" x14ac:dyDescent="0.25">
      <c r="H32" s="1">
        <v>21</v>
      </c>
      <c r="I32" s="3">
        <v>0.66666666666666663</v>
      </c>
      <c r="J32" s="1">
        <v>330</v>
      </c>
      <c r="K32" s="5">
        <v>2</v>
      </c>
      <c r="L32" s="5" t="s">
        <v>16</v>
      </c>
    </row>
    <row r="33" spans="8:12" x14ac:dyDescent="0.25">
      <c r="H33" s="1">
        <v>22</v>
      </c>
      <c r="I33" s="3">
        <v>0.67708333333333337</v>
      </c>
      <c r="J33" s="1">
        <v>345</v>
      </c>
      <c r="K33" s="5">
        <v>1</v>
      </c>
      <c r="L33" s="5" t="s">
        <v>16</v>
      </c>
    </row>
    <row r="34" spans="8:12" x14ac:dyDescent="0.25">
      <c r="H34" s="1">
        <v>23</v>
      </c>
      <c r="I34" s="3">
        <v>0.6875</v>
      </c>
      <c r="J34" s="1">
        <v>360</v>
      </c>
      <c r="K34" s="5">
        <v>0</v>
      </c>
      <c r="L34" s="5" t="s">
        <v>18</v>
      </c>
    </row>
  </sheetData>
  <mergeCells count="5">
    <mergeCell ref="L3:M4"/>
    <mergeCell ref="C1:M1"/>
    <mergeCell ref="I9:I10"/>
    <mergeCell ref="K9:L9"/>
    <mergeCell ref="J9:J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AF20-7A67-47F0-B354-5175A39D93F1}">
  <dimension ref="C1:M35"/>
  <sheetViews>
    <sheetView topLeftCell="A5" workbookViewId="0">
      <selection activeCell="J22" sqref="J22:K23"/>
    </sheetView>
  </sheetViews>
  <sheetFormatPr baseColWidth="10" defaultRowHeight="15" x14ac:dyDescent="0.25"/>
  <cols>
    <col min="3" max="3" width="22.42578125" customWidth="1"/>
    <col min="9" max="9" width="14.85546875" customWidth="1"/>
    <col min="10" max="10" width="16.85546875" customWidth="1"/>
    <col min="11" max="11" width="18.5703125" customWidth="1"/>
  </cols>
  <sheetData>
    <row r="1" spans="3:13" x14ac:dyDescent="0.25">
      <c r="C1" s="8" t="s">
        <v>4</v>
      </c>
      <c r="D1" s="8"/>
      <c r="E1" s="8"/>
      <c r="F1" s="8"/>
      <c r="G1" s="8"/>
      <c r="H1" s="8"/>
      <c r="I1" s="8"/>
      <c r="J1" s="8"/>
      <c r="K1" s="8"/>
      <c r="L1" s="8"/>
      <c r="M1" s="8"/>
    </row>
    <row r="3" spans="3:13" x14ac:dyDescent="0.25">
      <c r="C3" s="1" t="s">
        <v>0</v>
      </c>
      <c r="D3" s="1">
        <v>3.9</v>
      </c>
      <c r="E3" s="1" t="s">
        <v>1</v>
      </c>
      <c r="H3" s="1" t="s">
        <v>5</v>
      </c>
      <c r="I3" s="1">
        <v>10</v>
      </c>
      <c r="J3" s="1">
        <f>16.4-D7</f>
        <v>9.7999999999999989</v>
      </c>
      <c r="K3" s="1" t="s">
        <v>1</v>
      </c>
      <c r="L3" s="7" t="s">
        <v>6</v>
      </c>
      <c r="M3" s="7"/>
    </row>
    <row r="4" spans="3:13" x14ac:dyDescent="0.25">
      <c r="C4" s="1" t="s">
        <v>7</v>
      </c>
      <c r="D4" s="1">
        <v>500</v>
      </c>
      <c r="E4" s="1" t="s">
        <v>1</v>
      </c>
      <c r="H4" s="1" t="s">
        <v>5</v>
      </c>
      <c r="I4" s="1">
        <f>ROUNDUP(+J4*I3/J3,1)</f>
        <v>5.1999999999999993</v>
      </c>
      <c r="J4" s="1">
        <v>5</v>
      </c>
      <c r="K4" s="1" t="s">
        <v>1</v>
      </c>
      <c r="L4" s="7"/>
      <c r="M4" s="7"/>
    </row>
    <row r="5" spans="3:13" x14ac:dyDescent="0.25">
      <c r="C5" s="1" t="s">
        <v>2</v>
      </c>
      <c r="D5" s="1">
        <f>+(D4*28%)-J4</f>
        <v>135</v>
      </c>
      <c r="E5" s="1" t="s">
        <v>1</v>
      </c>
    </row>
    <row r="6" spans="3:13" x14ac:dyDescent="0.25">
      <c r="C6" s="1" t="s">
        <v>3</v>
      </c>
      <c r="D6" s="1">
        <f>+D4*1%</f>
        <v>5</v>
      </c>
      <c r="E6" s="1" t="s">
        <v>1</v>
      </c>
    </row>
    <row r="7" spans="3:13" x14ac:dyDescent="0.25">
      <c r="C7" s="1" t="s">
        <v>9</v>
      </c>
      <c r="D7" s="1">
        <v>6.6</v>
      </c>
      <c r="E7" s="1" t="s">
        <v>1</v>
      </c>
      <c r="I7" s="1" t="s">
        <v>11</v>
      </c>
      <c r="J7" s="4">
        <v>0.33333333333333331</v>
      </c>
    </row>
    <row r="8" spans="3:13" x14ac:dyDescent="0.25">
      <c r="C8" s="1" t="s">
        <v>10</v>
      </c>
      <c r="D8" s="2">
        <f>ROUNDUP(+I4*8%,2)</f>
        <v>0.42</v>
      </c>
      <c r="E8" s="1" t="s">
        <v>5</v>
      </c>
    </row>
    <row r="9" spans="3:13" x14ac:dyDescent="0.25">
      <c r="C9" s="1" t="s">
        <v>8</v>
      </c>
      <c r="D9" s="1">
        <v>10.9</v>
      </c>
      <c r="E9" s="1" t="s">
        <v>1</v>
      </c>
      <c r="I9" s="7" t="s">
        <v>12</v>
      </c>
      <c r="J9" s="7" t="s">
        <v>19</v>
      </c>
      <c r="K9" s="6" t="s">
        <v>13</v>
      </c>
      <c r="L9" s="6"/>
    </row>
    <row r="10" spans="3:13" x14ac:dyDescent="0.25">
      <c r="I10" s="7"/>
      <c r="J10" s="7"/>
      <c r="K10" s="1" t="s">
        <v>14</v>
      </c>
      <c r="L10" s="1" t="s">
        <v>15</v>
      </c>
    </row>
    <row r="11" spans="3:13" x14ac:dyDescent="0.25">
      <c r="I11" s="3">
        <v>0.33333333333333331</v>
      </c>
      <c r="J11" s="1">
        <v>0</v>
      </c>
      <c r="K11" s="1">
        <v>0</v>
      </c>
      <c r="L11" s="1">
        <v>0</v>
      </c>
    </row>
    <row r="12" spans="3:13" x14ac:dyDescent="0.25">
      <c r="H12" s="1">
        <v>1</v>
      </c>
      <c r="I12" s="3">
        <v>0.35416666666666669</v>
      </c>
      <c r="J12" s="1">
        <v>30</v>
      </c>
      <c r="K12" s="1">
        <v>36</v>
      </c>
      <c r="L12" s="1" t="s">
        <v>17</v>
      </c>
    </row>
    <row r="13" spans="3:13" x14ac:dyDescent="0.25">
      <c r="H13" s="1">
        <v>2</v>
      </c>
      <c r="I13" s="3">
        <v>0.36458333333333331</v>
      </c>
      <c r="J13" s="1">
        <v>45</v>
      </c>
      <c r="K13" s="1">
        <v>34</v>
      </c>
      <c r="L13" s="1" t="s">
        <v>17</v>
      </c>
    </row>
    <row r="14" spans="3:13" x14ac:dyDescent="0.25">
      <c r="H14" s="1">
        <v>3</v>
      </c>
      <c r="I14" s="3">
        <v>0.375</v>
      </c>
      <c r="J14" s="1">
        <v>60</v>
      </c>
      <c r="K14" s="1">
        <v>32</v>
      </c>
      <c r="L14" s="1" t="s">
        <v>17</v>
      </c>
    </row>
    <row r="15" spans="3:13" x14ac:dyDescent="0.25">
      <c r="H15" s="1">
        <v>4</v>
      </c>
      <c r="I15" s="3">
        <v>0.38541666666666702</v>
      </c>
      <c r="J15" s="1">
        <v>75</v>
      </c>
      <c r="K15" s="1">
        <v>32</v>
      </c>
      <c r="L15" s="1" t="s">
        <v>17</v>
      </c>
    </row>
    <row r="16" spans="3:13" x14ac:dyDescent="0.25">
      <c r="H16" s="1">
        <v>5</v>
      </c>
      <c r="I16" s="3">
        <v>0.39583333333333298</v>
      </c>
      <c r="J16" s="1">
        <v>90</v>
      </c>
      <c r="K16" s="1">
        <v>31</v>
      </c>
      <c r="L16" s="1" t="s">
        <v>17</v>
      </c>
    </row>
    <row r="17" spans="8:12" x14ac:dyDescent="0.25">
      <c r="H17" s="1">
        <v>6</v>
      </c>
      <c r="I17" s="3">
        <v>0.40625</v>
      </c>
      <c r="J17" s="1">
        <v>105</v>
      </c>
      <c r="K17" s="1">
        <v>30</v>
      </c>
      <c r="L17" s="1" t="s">
        <v>17</v>
      </c>
    </row>
    <row r="18" spans="8:12" x14ac:dyDescent="0.25">
      <c r="H18" s="1">
        <v>7</v>
      </c>
      <c r="I18" s="3">
        <v>0.41666666666666602</v>
      </c>
      <c r="J18" s="1">
        <v>120</v>
      </c>
      <c r="K18" s="1">
        <v>28</v>
      </c>
      <c r="L18" s="1" t="s">
        <v>18</v>
      </c>
    </row>
    <row r="19" spans="8:12" x14ac:dyDescent="0.25">
      <c r="H19" s="1">
        <v>8</v>
      </c>
      <c r="I19" s="3">
        <v>0.42708333333333298</v>
      </c>
      <c r="J19" s="1">
        <v>135</v>
      </c>
      <c r="K19" s="1">
        <v>29</v>
      </c>
      <c r="L19" s="1" t="s">
        <v>17</v>
      </c>
    </row>
    <row r="20" spans="8:12" x14ac:dyDescent="0.25">
      <c r="H20" s="1">
        <v>9</v>
      </c>
      <c r="I20" s="3">
        <v>0.4375</v>
      </c>
      <c r="J20" s="1">
        <v>150</v>
      </c>
      <c r="K20" s="1">
        <v>27</v>
      </c>
      <c r="L20" s="1" t="s">
        <v>17</v>
      </c>
    </row>
    <row r="21" spans="8:12" x14ac:dyDescent="0.25">
      <c r="H21" s="1">
        <v>10</v>
      </c>
      <c r="I21" s="3">
        <v>0.44791666666666602</v>
      </c>
      <c r="J21" s="1">
        <v>165</v>
      </c>
      <c r="K21" s="1">
        <v>26</v>
      </c>
      <c r="L21" s="1" t="s">
        <v>17</v>
      </c>
    </row>
    <row r="22" spans="8:12" x14ac:dyDescent="0.25">
      <c r="H22" s="1">
        <v>11</v>
      </c>
      <c r="I22" s="3">
        <v>0.45833333333333298</v>
      </c>
      <c r="J22" s="1">
        <v>180</v>
      </c>
      <c r="K22" s="5">
        <v>26</v>
      </c>
      <c r="L22" s="5" t="s">
        <v>17</v>
      </c>
    </row>
    <row r="23" spans="8:12" x14ac:dyDescent="0.25">
      <c r="H23" s="1">
        <v>12</v>
      </c>
      <c r="I23" s="3">
        <v>0.46875</v>
      </c>
      <c r="J23" s="1">
        <v>195</v>
      </c>
      <c r="K23" s="5">
        <v>24</v>
      </c>
      <c r="L23" s="5" t="s">
        <v>17</v>
      </c>
    </row>
    <row r="24" spans="8:12" x14ac:dyDescent="0.25">
      <c r="H24" s="1">
        <v>13</v>
      </c>
      <c r="I24" s="3">
        <v>0.47916666666666702</v>
      </c>
      <c r="J24" s="1">
        <v>210</v>
      </c>
      <c r="K24" s="5">
        <v>23</v>
      </c>
      <c r="L24" s="5" t="s">
        <v>17</v>
      </c>
    </row>
    <row r="25" spans="8:12" x14ac:dyDescent="0.25">
      <c r="H25" s="1">
        <v>14</v>
      </c>
      <c r="I25" s="3">
        <v>0.48958333333333298</v>
      </c>
      <c r="J25" s="1">
        <v>225</v>
      </c>
      <c r="K25" s="5">
        <v>22</v>
      </c>
      <c r="L25" s="5" t="s">
        <v>17</v>
      </c>
    </row>
    <row r="26" spans="8:12" x14ac:dyDescent="0.25">
      <c r="H26" s="1">
        <v>15</v>
      </c>
      <c r="I26" s="3">
        <v>0.5</v>
      </c>
      <c r="J26" s="1">
        <v>240</v>
      </c>
      <c r="K26" s="5">
        <v>20</v>
      </c>
      <c r="L26" s="5" t="s">
        <v>17</v>
      </c>
    </row>
    <row r="27" spans="8:12" x14ac:dyDescent="0.25">
      <c r="H27" s="1">
        <v>16</v>
      </c>
      <c r="I27" s="3">
        <v>0.51041666666666596</v>
      </c>
      <c r="J27" s="1">
        <v>255</v>
      </c>
      <c r="K27" s="5">
        <v>19</v>
      </c>
      <c r="L27" s="5" t="s">
        <v>17</v>
      </c>
    </row>
    <row r="28" spans="8:12" x14ac:dyDescent="0.25">
      <c r="H28" s="1">
        <v>17</v>
      </c>
      <c r="I28" s="3">
        <v>0.52083333333333304</v>
      </c>
      <c r="J28" s="1">
        <v>270</v>
      </c>
      <c r="K28" s="5">
        <v>19</v>
      </c>
      <c r="L28" s="5" t="s">
        <v>17</v>
      </c>
    </row>
    <row r="29" spans="8:12" x14ac:dyDescent="0.25">
      <c r="H29" s="1">
        <v>18</v>
      </c>
      <c r="I29" s="3">
        <v>0.53125</v>
      </c>
      <c r="J29" s="1">
        <v>285</v>
      </c>
      <c r="K29" s="5">
        <v>13</v>
      </c>
      <c r="L29" s="5" t="s">
        <v>17</v>
      </c>
    </row>
    <row r="30" spans="8:12" x14ac:dyDescent="0.25">
      <c r="H30" s="1">
        <v>19</v>
      </c>
      <c r="I30" s="3">
        <v>0.54166666666666596</v>
      </c>
      <c r="J30" s="1">
        <v>300</v>
      </c>
      <c r="K30" s="5">
        <v>9</v>
      </c>
      <c r="L30" s="5" t="s">
        <v>17</v>
      </c>
    </row>
    <row r="31" spans="8:12" x14ac:dyDescent="0.25">
      <c r="H31" s="1">
        <v>20</v>
      </c>
      <c r="I31" s="3">
        <v>0.55208333333333304</v>
      </c>
      <c r="J31" s="1">
        <v>315</v>
      </c>
      <c r="K31" s="5">
        <v>8</v>
      </c>
      <c r="L31" s="5" t="s">
        <v>17</v>
      </c>
    </row>
    <row r="32" spans="8:12" x14ac:dyDescent="0.25">
      <c r="H32" s="1">
        <v>21</v>
      </c>
      <c r="I32" s="3">
        <v>0.5625</v>
      </c>
      <c r="J32" s="1">
        <v>330</v>
      </c>
      <c r="K32" s="5">
        <v>2</v>
      </c>
      <c r="L32" s="5" t="s">
        <v>17</v>
      </c>
    </row>
    <row r="33" spans="8:12" x14ac:dyDescent="0.25">
      <c r="H33" s="1">
        <v>22</v>
      </c>
      <c r="I33" s="3">
        <v>0.57291666666666596</v>
      </c>
      <c r="J33" s="1">
        <v>345</v>
      </c>
      <c r="K33" s="5">
        <v>1</v>
      </c>
      <c r="L33" s="5" t="s">
        <v>17</v>
      </c>
    </row>
    <row r="34" spans="8:12" x14ac:dyDescent="0.25">
      <c r="H34" s="1">
        <v>23</v>
      </c>
      <c r="I34" s="3">
        <v>0.58333333333333304</v>
      </c>
      <c r="J34" s="1">
        <v>360</v>
      </c>
      <c r="K34" s="5">
        <v>0.5</v>
      </c>
      <c r="L34" s="5" t="s">
        <v>17</v>
      </c>
    </row>
    <row r="35" spans="8:12" x14ac:dyDescent="0.25">
      <c r="H35" s="1">
        <v>24</v>
      </c>
      <c r="I35" s="3">
        <v>0.59375</v>
      </c>
      <c r="J35" s="1">
        <v>375</v>
      </c>
      <c r="K35" s="5">
        <v>0</v>
      </c>
      <c r="L35" s="5" t="s">
        <v>18</v>
      </c>
    </row>
  </sheetData>
  <mergeCells count="4">
    <mergeCell ref="C1:M1"/>
    <mergeCell ref="L3:M4"/>
    <mergeCell ref="I9:I10"/>
    <mergeCell ref="J9:J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B400-27D8-46FF-A83B-DA92A058F3DF}">
  <dimension ref="C1:M35"/>
  <sheetViews>
    <sheetView topLeftCell="A13" workbookViewId="0">
      <selection activeCell="K23" sqref="J22:K23"/>
    </sheetView>
  </sheetViews>
  <sheetFormatPr baseColWidth="10" defaultRowHeight="15" x14ac:dyDescent="0.25"/>
  <cols>
    <col min="3" max="3" width="22.42578125" customWidth="1"/>
    <col min="9" max="9" width="14.85546875" customWidth="1"/>
    <col min="10" max="10" width="16.85546875" customWidth="1"/>
    <col min="11" max="11" width="18.5703125" customWidth="1"/>
  </cols>
  <sheetData>
    <row r="1" spans="3:13" x14ac:dyDescent="0.25">
      <c r="C1" s="8" t="s">
        <v>4</v>
      </c>
      <c r="D1" s="8"/>
      <c r="E1" s="8"/>
      <c r="F1" s="8"/>
      <c r="G1" s="8"/>
      <c r="H1" s="8"/>
      <c r="I1" s="8"/>
      <c r="J1" s="8"/>
      <c r="K1" s="8"/>
      <c r="L1" s="8"/>
      <c r="M1" s="8"/>
    </row>
    <row r="3" spans="3:13" x14ac:dyDescent="0.25">
      <c r="C3" s="1" t="s">
        <v>0</v>
      </c>
      <c r="D3" s="1">
        <v>3.9</v>
      </c>
      <c r="E3" s="1" t="s">
        <v>1</v>
      </c>
      <c r="H3" s="1" t="s">
        <v>5</v>
      </c>
      <c r="I3" s="1">
        <v>10</v>
      </c>
      <c r="J3" s="1">
        <f>16.4-D7</f>
        <v>9.7999999999999989</v>
      </c>
      <c r="K3" s="1" t="s">
        <v>1</v>
      </c>
      <c r="L3" s="7" t="s">
        <v>6</v>
      </c>
      <c r="M3" s="7"/>
    </row>
    <row r="4" spans="3:13" x14ac:dyDescent="0.25">
      <c r="C4" s="1" t="s">
        <v>7</v>
      </c>
      <c r="D4" s="1">
        <v>500</v>
      </c>
      <c r="E4" s="1" t="s">
        <v>1</v>
      </c>
      <c r="H4" s="1" t="s">
        <v>5</v>
      </c>
      <c r="I4" s="1">
        <f>ROUNDUP(+J4*I3/J3,1)</f>
        <v>5.1999999999999993</v>
      </c>
      <c r="J4" s="1">
        <v>5</v>
      </c>
      <c r="K4" s="1" t="s">
        <v>1</v>
      </c>
      <c r="L4" s="7"/>
      <c r="M4" s="7"/>
    </row>
    <row r="5" spans="3:13" x14ac:dyDescent="0.25">
      <c r="C5" s="1" t="s">
        <v>2</v>
      </c>
      <c r="D5" s="1">
        <f>+(D4*28%)-J4</f>
        <v>135</v>
      </c>
      <c r="E5" s="1" t="s">
        <v>1</v>
      </c>
    </row>
    <row r="6" spans="3:13" x14ac:dyDescent="0.25">
      <c r="C6" s="1" t="s">
        <v>3</v>
      </c>
      <c r="D6" s="1">
        <f>+D4*1%</f>
        <v>5</v>
      </c>
      <c r="E6" s="1" t="s">
        <v>1</v>
      </c>
    </row>
    <row r="7" spans="3:13" x14ac:dyDescent="0.25">
      <c r="C7" s="1" t="s">
        <v>9</v>
      </c>
      <c r="D7" s="1">
        <v>6.6</v>
      </c>
      <c r="E7" s="1" t="s">
        <v>1</v>
      </c>
      <c r="I7" s="1" t="s">
        <v>11</v>
      </c>
      <c r="J7" s="4">
        <v>0.33333333333333331</v>
      </c>
    </row>
    <row r="8" spans="3:13" x14ac:dyDescent="0.25">
      <c r="C8" s="1" t="s">
        <v>10</v>
      </c>
      <c r="D8" s="2">
        <f>ROUNDUP(+I4*6%,2)</f>
        <v>0.32</v>
      </c>
      <c r="E8" s="1" t="s">
        <v>5</v>
      </c>
    </row>
    <row r="9" spans="3:13" x14ac:dyDescent="0.25">
      <c r="C9" s="1" t="s">
        <v>8</v>
      </c>
      <c r="D9" s="1">
        <v>10.9</v>
      </c>
      <c r="E9" s="1" t="s">
        <v>1</v>
      </c>
      <c r="I9" s="7" t="s">
        <v>12</v>
      </c>
      <c r="J9" s="7" t="s">
        <v>19</v>
      </c>
      <c r="K9" s="6" t="s">
        <v>13</v>
      </c>
      <c r="L9" s="6"/>
    </row>
    <row r="10" spans="3:13" x14ac:dyDescent="0.25">
      <c r="I10" s="7"/>
      <c r="J10" s="7"/>
      <c r="K10" s="1" t="s">
        <v>14</v>
      </c>
      <c r="L10" s="1" t="s">
        <v>15</v>
      </c>
    </row>
    <row r="11" spans="3:13" x14ac:dyDescent="0.25">
      <c r="I11" s="3">
        <v>0.33333333333333331</v>
      </c>
      <c r="J11" s="1">
        <v>0</v>
      </c>
      <c r="K11" s="1">
        <v>0</v>
      </c>
      <c r="L11" s="1">
        <v>0</v>
      </c>
    </row>
    <row r="12" spans="3:13" x14ac:dyDescent="0.25">
      <c r="H12" s="1">
        <v>1</v>
      </c>
      <c r="I12" s="3">
        <v>0.35416666666666669</v>
      </c>
      <c r="J12" s="1">
        <v>30</v>
      </c>
      <c r="K12" s="1">
        <v>37</v>
      </c>
      <c r="L12" s="1" t="s">
        <v>17</v>
      </c>
    </row>
    <row r="13" spans="3:13" x14ac:dyDescent="0.25">
      <c r="H13" s="1">
        <v>2</v>
      </c>
      <c r="I13" s="3">
        <v>0.36458333333333331</v>
      </c>
      <c r="J13" s="1">
        <v>45</v>
      </c>
      <c r="K13" s="1">
        <v>33</v>
      </c>
      <c r="L13" s="1" t="s">
        <v>17</v>
      </c>
    </row>
    <row r="14" spans="3:13" x14ac:dyDescent="0.25">
      <c r="H14" s="1">
        <v>3</v>
      </c>
      <c r="I14" s="3">
        <v>0.375</v>
      </c>
      <c r="J14" s="1">
        <v>60</v>
      </c>
      <c r="K14" s="1">
        <v>32</v>
      </c>
      <c r="L14" s="1" t="s">
        <v>17</v>
      </c>
    </row>
    <row r="15" spans="3:13" x14ac:dyDescent="0.25">
      <c r="H15" s="1">
        <v>4</v>
      </c>
      <c r="I15" s="3">
        <v>0.38541666666666702</v>
      </c>
      <c r="J15" s="1">
        <v>75</v>
      </c>
      <c r="K15" s="1">
        <v>30</v>
      </c>
      <c r="L15" s="1" t="s">
        <v>17</v>
      </c>
    </row>
    <row r="16" spans="3:13" x14ac:dyDescent="0.25">
      <c r="H16" s="1">
        <v>5</v>
      </c>
      <c r="I16" s="3">
        <v>0.39583333333333298</v>
      </c>
      <c r="J16" s="1">
        <v>90</v>
      </c>
      <c r="K16" s="1">
        <v>31</v>
      </c>
      <c r="L16" s="1" t="s">
        <v>17</v>
      </c>
    </row>
    <row r="17" spans="8:12" x14ac:dyDescent="0.25">
      <c r="H17" s="1">
        <v>6</v>
      </c>
      <c r="I17" s="3">
        <v>0.40625</v>
      </c>
      <c r="J17" s="1">
        <v>105</v>
      </c>
      <c r="K17" s="1">
        <v>31</v>
      </c>
      <c r="L17" s="1" t="s">
        <v>17</v>
      </c>
    </row>
    <row r="18" spans="8:12" x14ac:dyDescent="0.25">
      <c r="H18" s="1">
        <v>7</v>
      </c>
      <c r="I18" s="3">
        <v>0.41666666666666602</v>
      </c>
      <c r="J18" s="1">
        <v>120</v>
      </c>
      <c r="K18" s="1">
        <v>31</v>
      </c>
      <c r="L18" s="1" t="s">
        <v>18</v>
      </c>
    </row>
    <row r="19" spans="8:12" x14ac:dyDescent="0.25">
      <c r="H19" s="1">
        <v>8</v>
      </c>
      <c r="I19" s="3">
        <v>0.42708333333333298</v>
      </c>
      <c r="J19" s="1">
        <v>135</v>
      </c>
      <c r="K19" s="1">
        <v>29</v>
      </c>
      <c r="L19" s="1" t="s">
        <v>17</v>
      </c>
    </row>
    <row r="20" spans="8:12" x14ac:dyDescent="0.25">
      <c r="H20" s="1">
        <v>9</v>
      </c>
      <c r="I20" s="3">
        <v>0.4375</v>
      </c>
      <c r="J20" s="1">
        <v>150</v>
      </c>
      <c r="K20" s="1">
        <v>27</v>
      </c>
      <c r="L20" s="1" t="s">
        <v>17</v>
      </c>
    </row>
    <row r="21" spans="8:12" x14ac:dyDescent="0.25">
      <c r="H21" s="1">
        <v>10</v>
      </c>
      <c r="I21" s="3">
        <v>0.44791666666666602</v>
      </c>
      <c r="J21" s="1">
        <v>165</v>
      </c>
      <c r="K21" s="1">
        <v>27</v>
      </c>
      <c r="L21" s="1" t="s">
        <v>17</v>
      </c>
    </row>
    <row r="22" spans="8:12" x14ac:dyDescent="0.25">
      <c r="H22" s="1">
        <v>11</v>
      </c>
      <c r="I22" s="3">
        <v>0.45833333333333298</v>
      </c>
      <c r="J22" s="1">
        <v>180</v>
      </c>
      <c r="K22" s="5">
        <v>25.5</v>
      </c>
      <c r="L22" s="5" t="s">
        <v>17</v>
      </c>
    </row>
    <row r="23" spans="8:12" x14ac:dyDescent="0.25">
      <c r="H23" s="1">
        <v>12</v>
      </c>
      <c r="I23" s="3">
        <v>0.46875</v>
      </c>
      <c r="J23" s="1">
        <v>195</v>
      </c>
      <c r="K23" s="5">
        <v>24</v>
      </c>
      <c r="L23" s="5" t="s">
        <v>17</v>
      </c>
    </row>
    <row r="24" spans="8:12" x14ac:dyDescent="0.25">
      <c r="H24" s="1">
        <v>13</v>
      </c>
      <c r="I24" s="3">
        <v>0.47916666666666702</v>
      </c>
      <c r="J24" s="1">
        <v>210</v>
      </c>
      <c r="K24" s="5">
        <v>22</v>
      </c>
      <c r="L24" s="5" t="s">
        <v>17</v>
      </c>
    </row>
    <row r="25" spans="8:12" x14ac:dyDescent="0.25">
      <c r="H25" s="1">
        <v>14</v>
      </c>
      <c r="I25" s="3">
        <v>0.48958333333333298</v>
      </c>
      <c r="J25" s="1">
        <v>225</v>
      </c>
      <c r="K25" s="5">
        <v>19</v>
      </c>
      <c r="L25" s="5" t="s">
        <v>17</v>
      </c>
    </row>
    <row r="26" spans="8:12" x14ac:dyDescent="0.25">
      <c r="H26" s="1">
        <v>15</v>
      </c>
      <c r="I26" s="3">
        <v>0.5</v>
      </c>
      <c r="J26" s="1">
        <v>240</v>
      </c>
      <c r="K26" s="5">
        <v>18</v>
      </c>
      <c r="L26" s="5" t="s">
        <v>17</v>
      </c>
    </row>
    <row r="27" spans="8:12" x14ac:dyDescent="0.25">
      <c r="H27" s="1">
        <v>16</v>
      </c>
      <c r="I27" s="3">
        <v>0.51041666666666596</v>
      </c>
      <c r="J27" s="1">
        <v>255</v>
      </c>
      <c r="K27" s="5">
        <v>16</v>
      </c>
      <c r="L27" s="5" t="s">
        <v>17</v>
      </c>
    </row>
    <row r="28" spans="8:12" x14ac:dyDescent="0.25">
      <c r="H28" s="1">
        <v>17</v>
      </c>
      <c r="I28" s="3">
        <v>0.52083333333333304</v>
      </c>
      <c r="J28" s="1">
        <v>270</v>
      </c>
      <c r="K28" s="5">
        <v>17</v>
      </c>
      <c r="L28" s="5" t="s">
        <v>17</v>
      </c>
    </row>
    <row r="29" spans="8:12" x14ac:dyDescent="0.25">
      <c r="H29" s="1">
        <v>18</v>
      </c>
      <c r="I29" s="3">
        <v>0.53125</v>
      </c>
      <c r="J29" s="1">
        <v>285</v>
      </c>
      <c r="K29" s="5">
        <v>9</v>
      </c>
      <c r="L29" s="5" t="s">
        <v>17</v>
      </c>
    </row>
    <row r="30" spans="8:12" x14ac:dyDescent="0.25">
      <c r="H30" s="1">
        <v>19</v>
      </c>
      <c r="I30" s="3">
        <v>0.54166666666666596</v>
      </c>
      <c r="J30" s="1">
        <v>300</v>
      </c>
      <c r="K30" s="5">
        <v>7</v>
      </c>
      <c r="L30" s="5" t="s">
        <v>17</v>
      </c>
    </row>
    <row r="31" spans="8:12" x14ac:dyDescent="0.25">
      <c r="H31" s="1">
        <v>20</v>
      </c>
      <c r="I31" s="3">
        <v>0.55208333333333304</v>
      </c>
      <c r="J31" s="1">
        <v>315</v>
      </c>
      <c r="K31" s="5">
        <v>3</v>
      </c>
      <c r="L31" s="5" t="s">
        <v>17</v>
      </c>
    </row>
    <row r="32" spans="8:12" x14ac:dyDescent="0.25">
      <c r="H32" s="1">
        <v>21</v>
      </c>
      <c r="I32" s="3">
        <v>0.5625</v>
      </c>
      <c r="J32" s="1">
        <v>330</v>
      </c>
      <c r="K32" s="5">
        <v>1.5</v>
      </c>
      <c r="L32" s="5" t="s">
        <v>17</v>
      </c>
    </row>
    <row r="33" spans="8:12" x14ac:dyDescent="0.25">
      <c r="H33" s="1">
        <v>22</v>
      </c>
      <c r="I33" s="3">
        <v>0.57291666666666596</v>
      </c>
      <c r="J33" s="1">
        <v>345</v>
      </c>
      <c r="K33" s="5">
        <v>0.5</v>
      </c>
      <c r="L33" s="5" t="s">
        <v>17</v>
      </c>
    </row>
    <row r="34" spans="8:12" x14ac:dyDescent="0.25">
      <c r="H34" s="1">
        <v>23</v>
      </c>
      <c r="I34" s="3">
        <v>0.58333333333333304</v>
      </c>
      <c r="J34" s="1">
        <v>360</v>
      </c>
      <c r="K34" s="5">
        <v>0</v>
      </c>
      <c r="L34" s="5" t="s">
        <v>17</v>
      </c>
    </row>
    <row r="35" spans="8:12" x14ac:dyDescent="0.25">
      <c r="H35" s="1">
        <v>24</v>
      </c>
      <c r="I35" s="3">
        <v>0.59375</v>
      </c>
      <c r="J35" s="1">
        <v>375</v>
      </c>
      <c r="K35" s="1">
        <v>0</v>
      </c>
      <c r="L35" s="1" t="s">
        <v>18</v>
      </c>
    </row>
  </sheetData>
  <mergeCells count="4">
    <mergeCell ref="C1:M1"/>
    <mergeCell ref="L3:M4"/>
    <mergeCell ref="I9:I10"/>
    <mergeCell ref="J9:J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8097A-7CAA-48E0-A3C9-B003C7BD29B9}">
  <dimension ref="C1:M37"/>
  <sheetViews>
    <sheetView topLeftCell="A19" workbookViewId="0">
      <selection activeCell="K26" sqref="K26"/>
    </sheetView>
  </sheetViews>
  <sheetFormatPr baseColWidth="10" defaultRowHeight="15" x14ac:dyDescent="0.25"/>
  <cols>
    <col min="3" max="3" width="22.42578125" customWidth="1"/>
    <col min="9" max="9" width="14.85546875" customWidth="1"/>
    <col min="10" max="10" width="16.85546875" customWidth="1"/>
    <col min="11" max="11" width="18.5703125" customWidth="1"/>
  </cols>
  <sheetData>
    <row r="1" spans="3:13" x14ac:dyDescent="0.25">
      <c r="C1" s="8" t="s">
        <v>4</v>
      </c>
      <c r="D1" s="8"/>
      <c r="E1" s="8"/>
      <c r="F1" s="8"/>
      <c r="G1" s="8"/>
      <c r="H1" s="8"/>
      <c r="I1" s="8"/>
      <c r="J1" s="8"/>
      <c r="K1" s="8"/>
      <c r="L1" s="8"/>
      <c r="M1" s="8"/>
    </row>
    <row r="3" spans="3:13" x14ac:dyDescent="0.25">
      <c r="C3" s="1" t="s">
        <v>0</v>
      </c>
      <c r="D3" s="1">
        <v>3.9</v>
      </c>
      <c r="E3" s="1" t="s">
        <v>1</v>
      </c>
      <c r="H3" s="1" t="s">
        <v>5</v>
      </c>
      <c r="I3" s="1">
        <v>10</v>
      </c>
      <c r="J3" s="1">
        <f>16.4-D7</f>
        <v>9.7999999999999989</v>
      </c>
      <c r="K3" s="1" t="s">
        <v>1</v>
      </c>
      <c r="L3" s="7" t="s">
        <v>6</v>
      </c>
      <c r="M3" s="7"/>
    </row>
    <row r="4" spans="3:13" x14ac:dyDescent="0.25">
      <c r="C4" s="1" t="s">
        <v>7</v>
      </c>
      <c r="D4" s="1">
        <v>500</v>
      </c>
      <c r="E4" s="1" t="s">
        <v>1</v>
      </c>
      <c r="H4" s="1" t="s">
        <v>5</v>
      </c>
      <c r="I4" s="1">
        <f>ROUNDUP(+J4*I3/J3,1)</f>
        <v>5.1999999999999993</v>
      </c>
      <c r="J4" s="1">
        <v>5</v>
      </c>
      <c r="K4" s="1" t="s">
        <v>1</v>
      </c>
      <c r="L4" s="7"/>
      <c r="M4" s="7"/>
    </row>
    <row r="5" spans="3:13" x14ac:dyDescent="0.25">
      <c r="C5" s="1" t="s">
        <v>2</v>
      </c>
      <c r="D5" s="1">
        <f>+(D4*28%)-J4</f>
        <v>135</v>
      </c>
      <c r="E5" s="1" t="s">
        <v>1</v>
      </c>
    </row>
    <row r="6" spans="3:13" x14ac:dyDescent="0.25">
      <c r="C6" s="1" t="s">
        <v>3</v>
      </c>
      <c r="D6" s="1">
        <f>+D4*1%</f>
        <v>5</v>
      </c>
      <c r="E6" s="1" t="s">
        <v>1</v>
      </c>
    </row>
    <row r="7" spans="3:13" x14ac:dyDescent="0.25">
      <c r="C7" s="1" t="s">
        <v>9</v>
      </c>
      <c r="D7" s="1">
        <v>6.6</v>
      </c>
      <c r="E7" s="1" t="s">
        <v>1</v>
      </c>
      <c r="I7" s="1" t="s">
        <v>11</v>
      </c>
      <c r="J7" s="4">
        <v>0.33333333333333331</v>
      </c>
    </row>
    <row r="8" spans="3:13" x14ac:dyDescent="0.25">
      <c r="C8" s="1" t="s">
        <v>10</v>
      </c>
      <c r="D8" s="2">
        <f>ROUNDUP(+I4*4%,2)</f>
        <v>0.21000000000000002</v>
      </c>
      <c r="E8" s="1" t="s">
        <v>5</v>
      </c>
    </row>
    <row r="9" spans="3:13" x14ac:dyDescent="0.25">
      <c r="C9" s="1" t="s">
        <v>8</v>
      </c>
      <c r="D9" s="1">
        <v>10.9</v>
      </c>
      <c r="E9" s="1" t="s">
        <v>1</v>
      </c>
      <c r="I9" s="7" t="s">
        <v>12</v>
      </c>
      <c r="J9" s="7" t="s">
        <v>19</v>
      </c>
      <c r="K9" s="9" t="s">
        <v>13</v>
      </c>
      <c r="L9" s="10"/>
    </row>
    <row r="10" spans="3:13" x14ac:dyDescent="0.25">
      <c r="I10" s="7"/>
      <c r="J10" s="7"/>
      <c r="K10" s="1" t="s">
        <v>14</v>
      </c>
      <c r="L10" s="1" t="s">
        <v>15</v>
      </c>
    </row>
    <row r="11" spans="3:13" x14ac:dyDescent="0.25">
      <c r="I11" s="3">
        <v>0.35416666666666669</v>
      </c>
      <c r="J11" s="1">
        <v>0</v>
      </c>
      <c r="K11" s="1">
        <v>0</v>
      </c>
      <c r="L11" s="1">
        <v>0</v>
      </c>
    </row>
    <row r="12" spans="3:13" x14ac:dyDescent="0.25">
      <c r="H12" s="1">
        <v>1</v>
      </c>
      <c r="I12" s="3">
        <v>0.375</v>
      </c>
      <c r="J12" s="1">
        <v>30</v>
      </c>
      <c r="K12" s="1">
        <v>38</v>
      </c>
      <c r="L12" s="1" t="s">
        <v>17</v>
      </c>
    </row>
    <row r="13" spans="3:13" x14ac:dyDescent="0.25">
      <c r="H13" s="1">
        <v>2</v>
      </c>
      <c r="I13" s="3">
        <v>0.38541666666666669</v>
      </c>
      <c r="J13" s="1">
        <v>45</v>
      </c>
      <c r="K13" s="1">
        <v>38</v>
      </c>
      <c r="L13" s="1" t="s">
        <v>17</v>
      </c>
    </row>
    <row r="14" spans="3:13" x14ac:dyDescent="0.25">
      <c r="H14" s="1">
        <v>3</v>
      </c>
      <c r="I14" s="3">
        <v>0.39583333333333331</v>
      </c>
      <c r="J14" s="1">
        <v>60</v>
      </c>
      <c r="K14" s="1">
        <v>37</v>
      </c>
      <c r="L14" s="1" t="s">
        <v>17</v>
      </c>
    </row>
    <row r="15" spans="3:13" x14ac:dyDescent="0.25">
      <c r="H15" s="1">
        <v>4</v>
      </c>
      <c r="I15" s="3">
        <v>0.40625</v>
      </c>
      <c r="J15" s="1">
        <v>75</v>
      </c>
      <c r="K15" s="1">
        <v>38</v>
      </c>
      <c r="L15" s="1" t="s">
        <v>17</v>
      </c>
    </row>
    <row r="16" spans="3:13" x14ac:dyDescent="0.25">
      <c r="H16" s="1">
        <v>5</v>
      </c>
      <c r="I16" s="3">
        <v>0.41666666666666702</v>
      </c>
      <c r="J16" s="1">
        <v>90</v>
      </c>
      <c r="K16" s="1">
        <v>37</v>
      </c>
      <c r="L16" s="1" t="s">
        <v>17</v>
      </c>
    </row>
    <row r="17" spans="8:12" x14ac:dyDescent="0.25">
      <c r="H17" s="1">
        <v>6</v>
      </c>
      <c r="I17" s="3">
        <v>0.42708333333333298</v>
      </c>
      <c r="J17" s="1">
        <v>105</v>
      </c>
      <c r="K17" s="1">
        <v>36</v>
      </c>
      <c r="L17" s="1" t="s">
        <v>17</v>
      </c>
    </row>
    <row r="18" spans="8:12" x14ac:dyDescent="0.25">
      <c r="H18" s="1">
        <v>7</v>
      </c>
      <c r="I18" s="3">
        <v>0.4375</v>
      </c>
      <c r="J18" s="1">
        <v>120</v>
      </c>
      <c r="K18" s="1">
        <v>34</v>
      </c>
      <c r="L18" s="1" t="s">
        <v>17</v>
      </c>
    </row>
    <row r="19" spans="8:12" x14ac:dyDescent="0.25">
      <c r="H19" s="1">
        <v>8</v>
      </c>
      <c r="I19" s="3">
        <v>0.44791666666666702</v>
      </c>
      <c r="J19" s="1">
        <v>135</v>
      </c>
      <c r="K19" s="1">
        <v>33</v>
      </c>
      <c r="L19" s="1" t="s">
        <v>17</v>
      </c>
    </row>
    <row r="20" spans="8:12" x14ac:dyDescent="0.25">
      <c r="H20" s="1">
        <v>9</v>
      </c>
      <c r="I20" s="3">
        <v>0.45833333333333298</v>
      </c>
      <c r="J20" s="1">
        <v>150</v>
      </c>
      <c r="K20" s="1">
        <v>31</v>
      </c>
      <c r="L20" s="1" t="s">
        <v>17</v>
      </c>
    </row>
    <row r="21" spans="8:12" x14ac:dyDescent="0.25">
      <c r="H21" s="1">
        <v>10</v>
      </c>
      <c r="I21" s="3">
        <v>0.46875</v>
      </c>
      <c r="J21" s="1">
        <v>165</v>
      </c>
      <c r="K21" s="1">
        <v>29</v>
      </c>
      <c r="L21" s="1" t="s">
        <v>17</v>
      </c>
    </row>
    <row r="22" spans="8:12" x14ac:dyDescent="0.25">
      <c r="H22" s="1">
        <v>11</v>
      </c>
      <c r="I22" s="3">
        <v>0.47916666666666702</v>
      </c>
      <c r="J22" s="1">
        <v>180</v>
      </c>
      <c r="K22" s="5">
        <v>28</v>
      </c>
      <c r="L22" s="5" t="s">
        <v>17</v>
      </c>
    </row>
    <row r="23" spans="8:12" x14ac:dyDescent="0.25">
      <c r="H23" s="1">
        <v>12</v>
      </c>
      <c r="I23" s="3">
        <v>0.48958333333333398</v>
      </c>
      <c r="J23" s="1">
        <v>195</v>
      </c>
      <c r="K23" s="5">
        <v>25</v>
      </c>
      <c r="L23" s="5" t="s">
        <v>18</v>
      </c>
    </row>
    <row r="24" spans="8:12" x14ac:dyDescent="0.25">
      <c r="H24" s="1">
        <v>13</v>
      </c>
      <c r="I24" s="3">
        <v>0.5</v>
      </c>
      <c r="J24" s="1">
        <v>210</v>
      </c>
      <c r="K24" s="5">
        <v>25</v>
      </c>
      <c r="L24" s="5" t="s">
        <v>17</v>
      </c>
    </row>
    <row r="25" spans="8:12" x14ac:dyDescent="0.25">
      <c r="H25" s="1">
        <v>14</v>
      </c>
      <c r="I25" s="3">
        <v>0.51041666666666696</v>
      </c>
      <c r="J25" s="1">
        <v>225</v>
      </c>
      <c r="K25" s="5">
        <v>24</v>
      </c>
      <c r="L25" s="5" t="s">
        <v>17</v>
      </c>
    </row>
    <row r="26" spans="8:12" x14ac:dyDescent="0.25">
      <c r="H26" s="1">
        <v>15</v>
      </c>
      <c r="I26" s="3">
        <v>0.52083333333333404</v>
      </c>
      <c r="J26" s="1">
        <v>240</v>
      </c>
      <c r="K26" s="5">
        <v>23</v>
      </c>
      <c r="L26" s="5" t="s">
        <v>17</v>
      </c>
    </row>
    <row r="27" spans="8:12" x14ac:dyDescent="0.25">
      <c r="H27" s="1">
        <v>16</v>
      </c>
      <c r="I27" s="3">
        <v>0.53125</v>
      </c>
      <c r="J27" s="1">
        <v>255</v>
      </c>
      <c r="K27" s="5">
        <v>20</v>
      </c>
      <c r="L27" s="5" t="s">
        <v>17</v>
      </c>
    </row>
    <row r="28" spans="8:12" x14ac:dyDescent="0.25">
      <c r="H28" s="1">
        <v>17</v>
      </c>
      <c r="I28" s="3">
        <v>0.54166666666666696</v>
      </c>
      <c r="J28" s="1">
        <v>270</v>
      </c>
      <c r="K28" s="5">
        <v>18</v>
      </c>
      <c r="L28" s="5" t="s">
        <v>17</v>
      </c>
    </row>
    <row r="29" spans="8:12" x14ac:dyDescent="0.25">
      <c r="H29" s="1">
        <v>18</v>
      </c>
      <c r="I29" s="3">
        <v>0.55208333333333404</v>
      </c>
      <c r="J29" s="1">
        <v>285</v>
      </c>
      <c r="K29" s="5">
        <v>15</v>
      </c>
      <c r="L29" s="5" t="s">
        <v>17</v>
      </c>
    </row>
    <row r="30" spans="8:12" x14ac:dyDescent="0.25">
      <c r="H30" s="1">
        <v>19</v>
      </c>
      <c r="I30" s="3">
        <v>0.5625</v>
      </c>
      <c r="J30" s="1">
        <v>300</v>
      </c>
      <c r="K30" s="5">
        <v>11</v>
      </c>
      <c r="L30" s="5" t="s">
        <v>17</v>
      </c>
    </row>
    <row r="31" spans="8:12" x14ac:dyDescent="0.25">
      <c r="H31" s="1">
        <v>20</v>
      </c>
      <c r="I31" s="3">
        <v>0.57291666666666696</v>
      </c>
      <c r="J31" s="1">
        <v>315</v>
      </c>
      <c r="K31" s="5">
        <v>7</v>
      </c>
      <c r="L31" s="5" t="s">
        <v>17</v>
      </c>
    </row>
    <row r="32" spans="8:12" x14ac:dyDescent="0.25">
      <c r="H32" s="1">
        <v>21</v>
      </c>
      <c r="I32" s="3">
        <v>0.58333333333333404</v>
      </c>
      <c r="J32" s="1">
        <v>330</v>
      </c>
      <c r="K32" s="5">
        <v>4</v>
      </c>
      <c r="L32" s="5" t="s">
        <v>17</v>
      </c>
    </row>
    <row r="33" spans="8:12" x14ac:dyDescent="0.25">
      <c r="H33" s="1">
        <v>22</v>
      </c>
      <c r="I33" s="3">
        <v>0.59375</v>
      </c>
      <c r="J33" s="1">
        <v>345</v>
      </c>
      <c r="K33" s="5">
        <v>2</v>
      </c>
      <c r="L33" s="5" t="s">
        <v>17</v>
      </c>
    </row>
    <row r="34" spans="8:12" x14ac:dyDescent="0.25">
      <c r="H34" s="1">
        <v>23</v>
      </c>
      <c r="I34" s="3">
        <v>0.60416666666666696</v>
      </c>
      <c r="J34" s="1">
        <v>360</v>
      </c>
      <c r="K34" s="5">
        <v>0</v>
      </c>
      <c r="L34" s="5" t="s">
        <v>17</v>
      </c>
    </row>
    <row r="35" spans="8:12" x14ac:dyDescent="0.25">
      <c r="H35" s="1">
        <v>24</v>
      </c>
      <c r="I35" s="3">
        <v>0.61458333333333404</v>
      </c>
      <c r="J35" s="1">
        <v>375</v>
      </c>
      <c r="K35" s="1">
        <v>0</v>
      </c>
      <c r="L35" s="1" t="s">
        <v>17</v>
      </c>
    </row>
    <row r="36" spans="8:12" x14ac:dyDescent="0.25">
      <c r="H36" s="1">
        <v>25</v>
      </c>
      <c r="I36" s="3">
        <v>0.625000000000001</v>
      </c>
      <c r="J36" s="1">
        <v>390</v>
      </c>
      <c r="K36" s="5">
        <v>0</v>
      </c>
      <c r="L36" s="1" t="s">
        <v>17</v>
      </c>
    </row>
    <row r="37" spans="8:12" x14ac:dyDescent="0.25">
      <c r="H37" s="1">
        <v>26</v>
      </c>
      <c r="I37" s="3">
        <v>0.63541666666666796</v>
      </c>
      <c r="J37" s="1">
        <v>405</v>
      </c>
      <c r="K37" s="5">
        <v>0</v>
      </c>
      <c r="L37" s="1" t="s">
        <v>18</v>
      </c>
    </row>
  </sheetData>
  <mergeCells count="5">
    <mergeCell ref="C1:M1"/>
    <mergeCell ref="L3:M4"/>
    <mergeCell ref="I9:I10"/>
    <mergeCell ref="J9:J10"/>
    <mergeCell ref="K9:L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B19C9-ABED-4D84-A1E6-E84976C160E1}">
  <dimension ref="C1:M45"/>
  <sheetViews>
    <sheetView topLeftCell="A19" workbookViewId="0">
      <selection activeCell="L38" sqref="L38"/>
    </sheetView>
  </sheetViews>
  <sheetFormatPr baseColWidth="10" defaultRowHeight="15" x14ac:dyDescent="0.25"/>
  <cols>
    <col min="3" max="3" width="22.42578125" customWidth="1"/>
    <col min="9" max="9" width="14.85546875" customWidth="1"/>
    <col min="10" max="10" width="16.85546875" customWidth="1"/>
    <col min="11" max="11" width="18.5703125" customWidth="1"/>
  </cols>
  <sheetData>
    <row r="1" spans="3:13" x14ac:dyDescent="0.25">
      <c r="C1" s="8" t="s">
        <v>4</v>
      </c>
      <c r="D1" s="8"/>
      <c r="E1" s="8"/>
      <c r="F1" s="8"/>
      <c r="G1" s="8"/>
      <c r="H1" s="8"/>
      <c r="I1" s="8"/>
      <c r="J1" s="8"/>
      <c r="K1" s="8"/>
      <c r="L1" s="8"/>
      <c r="M1" s="8"/>
    </row>
    <row r="3" spans="3:13" x14ac:dyDescent="0.25">
      <c r="C3" s="1" t="s">
        <v>0</v>
      </c>
      <c r="D3" s="1">
        <v>3.9</v>
      </c>
      <c r="E3" s="1" t="s">
        <v>1</v>
      </c>
      <c r="H3" s="1" t="s">
        <v>5</v>
      </c>
      <c r="I3" s="1">
        <v>10</v>
      </c>
      <c r="J3" s="1">
        <f>16.4-D7</f>
        <v>9.7999999999999989</v>
      </c>
      <c r="K3" s="1" t="s">
        <v>1</v>
      </c>
      <c r="L3" s="7" t="s">
        <v>6</v>
      </c>
      <c r="M3" s="7"/>
    </row>
    <row r="4" spans="3:13" x14ac:dyDescent="0.25">
      <c r="C4" s="1" t="s">
        <v>7</v>
      </c>
      <c r="D4" s="1">
        <v>500</v>
      </c>
      <c r="E4" s="1" t="s">
        <v>1</v>
      </c>
      <c r="H4" s="1" t="s">
        <v>5</v>
      </c>
      <c r="I4" s="1">
        <f>ROUNDUP(+J4*I3/J3,1)</f>
        <v>5.1999999999999993</v>
      </c>
      <c r="J4" s="1">
        <v>5</v>
      </c>
      <c r="K4" s="1" t="s">
        <v>1</v>
      </c>
      <c r="L4" s="7"/>
      <c r="M4" s="7"/>
    </row>
    <row r="5" spans="3:13" x14ac:dyDescent="0.25">
      <c r="C5" s="1" t="s">
        <v>2</v>
      </c>
      <c r="D5" s="1">
        <f>+(D4*28%)-J4</f>
        <v>135</v>
      </c>
      <c r="E5" s="1" t="s">
        <v>1</v>
      </c>
    </row>
    <row r="6" spans="3:13" x14ac:dyDescent="0.25">
      <c r="C6" s="1" t="s">
        <v>3</v>
      </c>
      <c r="D6" s="1">
        <f>+D4*1%</f>
        <v>5</v>
      </c>
      <c r="E6" s="1" t="s">
        <v>1</v>
      </c>
    </row>
    <row r="7" spans="3:13" x14ac:dyDescent="0.25">
      <c r="C7" s="1" t="s">
        <v>9</v>
      </c>
      <c r="D7" s="1">
        <v>6.6</v>
      </c>
      <c r="E7" s="1" t="s">
        <v>1</v>
      </c>
      <c r="I7" s="1" t="s">
        <v>11</v>
      </c>
      <c r="J7" s="4">
        <v>0.33333333333333331</v>
      </c>
    </row>
    <row r="8" spans="3:13" x14ac:dyDescent="0.25">
      <c r="C8" s="1" t="s">
        <v>10</v>
      </c>
      <c r="D8" s="2">
        <f>ROUNDUP(+I4*2%,2)</f>
        <v>0.11</v>
      </c>
      <c r="E8" s="1" t="s">
        <v>5</v>
      </c>
    </row>
    <row r="9" spans="3:13" x14ac:dyDescent="0.25">
      <c r="C9" s="1" t="s">
        <v>8</v>
      </c>
      <c r="D9" s="1">
        <v>10.9</v>
      </c>
      <c r="E9" s="1" t="s">
        <v>1</v>
      </c>
      <c r="I9" s="7" t="s">
        <v>12</v>
      </c>
      <c r="J9" s="7" t="s">
        <v>19</v>
      </c>
      <c r="K9" s="9" t="s">
        <v>13</v>
      </c>
      <c r="L9" s="10"/>
    </row>
    <row r="10" spans="3:13" x14ac:dyDescent="0.25">
      <c r="I10" s="7"/>
      <c r="J10" s="7"/>
      <c r="K10" s="1" t="s">
        <v>14</v>
      </c>
      <c r="L10" s="1" t="s">
        <v>15</v>
      </c>
    </row>
    <row r="11" spans="3:13" x14ac:dyDescent="0.25">
      <c r="I11" s="3">
        <v>0.34375</v>
      </c>
      <c r="J11" s="1">
        <v>0</v>
      </c>
      <c r="K11" s="1">
        <v>0</v>
      </c>
      <c r="L11" s="1">
        <v>0</v>
      </c>
    </row>
    <row r="12" spans="3:13" x14ac:dyDescent="0.25">
      <c r="H12" s="1">
        <v>1</v>
      </c>
      <c r="I12" s="3">
        <v>0.36458333333333331</v>
      </c>
      <c r="J12" s="1">
        <v>30</v>
      </c>
      <c r="K12" s="1">
        <v>37</v>
      </c>
      <c r="L12" s="1" t="s">
        <v>17</v>
      </c>
    </row>
    <row r="13" spans="3:13" x14ac:dyDescent="0.25">
      <c r="H13" s="1">
        <v>2</v>
      </c>
      <c r="I13" s="3">
        <v>0.375</v>
      </c>
      <c r="J13" s="1">
        <v>45</v>
      </c>
      <c r="K13" s="1">
        <v>36</v>
      </c>
      <c r="L13" s="1" t="s">
        <v>17</v>
      </c>
    </row>
    <row r="14" spans="3:13" x14ac:dyDescent="0.25">
      <c r="H14" s="1">
        <v>3</v>
      </c>
      <c r="I14" s="3">
        <v>0.38541666666666669</v>
      </c>
      <c r="J14" s="1">
        <v>60</v>
      </c>
      <c r="K14" s="1">
        <v>34</v>
      </c>
      <c r="L14" s="1" t="s">
        <v>17</v>
      </c>
    </row>
    <row r="15" spans="3:13" x14ac:dyDescent="0.25">
      <c r="H15" s="1">
        <v>4</v>
      </c>
      <c r="I15" s="3">
        <v>0.39583333333333298</v>
      </c>
      <c r="J15" s="1">
        <v>75</v>
      </c>
      <c r="K15" s="1">
        <v>33</v>
      </c>
      <c r="L15" s="1" t="s">
        <v>17</v>
      </c>
    </row>
    <row r="16" spans="3:13" x14ac:dyDescent="0.25">
      <c r="H16" s="1">
        <v>5</v>
      </c>
      <c r="I16" s="3">
        <v>0.40625</v>
      </c>
      <c r="J16" s="1">
        <v>90</v>
      </c>
      <c r="K16" s="1">
        <v>32</v>
      </c>
      <c r="L16" s="1" t="s">
        <v>17</v>
      </c>
    </row>
    <row r="17" spans="8:12" x14ac:dyDescent="0.25">
      <c r="H17" s="1">
        <v>6</v>
      </c>
      <c r="I17" s="3">
        <v>0.41666666666666702</v>
      </c>
      <c r="J17" s="1">
        <v>105</v>
      </c>
      <c r="K17" s="1">
        <v>30</v>
      </c>
      <c r="L17" s="1" t="s">
        <v>17</v>
      </c>
    </row>
    <row r="18" spans="8:12" x14ac:dyDescent="0.25">
      <c r="H18" s="1">
        <v>7</v>
      </c>
      <c r="I18" s="3">
        <v>0.42708333333333298</v>
      </c>
      <c r="J18" s="1">
        <v>120</v>
      </c>
      <c r="K18" s="1">
        <v>29</v>
      </c>
      <c r="L18" s="1" t="s">
        <v>17</v>
      </c>
    </row>
    <row r="19" spans="8:12" x14ac:dyDescent="0.25">
      <c r="H19" s="1">
        <v>8</v>
      </c>
      <c r="I19" s="3">
        <v>0.4375</v>
      </c>
      <c r="J19" s="1">
        <v>135</v>
      </c>
      <c r="K19" s="1">
        <v>29</v>
      </c>
      <c r="L19" s="1" t="s">
        <v>17</v>
      </c>
    </row>
    <row r="20" spans="8:12" x14ac:dyDescent="0.25">
      <c r="H20" s="1">
        <v>9</v>
      </c>
      <c r="I20" s="3">
        <v>0.44791666666666702</v>
      </c>
      <c r="J20" s="1">
        <v>150</v>
      </c>
      <c r="K20" s="1">
        <v>28</v>
      </c>
      <c r="L20" s="1" t="s">
        <v>18</v>
      </c>
    </row>
    <row r="21" spans="8:12" x14ac:dyDescent="0.25">
      <c r="H21" s="1">
        <v>10</v>
      </c>
      <c r="I21" s="3">
        <v>0.45833333333333298</v>
      </c>
      <c r="J21" s="1">
        <v>165</v>
      </c>
      <c r="K21" s="1">
        <v>28</v>
      </c>
      <c r="L21" s="1" t="s">
        <v>17</v>
      </c>
    </row>
    <row r="22" spans="8:12" x14ac:dyDescent="0.25">
      <c r="H22" s="1">
        <v>11</v>
      </c>
      <c r="I22" s="3">
        <v>0.46875</v>
      </c>
      <c r="J22" s="1">
        <v>180</v>
      </c>
      <c r="K22" s="5">
        <v>26</v>
      </c>
      <c r="L22" s="5" t="s">
        <v>17</v>
      </c>
    </row>
    <row r="23" spans="8:12" x14ac:dyDescent="0.25">
      <c r="H23" s="1">
        <v>12</v>
      </c>
      <c r="I23" s="3">
        <v>0.47916666666666702</v>
      </c>
      <c r="J23" s="1">
        <v>195</v>
      </c>
      <c r="K23" s="5">
        <v>24</v>
      </c>
      <c r="L23" s="5" t="s">
        <v>17</v>
      </c>
    </row>
    <row r="24" spans="8:12" x14ac:dyDescent="0.25">
      <c r="H24" s="1">
        <v>13</v>
      </c>
      <c r="I24" s="3">
        <v>0.48958333333333298</v>
      </c>
      <c r="J24" s="1">
        <v>210</v>
      </c>
      <c r="K24" s="5">
        <v>24</v>
      </c>
      <c r="L24" s="5" t="s">
        <v>17</v>
      </c>
    </row>
    <row r="25" spans="8:12" x14ac:dyDescent="0.25">
      <c r="H25" s="1">
        <v>14</v>
      </c>
      <c r="I25" s="3">
        <v>0.5</v>
      </c>
      <c r="J25" s="1">
        <v>225</v>
      </c>
      <c r="K25" s="5">
        <v>22</v>
      </c>
      <c r="L25" s="5" t="s">
        <v>17</v>
      </c>
    </row>
    <row r="26" spans="8:12" x14ac:dyDescent="0.25">
      <c r="H26" s="1">
        <v>15</v>
      </c>
      <c r="I26" s="3">
        <v>0.51041666666666696</v>
      </c>
      <c r="J26" s="1">
        <v>240</v>
      </c>
      <c r="K26" s="5">
        <v>21</v>
      </c>
      <c r="L26" s="5" t="s">
        <v>17</v>
      </c>
    </row>
    <row r="27" spans="8:12" x14ac:dyDescent="0.25">
      <c r="H27" s="1">
        <v>16</v>
      </c>
      <c r="I27" s="3">
        <v>0.52083333333333304</v>
      </c>
      <c r="J27" s="1">
        <v>255</v>
      </c>
      <c r="K27" s="5">
        <v>22</v>
      </c>
      <c r="L27" s="5" t="s">
        <v>17</v>
      </c>
    </row>
    <row r="28" spans="8:12" x14ac:dyDescent="0.25">
      <c r="H28" s="1">
        <v>17</v>
      </c>
      <c r="I28" s="3">
        <v>0.53125</v>
      </c>
      <c r="J28" s="1">
        <v>270</v>
      </c>
      <c r="K28" s="5">
        <v>20</v>
      </c>
      <c r="L28" s="5" t="s">
        <v>17</v>
      </c>
    </row>
    <row r="29" spans="8:12" x14ac:dyDescent="0.25">
      <c r="H29" s="1">
        <v>18</v>
      </c>
      <c r="I29" s="3">
        <v>0.54166666666666696</v>
      </c>
      <c r="J29" s="1">
        <v>285</v>
      </c>
      <c r="K29" s="5">
        <v>15</v>
      </c>
      <c r="L29" s="5" t="s">
        <v>17</v>
      </c>
    </row>
    <row r="30" spans="8:12" x14ac:dyDescent="0.25">
      <c r="H30" s="1">
        <v>19</v>
      </c>
      <c r="I30" s="3">
        <v>0.55208333333333304</v>
      </c>
      <c r="J30" s="1">
        <v>300</v>
      </c>
      <c r="K30" s="5">
        <v>13</v>
      </c>
      <c r="L30" s="5" t="s">
        <v>17</v>
      </c>
    </row>
    <row r="31" spans="8:12" x14ac:dyDescent="0.25">
      <c r="H31" s="1">
        <v>20</v>
      </c>
      <c r="I31" s="3">
        <v>0.5625</v>
      </c>
      <c r="J31" s="1">
        <v>315</v>
      </c>
      <c r="K31" s="5">
        <v>10</v>
      </c>
      <c r="L31" s="5" t="s">
        <v>17</v>
      </c>
    </row>
    <row r="32" spans="8:12" x14ac:dyDescent="0.25">
      <c r="H32" s="1">
        <v>21</v>
      </c>
      <c r="I32" s="3">
        <v>0.57291666666666696</v>
      </c>
      <c r="J32" s="1">
        <v>330</v>
      </c>
      <c r="K32" s="5">
        <v>8</v>
      </c>
      <c r="L32" s="5" t="s">
        <v>17</v>
      </c>
    </row>
    <row r="33" spans="8:12" x14ac:dyDescent="0.25">
      <c r="H33" s="1">
        <v>22</v>
      </c>
      <c r="I33" s="3">
        <v>0.58333333333333304</v>
      </c>
      <c r="J33" s="1">
        <v>345</v>
      </c>
      <c r="K33" s="5">
        <v>4</v>
      </c>
      <c r="L33" s="5" t="s">
        <v>17</v>
      </c>
    </row>
    <row r="34" spans="8:12" x14ac:dyDescent="0.25">
      <c r="H34" s="1">
        <v>23</v>
      </c>
      <c r="I34" s="3">
        <v>0.59375</v>
      </c>
      <c r="J34" s="1">
        <v>360</v>
      </c>
      <c r="K34" s="5">
        <v>2</v>
      </c>
      <c r="L34" s="5" t="s">
        <v>17</v>
      </c>
    </row>
    <row r="35" spans="8:12" x14ac:dyDescent="0.25">
      <c r="H35" s="1">
        <v>24</v>
      </c>
      <c r="I35" s="3">
        <v>0.60416666666666696</v>
      </c>
      <c r="J35" s="1">
        <v>375</v>
      </c>
      <c r="K35" s="1">
        <v>0</v>
      </c>
      <c r="L35" s="5" t="s">
        <v>17</v>
      </c>
    </row>
    <row r="36" spans="8:12" x14ac:dyDescent="0.25">
      <c r="H36" s="1">
        <v>25</v>
      </c>
      <c r="I36" s="3">
        <v>0.61458333333333404</v>
      </c>
      <c r="J36" s="1">
        <v>390</v>
      </c>
      <c r="K36" s="5">
        <v>0</v>
      </c>
      <c r="L36" s="5" t="s">
        <v>17</v>
      </c>
    </row>
    <row r="37" spans="8:12" x14ac:dyDescent="0.25">
      <c r="H37" s="1">
        <v>26</v>
      </c>
      <c r="I37" s="3">
        <v>0.625000000000001</v>
      </c>
      <c r="J37" s="1">
        <v>405</v>
      </c>
      <c r="K37" s="5">
        <v>0</v>
      </c>
      <c r="L37" s="5" t="s">
        <v>18</v>
      </c>
    </row>
    <row r="38" spans="8:12" x14ac:dyDescent="0.25">
      <c r="H38" s="1"/>
      <c r="I38" s="3"/>
      <c r="J38" s="1"/>
      <c r="K38" s="5"/>
      <c r="L38" s="5"/>
    </row>
    <row r="39" spans="8:12" x14ac:dyDescent="0.25">
      <c r="H39" s="1"/>
      <c r="I39" s="3"/>
      <c r="J39" s="1"/>
      <c r="K39" s="5"/>
      <c r="L39" s="5"/>
    </row>
    <row r="40" spans="8:12" x14ac:dyDescent="0.25">
      <c r="H40" s="1"/>
      <c r="I40" s="3"/>
      <c r="J40" s="1"/>
      <c r="K40" s="5"/>
      <c r="L40" s="5"/>
    </row>
    <row r="41" spans="8:12" x14ac:dyDescent="0.25">
      <c r="H41" s="1"/>
      <c r="I41" s="3"/>
      <c r="J41" s="1"/>
      <c r="K41" s="5"/>
      <c r="L41" s="5"/>
    </row>
    <row r="42" spans="8:12" x14ac:dyDescent="0.25">
      <c r="H42" s="1"/>
      <c r="I42" s="3"/>
      <c r="J42" s="1"/>
      <c r="K42" s="5"/>
      <c r="L42" s="1"/>
    </row>
    <row r="43" spans="8:12" x14ac:dyDescent="0.25">
      <c r="H43" s="1"/>
      <c r="I43" s="3"/>
      <c r="J43" s="1"/>
      <c r="K43" s="5"/>
      <c r="L43" s="1"/>
    </row>
    <row r="44" spans="8:12" x14ac:dyDescent="0.25">
      <c r="H44" s="1"/>
      <c r="I44" s="3"/>
      <c r="J44" s="1"/>
      <c r="K44" s="5"/>
      <c r="L44" s="1"/>
    </row>
    <row r="45" spans="8:12" x14ac:dyDescent="0.25">
      <c r="H45" s="1"/>
      <c r="I45" s="3"/>
      <c r="J45" s="1"/>
      <c r="K45" s="5"/>
      <c r="L45" s="1"/>
    </row>
  </sheetData>
  <mergeCells count="5">
    <mergeCell ref="C1:M1"/>
    <mergeCell ref="L3:M4"/>
    <mergeCell ref="I9:I10"/>
    <mergeCell ref="K9:L9"/>
    <mergeCell ref="J9:J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4826D-3C53-4B07-BAA9-1AF4E013C553}">
  <dimension ref="C1:M30"/>
  <sheetViews>
    <sheetView topLeftCell="A10" workbookViewId="0">
      <selection activeCell="K23" sqref="K23"/>
    </sheetView>
  </sheetViews>
  <sheetFormatPr baseColWidth="10" defaultRowHeight="15" x14ac:dyDescent="0.25"/>
  <cols>
    <col min="3" max="3" width="22.42578125" customWidth="1"/>
    <col min="9" max="9" width="14.85546875" customWidth="1"/>
    <col min="10" max="10" width="16.85546875" customWidth="1"/>
    <col min="11" max="11" width="18.5703125" customWidth="1"/>
  </cols>
  <sheetData>
    <row r="1" spans="3:13" x14ac:dyDescent="0.25">
      <c r="C1" s="8" t="s">
        <v>4</v>
      </c>
      <c r="D1" s="8"/>
      <c r="E1" s="8"/>
      <c r="F1" s="8"/>
      <c r="G1" s="8"/>
      <c r="H1" s="8"/>
      <c r="I1" s="8"/>
      <c r="J1" s="8"/>
      <c r="K1" s="8"/>
      <c r="L1" s="8"/>
      <c r="M1" s="8"/>
    </row>
    <row r="3" spans="3:13" x14ac:dyDescent="0.25">
      <c r="C3" s="1" t="s">
        <v>0</v>
      </c>
      <c r="D3" s="1">
        <v>3.9</v>
      </c>
      <c r="E3" s="1" t="s">
        <v>1</v>
      </c>
      <c r="H3" s="1" t="s">
        <v>5</v>
      </c>
      <c r="I3" s="1">
        <v>10</v>
      </c>
      <c r="J3" s="1">
        <f>16.4-D7</f>
        <v>9.7999999999999989</v>
      </c>
      <c r="K3" s="1" t="s">
        <v>1</v>
      </c>
      <c r="L3" s="7" t="s">
        <v>6</v>
      </c>
      <c r="M3" s="7"/>
    </row>
    <row r="4" spans="3:13" x14ac:dyDescent="0.25">
      <c r="C4" s="1" t="s">
        <v>7</v>
      </c>
      <c r="D4" s="1">
        <v>500</v>
      </c>
      <c r="E4" s="1" t="s">
        <v>1</v>
      </c>
      <c r="H4" s="1" t="s">
        <v>5</v>
      </c>
      <c r="I4" s="1">
        <f>ROUNDUP(+J4*I3/J3,1)</f>
        <v>5.1999999999999993</v>
      </c>
      <c r="J4" s="1">
        <v>5</v>
      </c>
      <c r="K4" s="1" t="s">
        <v>1</v>
      </c>
      <c r="L4" s="7"/>
      <c r="M4" s="7"/>
    </row>
    <row r="5" spans="3:13" x14ac:dyDescent="0.25">
      <c r="C5" s="1" t="s">
        <v>2</v>
      </c>
      <c r="D5" s="1">
        <f>+(D4*28%)-J4</f>
        <v>135</v>
      </c>
      <c r="E5" s="1" t="s">
        <v>1</v>
      </c>
    </row>
    <row r="6" spans="3:13" x14ac:dyDescent="0.25">
      <c r="C6" s="1" t="s">
        <v>3</v>
      </c>
      <c r="D6" s="1">
        <f>+D4*1%</f>
        <v>5</v>
      </c>
      <c r="E6" s="1" t="s">
        <v>1</v>
      </c>
    </row>
    <row r="7" spans="3:13" x14ac:dyDescent="0.25">
      <c r="C7" s="1" t="s">
        <v>9</v>
      </c>
      <c r="D7" s="1">
        <v>6.6</v>
      </c>
      <c r="E7" s="1" t="s">
        <v>1</v>
      </c>
      <c r="I7" s="1" t="s">
        <v>11</v>
      </c>
      <c r="J7" s="4">
        <v>0.33333333333333331</v>
      </c>
    </row>
    <row r="8" spans="3:13" x14ac:dyDescent="0.25">
      <c r="C8" s="1" t="s">
        <v>10</v>
      </c>
      <c r="D8" s="2">
        <f>ROUNDUP(+I4*2%,2)</f>
        <v>0.11</v>
      </c>
      <c r="E8" s="1" t="s">
        <v>5</v>
      </c>
    </row>
    <row r="9" spans="3:13" x14ac:dyDescent="0.25">
      <c r="C9" s="1" t="s">
        <v>8</v>
      </c>
      <c r="D9" s="1">
        <v>10.9</v>
      </c>
      <c r="E9" s="1" t="s">
        <v>1</v>
      </c>
      <c r="I9" s="7" t="s">
        <v>12</v>
      </c>
      <c r="J9" s="7" t="s">
        <v>19</v>
      </c>
      <c r="K9" s="9" t="s">
        <v>13</v>
      </c>
      <c r="L9" s="10"/>
    </row>
    <row r="10" spans="3:13" x14ac:dyDescent="0.25">
      <c r="I10" s="7"/>
      <c r="J10" s="7"/>
      <c r="K10" s="1" t="s">
        <v>14</v>
      </c>
      <c r="L10" s="1" t="s">
        <v>15</v>
      </c>
    </row>
    <row r="11" spans="3:13" x14ac:dyDescent="0.25">
      <c r="I11" s="3">
        <v>0.375</v>
      </c>
      <c r="J11" s="1">
        <v>0</v>
      </c>
      <c r="K11" s="1" t="s">
        <v>20</v>
      </c>
      <c r="L11" s="1" t="s">
        <v>20</v>
      </c>
    </row>
    <row r="12" spans="3:13" x14ac:dyDescent="0.25">
      <c r="H12" s="1">
        <v>1</v>
      </c>
      <c r="I12" s="3">
        <v>0.39583333333333331</v>
      </c>
      <c r="J12" s="1">
        <v>30</v>
      </c>
      <c r="K12" s="1">
        <v>38.5</v>
      </c>
      <c r="L12" s="1" t="s">
        <v>17</v>
      </c>
    </row>
    <row r="13" spans="3:13" x14ac:dyDescent="0.25">
      <c r="H13" s="1">
        <v>2</v>
      </c>
      <c r="I13" s="3">
        <v>0.40625</v>
      </c>
      <c r="J13" s="1">
        <v>45</v>
      </c>
      <c r="K13" s="1">
        <v>38.5</v>
      </c>
      <c r="L13" s="1" t="s">
        <v>17</v>
      </c>
    </row>
    <row r="14" spans="3:13" x14ac:dyDescent="0.25">
      <c r="H14" s="1">
        <v>3</v>
      </c>
      <c r="I14" s="3">
        <v>0.41666666666666669</v>
      </c>
      <c r="J14" s="1">
        <v>60</v>
      </c>
      <c r="K14" s="1">
        <v>37</v>
      </c>
      <c r="L14" s="1" t="s">
        <v>17</v>
      </c>
    </row>
    <row r="15" spans="3:13" x14ac:dyDescent="0.25">
      <c r="H15" s="1">
        <v>4</v>
      </c>
      <c r="I15" s="3">
        <v>0.42708333333333298</v>
      </c>
      <c r="J15" s="1">
        <v>75</v>
      </c>
      <c r="K15" s="1">
        <v>37</v>
      </c>
      <c r="L15" s="1" t="s">
        <v>17</v>
      </c>
    </row>
    <row r="16" spans="3:13" x14ac:dyDescent="0.25">
      <c r="H16" s="1">
        <v>5</v>
      </c>
      <c r="I16" s="3">
        <v>0.4375</v>
      </c>
      <c r="J16" s="1">
        <v>90</v>
      </c>
      <c r="K16" s="1">
        <v>36</v>
      </c>
      <c r="L16" s="1" t="s">
        <v>17</v>
      </c>
    </row>
    <row r="17" spans="8:12" x14ac:dyDescent="0.25">
      <c r="H17" s="1">
        <v>6</v>
      </c>
      <c r="I17" s="3">
        <v>0.44791666666666702</v>
      </c>
      <c r="J17" s="1">
        <v>105</v>
      </c>
      <c r="K17" s="1">
        <v>35</v>
      </c>
      <c r="L17" s="1" t="s">
        <v>17</v>
      </c>
    </row>
    <row r="18" spans="8:12" x14ac:dyDescent="0.25">
      <c r="H18" s="1">
        <v>7</v>
      </c>
      <c r="I18" s="3">
        <v>0.45833333333333298</v>
      </c>
      <c r="J18" s="1">
        <v>120</v>
      </c>
      <c r="K18" s="1">
        <v>36</v>
      </c>
      <c r="L18" s="1" t="s">
        <v>17</v>
      </c>
    </row>
    <row r="19" spans="8:12" x14ac:dyDescent="0.25">
      <c r="H19" s="1">
        <v>8</v>
      </c>
      <c r="I19" s="3">
        <v>0.46875</v>
      </c>
      <c r="J19" s="1">
        <v>135</v>
      </c>
      <c r="K19" s="1">
        <v>33</v>
      </c>
      <c r="L19" s="1" t="s">
        <v>17</v>
      </c>
    </row>
    <row r="20" spans="8:12" x14ac:dyDescent="0.25">
      <c r="H20" s="1">
        <v>9</v>
      </c>
      <c r="I20" s="3">
        <v>0.47916666666666702</v>
      </c>
      <c r="J20" s="1">
        <v>150</v>
      </c>
      <c r="K20" s="1">
        <v>30</v>
      </c>
      <c r="L20" s="1" t="s">
        <v>17</v>
      </c>
    </row>
    <row r="21" spans="8:12" x14ac:dyDescent="0.25">
      <c r="H21" s="1">
        <v>10</v>
      </c>
      <c r="I21" s="3">
        <v>0.48958333333333298</v>
      </c>
      <c r="J21" s="1">
        <v>165</v>
      </c>
      <c r="K21" s="1">
        <v>27</v>
      </c>
      <c r="L21" s="1" t="s">
        <v>17</v>
      </c>
    </row>
    <row r="22" spans="8:12" x14ac:dyDescent="0.25">
      <c r="H22" s="1">
        <v>11</v>
      </c>
      <c r="I22" s="3">
        <v>0.5</v>
      </c>
      <c r="J22" s="1">
        <v>180</v>
      </c>
      <c r="K22" s="5">
        <v>24</v>
      </c>
      <c r="L22" s="5" t="s">
        <v>17</v>
      </c>
    </row>
    <row r="23" spans="8:12" x14ac:dyDescent="0.25">
      <c r="H23" s="1">
        <v>12</v>
      </c>
      <c r="I23" s="3">
        <v>0.51041666666666696</v>
      </c>
      <c r="J23" s="1">
        <v>195</v>
      </c>
      <c r="K23" s="5">
        <v>21</v>
      </c>
      <c r="L23" s="5" t="s">
        <v>18</v>
      </c>
    </row>
    <row r="24" spans="8:12" x14ac:dyDescent="0.25">
      <c r="H24" s="1">
        <v>13</v>
      </c>
      <c r="I24" s="3">
        <v>0.52083333333333304</v>
      </c>
      <c r="J24" s="1">
        <v>210</v>
      </c>
      <c r="K24" s="5">
        <v>15.5</v>
      </c>
      <c r="L24" s="5" t="s">
        <v>17</v>
      </c>
    </row>
    <row r="25" spans="8:12" x14ac:dyDescent="0.25">
      <c r="H25" s="1">
        <v>14</v>
      </c>
      <c r="I25" s="3">
        <v>0.53125</v>
      </c>
      <c r="J25" s="1">
        <v>225</v>
      </c>
      <c r="K25" s="5">
        <v>11</v>
      </c>
      <c r="L25" s="5" t="s">
        <v>17</v>
      </c>
    </row>
    <row r="26" spans="8:12" x14ac:dyDescent="0.25">
      <c r="H26" s="1">
        <v>15</v>
      </c>
      <c r="I26" s="3">
        <v>0.54166666666666696</v>
      </c>
      <c r="J26" s="1">
        <v>240</v>
      </c>
      <c r="K26" s="5">
        <v>7</v>
      </c>
      <c r="L26" s="5" t="s">
        <v>17</v>
      </c>
    </row>
    <row r="27" spans="8:12" x14ac:dyDescent="0.25">
      <c r="H27" s="1">
        <v>16</v>
      </c>
      <c r="I27" s="3">
        <v>0.55208333333333304</v>
      </c>
      <c r="J27" s="1">
        <v>255</v>
      </c>
      <c r="K27" s="5">
        <v>5</v>
      </c>
      <c r="L27" s="5" t="s">
        <v>17</v>
      </c>
    </row>
    <row r="28" spans="8:12" x14ac:dyDescent="0.25">
      <c r="H28" s="1">
        <v>17</v>
      </c>
      <c r="I28" s="3">
        <v>0.5625</v>
      </c>
      <c r="J28" s="1">
        <v>270</v>
      </c>
      <c r="K28" s="5">
        <v>3</v>
      </c>
      <c r="L28" s="5" t="s">
        <v>17</v>
      </c>
    </row>
    <row r="29" spans="8:12" x14ac:dyDescent="0.25">
      <c r="H29" s="1">
        <v>18</v>
      </c>
      <c r="I29" s="3">
        <v>0.57291666666666696</v>
      </c>
      <c r="J29" s="1">
        <v>285</v>
      </c>
      <c r="K29" s="5">
        <v>1</v>
      </c>
      <c r="L29" s="5" t="s">
        <v>18</v>
      </c>
    </row>
    <row r="30" spans="8:12" x14ac:dyDescent="0.25">
      <c r="H30" s="1">
        <v>19</v>
      </c>
      <c r="I30" s="3">
        <v>0.58333333333333304</v>
      </c>
      <c r="J30" s="1">
        <v>300</v>
      </c>
      <c r="K30" s="5">
        <v>0</v>
      </c>
      <c r="L30" s="5" t="s">
        <v>18</v>
      </c>
    </row>
  </sheetData>
  <mergeCells count="5">
    <mergeCell ref="C1:M1"/>
    <mergeCell ref="L3:M4"/>
    <mergeCell ref="I9:I10"/>
    <mergeCell ref="J9:J10"/>
    <mergeCell ref="K9:L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D0C2-7F8E-4941-8126-E4F1A3F76CAF}">
  <dimension ref="C1:M30"/>
  <sheetViews>
    <sheetView topLeftCell="A10" workbookViewId="0">
      <selection activeCell="H22" sqref="H22"/>
    </sheetView>
  </sheetViews>
  <sheetFormatPr baseColWidth="10" defaultRowHeight="15" x14ac:dyDescent="0.25"/>
  <cols>
    <col min="3" max="3" width="22.42578125" customWidth="1"/>
    <col min="9" max="9" width="14.85546875" customWidth="1"/>
    <col min="10" max="10" width="16.85546875" customWidth="1"/>
    <col min="11" max="11" width="18.5703125" customWidth="1"/>
  </cols>
  <sheetData>
    <row r="1" spans="3:13" x14ac:dyDescent="0.25">
      <c r="C1" s="8" t="s">
        <v>4</v>
      </c>
      <c r="D1" s="8"/>
      <c r="E1" s="8"/>
      <c r="F1" s="8"/>
      <c r="G1" s="8"/>
      <c r="H1" s="8"/>
      <c r="I1" s="8"/>
      <c r="J1" s="8"/>
      <c r="K1" s="8"/>
      <c r="L1" s="8"/>
      <c r="M1" s="8"/>
    </row>
    <row r="3" spans="3:13" x14ac:dyDescent="0.25">
      <c r="C3" s="1" t="s">
        <v>0</v>
      </c>
      <c r="D3" s="1">
        <v>3.9</v>
      </c>
      <c r="E3" s="1" t="s">
        <v>1</v>
      </c>
      <c r="H3" s="1" t="s">
        <v>5</v>
      </c>
      <c r="I3" s="1">
        <v>10</v>
      </c>
      <c r="J3" s="1">
        <f>16.4-D7</f>
        <v>9.7999999999999989</v>
      </c>
      <c r="K3" s="1" t="s">
        <v>1</v>
      </c>
      <c r="L3" s="7" t="s">
        <v>6</v>
      </c>
      <c r="M3" s="7"/>
    </row>
    <row r="4" spans="3:13" x14ac:dyDescent="0.25">
      <c r="C4" s="1" t="s">
        <v>7</v>
      </c>
      <c r="D4" s="1">
        <v>500</v>
      </c>
      <c r="E4" s="1" t="s">
        <v>1</v>
      </c>
      <c r="H4" s="1" t="s">
        <v>5</v>
      </c>
      <c r="I4" s="1">
        <f>ROUNDUP(+J4*I3/J3,1)</f>
        <v>5.1999999999999993</v>
      </c>
      <c r="J4" s="1">
        <v>5</v>
      </c>
      <c r="K4" s="1" t="s">
        <v>1</v>
      </c>
      <c r="L4" s="7"/>
      <c r="M4" s="7"/>
    </row>
    <row r="5" spans="3:13" x14ac:dyDescent="0.25">
      <c r="C5" s="1" t="s">
        <v>2</v>
      </c>
      <c r="D5" s="1">
        <f>+(D4*28%)-J4</f>
        <v>135</v>
      </c>
      <c r="E5" s="1" t="s">
        <v>1</v>
      </c>
    </row>
    <row r="6" spans="3:13" x14ac:dyDescent="0.25">
      <c r="C6" s="1" t="s">
        <v>3</v>
      </c>
      <c r="D6" s="1">
        <f>+D4*1%</f>
        <v>5</v>
      </c>
      <c r="E6" s="1" t="s">
        <v>1</v>
      </c>
    </row>
    <row r="7" spans="3:13" x14ac:dyDescent="0.25">
      <c r="C7" s="1" t="s">
        <v>9</v>
      </c>
      <c r="D7" s="1">
        <v>6.6</v>
      </c>
      <c r="E7" s="1" t="s">
        <v>1</v>
      </c>
      <c r="I7" s="1" t="s">
        <v>11</v>
      </c>
      <c r="J7" s="4">
        <v>0.33333333333333331</v>
      </c>
    </row>
    <row r="8" spans="3:13" x14ac:dyDescent="0.25">
      <c r="C8" s="1" t="s">
        <v>10</v>
      </c>
      <c r="D8" s="2">
        <f>ROUNDUP(+I4*2%,2)</f>
        <v>0.11</v>
      </c>
      <c r="E8" s="1" t="s">
        <v>5</v>
      </c>
    </row>
    <row r="9" spans="3:13" x14ac:dyDescent="0.25">
      <c r="C9" s="1" t="s">
        <v>8</v>
      </c>
      <c r="D9" s="1">
        <v>10.9</v>
      </c>
      <c r="E9" s="1" t="s">
        <v>1</v>
      </c>
      <c r="I9" s="7" t="s">
        <v>12</v>
      </c>
      <c r="J9" s="7" t="s">
        <v>19</v>
      </c>
      <c r="K9" s="9" t="s">
        <v>13</v>
      </c>
      <c r="L9" s="10"/>
    </row>
    <row r="10" spans="3:13" x14ac:dyDescent="0.25">
      <c r="I10" s="7"/>
      <c r="J10" s="7"/>
      <c r="K10" s="1" t="s">
        <v>14</v>
      </c>
      <c r="L10" s="1" t="s">
        <v>15</v>
      </c>
    </row>
    <row r="11" spans="3:13" x14ac:dyDescent="0.25">
      <c r="I11" s="3">
        <v>0.33333333333333331</v>
      </c>
      <c r="J11" s="1">
        <v>0</v>
      </c>
      <c r="K11" s="1" t="s">
        <v>20</v>
      </c>
      <c r="L11" s="1" t="s">
        <v>20</v>
      </c>
    </row>
    <row r="12" spans="3:13" x14ac:dyDescent="0.25">
      <c r="H12" s="1">
        <v>1</v>
      </c>
      <c r="I12" s="3">
        <v>0.35416666666666669</v>
      </c>
      <c r="J12" s="1">
        <v>30</v>
      </c>
      <c r="K12" s="1">
        <v>38.5</v>
      </c>
      <c r="L12" s="1" t="s">
        <v>17</v>
      </c>
    </row>
    <row r="13" spans="3:13" x14ac:dyDescent="0.25">
      <c r="H13" s="1">
        <v>2</v>
      </c>
      <c r="I13" s="3">
        <v>0.36458333333333331</v>
      </c>
      <c r="J13" s="1">
        <v>45</v>
      </c>
      <c r="K13" s="1">
        <v>38</v>
      </c>
      <c r="L13" s="1" t="s">
        <v>17</v>
      </c>
    </row>
    <row r="14" spans="3:13" x14ac:dyDescent="0.25">
      <c r="H14" s="1">
        <v>3</v>
      </c>
      <c r="I14" s="3">
        <v>0.375</v>
      </c>
      <c r="J14" s="1">
        <v>60</v>
      </c>
      <c r="K14" s="1">
        <v>36</v>
      </c>
      <c r="L14" s="1" t="s">
        <v>17</v>
      </c>
    </row>
    <row r="15" spans="3:13" x14ac:dyDescent="0.25">
      <c r="H15" s="1">
        <v>4</v>
      </c>
      <c r="I15" s="3">
        <v>0.38541666666666702</v>
      </c>
      <c r="J15" s="1">
        <v>75</v>
      </c>
      <c r="K15" s="1">
        <v>31</v>
      </c>
      <c r="L15" s="1" t="s">
        <v>17</v>
      </c>
    </row>
    <row r="16" spans="3:13" x14ac:dyDescent="0.25">
      <c r="H16" s="1">
        <v>5</v>
      </c>
      <c r="I16" s="3">
        <v>0.39583333333333298</v>
      </c>
      <c r="J16" s="1">
        <v>90</v>
      </c>
      <c r="K16" s="1">
        <v>30</v>
      </c>
      <c r="L16" s="1" t="s">
        <v>17</v>
      </c>
    </row>
    <row r="17" spans="8:12" x14ac:dyDescent="0.25">
      <c r="H17" s="1">
        <v>6</v>
      </c>
      <c r="I17" s="3">
        <v>0.40625</v>
      </c>
      <c r="J17" s="1">
        <v>105</v>
      </c>
      <c r="K17" s="1">
        <v>27</v>
      </c>
      <c r="L17" s="1" t="s">
        <v>17</v>
      </c>
    </row>
    <row r="18" spans="8:12" x14ac:dyDescent="0.25">
      <c r="H18" s="1">
        <v>7</v>
      </c>
      <c r="I18" s="3">
        <v>0.41666666666666602</v>
      </c>
      <c r="J18" s="1">
        <v>120</v>
      </c>
      <c r="K18" s="1">
        <v>24</v>
      </c>
      <c r="L18" s="1" t="s">
        <v>17</v>
      </c>
    </row>
    <row r="19" spans="8:12" x14ac:dyDescent="0.25">
      <c r="H19" s="1">
        <v>8</v>
      </c>
      <c r="I19" s="3">
        <v>0.42708333333333298</v>
      </c>
      <c r="J19" s="1">
        <v>135</v>
      </c>
      <c r="K19" s="1">
        <v>22</v>
      </c>
      <c r="L19" s="1" t="s">
        <v>18</v>
      </c>
    </row>
    <row r="20" spans="8:12" x14ac:dyDescent="0.25">
      <c r="H20" s="1">
        <v>9</v>
      </c>
      <c r="I20" s="3">
        <v>0.4375</v>
      </c>
      <c r="J20" s="1">
        <v>150</v>
      </c>
      <c r="K20" s="1">
        <v>21</v>
      </c>
      <c r="L20" s="1" t="s">
        <v>17</v>
      </c>
    </row>
    <row r="21" spans="8:12" x14ac:dyDescent="0.25">
      <c r="H21" s="1">
        <v>10</v>
      </c>
      <c r="I21" s="3">
        <v>0.44791666666666602</v>
      </c>
      <c r="J21" s="1">
        <v>165</v>
      </c>
      <c r="K21" s="1">
        <v>21</v>
      </c>
      <c r="L21" s="1" t="s">
        <v>17</v>
      </c>
    </row>
    <row r="22" spans="8:12" x14ac:dyDescent="0.25">
      <c r="H22" s="1">
        <v>11</v>
      </c>
      <c r="I22" s="3">
        <v>0.45833333333333298</v>
      </c>
      <c r="J22" s="1">
        <v>180</v>
      </c>
      <c r="K22" s="5">
        <v>18</v>
      </c>
      <c r="L22" s="5" t="s">
        <v>17</v>
      </c>
    </row>
    <row r="23" spans="8:12" x14ac:dyDescent="0.25">
      <c r="H23" s="1">
        <v>12</v>
      </c>
      <c r="I23" s="3">
        <v>0.46875</v>
      </c>
      <c r="J23" s="1">
        <v>195</v>
      </c>
      <c r="K23" s="5">
        <v>13</v>
      </c>
      <c r="L23" s="5" t="s">
        <v>17</v>
      </c>
    </row>
    <row r="24" spans="8:12" x14ac:dyDescent="0.25">
      <c r="H24" s="1">
        <v>13</v>
      </c>
      <c r="I24" s="3">
        <v>0.47916666666666702</v>
      </c>
      <c r="J24" s="1">
        <v>210</v>
      </c>
      <c r="K24" s="5">
        <v>10</v>
      </c>
      <c r="L24" s="5" t="s">
        <v>17</v>
      </c>
    </row>
    <row r="25" spans="8:12" x14ac:dyDescent="0.25">
      <c r="H25" s="1">
        <v>14</v>
      </c>
      <c r="I25" s="3">
        <v>0.48958333333333298</v>
      </c>
      <c r="J25" s="1">
        <v>225</v>
      </c>
      <c r="K25" s="5">
        <v>5</v>
      </c>
      <c r="L25" s="5" t="s">
        <v>17</v>
      </c>
    </row>
    <row r="26" spans="8:12" x14ac:dyDescent="0.25">
      <c r="H26" s="1">
        <v>15</v>
      </c>
      <c r="I26" s="3">
        <v>0.5</v>
      </c>
      <c r="J26" s="1">
        <v>240</v>
      </c>
      <c r="K26" s="5">
        <v>2</v>
      </c>
      <c r="L26" s="5" t="s">
        <v>17</v>
      </c>
    </row>
    <row r="27" spans="8:12" x14ac:dyDescent="0.25">
      <c r="H27" s="1">
        <v>16</v>
      </c>
      <c r="I27" s="3">
        <v>0.51041666666666596</v>
      </c>
      <c r="J27" s="1">
        <v>255</v>
      </c>
      <c r="K27" s="5">
        <v>0</v>
      </c>
      <c r="L27" s="5" t="s">
        <v>18</v>
      </c>
    </row>
    <row r="28" spans="8:12" x14ac:dyDescent="0.25">
      <c r="H28" s="1"/>
      <c r="I28" s="3"/>
      <c r="J28" s="1"/>
      <c r="K28" s="5"/>
      <c r="L28" s="5"/>
    </row>
    <row r="29" spans="8:12" x14ac:dyDescent="0.25">
      <c r="H29" s="1"/>
      <c r="I29" s="3"/>
      <c r="J29" s="1"/>
      <c r="K29" s="5"/>
      <c r="L29" s="5"/>
    </row>
    <row r="30" spans="8:12" x14ac:dyDescent="0.25">
      <c r="H30" s="1"/>
      <c r="I30" s="3"/>
      <c r="J30" s="1"/>
      <c r="K30" s="5"/>
      <c r="L30" s="5"/>
    </row>
  </sheetData>
  <mergeCells count="5">
    <mergeCell ref="C1:M1"/>
    <mergeCell ref="L3:M4"/>
    <mergeCell ref="I9:I10"/>
    <mergeCell ref="J9:J10"/>
    <mergeCell ref="K9:L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Biocida_10%</vt:lpstr>
      <vt:lpstr>Biocida_8%</vt:lpstr>
      <vt:lpstr>Biocida_6%</vt:lpstr>
      <vt:lpstr>Biocida_4%</vt:lpstr>
      <vt:lpstr>Biocida_2%</vt:lpstr>
      <vt:lpstr>Biocida_0%</vt:lpstr>
      <vt:lpstr>Muestra Patrón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KEVIN</cp:lastModifiedBy>
  <dcterms:created xsi:type="dcterms:W3CDTF">2022-09-02T14:02:04Z</dcterms:created>
  <dcterms:modified xsi:type="dcterms:W3CDTF">2023-03-24T00:14:03Z</dcterms:modified>
</cp:coreProperties>
</file>