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reouisedu.sharepoint.com/sites/BIM5D/Shared Documents/General/"/>
    </mc:Choice>
  </mc:AlternateContent>
  <xr:revisionPtr revIDLastSave="3" documentId="13_ncr:1_{5490BD1B-FBD3-4229-8350-1D32E0491FF8}" xr6:coauthVersionLast="47" xr6:coauthVersionMax="47" xr10:uidLastSave="{3673E9B1-0EFB-4BDF-8584-519866F4C5A3}"/>
  <bookViews>
    <workbookView xWindow="-110" yWindow="-110" windowWidth="19420" windowHeight="10300" activeTab="3" xr2:uid="{F32FC1CC-63A0-44E8-8911-0FD1A4C63A94}"/>
  </bookViews>
  <sheets>
    <sheet name="Hoja1" sheetId="1" r:id="rId1"/>
    <sheet name="Hoja2" sheetId="2" r:id="rId2"/>
    <sheet name="Hoja3" sheetId="3" r:id="rId3"/>
    <sheet name="Resultados" sheetId="4" r:id="rId4"/>
  </sheets>
  <definedNames>
    <definedName name="_xlnm.Print_Area" localSheetId="0">Hoja1!$C$2:$F$25</definedName>
    <definedName name="_xlnm.Print_Area" localSheetId="2">Hoja3!$A$1:$J$205</definedName>
    <definedName name="_xlnm.Print_Area" localSheetId="3">Resultados!$A$1:$I$20</definedName>
    <definedName name="Z_1FA874ED_882F_4CD1_9FAA_42B4D139FAC5_.wvu.PrintArea" localSheetId="0" hidden="1">Hoja1!$C$2:$F$25</definedName>
    <definedName name="Z_1FA874ED_882F_4CD1_9FAA_42B4D139FAC5_.wvu.PrintArea" localSheetId="2" hidden="1">Hoja3!$A$1:$J$203</definedName>
  </definedNames>
  <calcPr calcId="191029"/>
  <customWorkbookViews>
    <customWorkbookView name=":jj" guid="{1FA874ED-882F-4CD1-9FAA-42B4D139FAC5}" maximized="1" xWindow="-11" yWindow="-11" windowWidth="1942" windowHeight="103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C9" i="4"/>
  <c r="G4" i="3"/>
  <c r="AC38" i="2"/>
  <c r="AC39" i="2"/>
  <c r="AC40" i="2"/>
  <c r="AC41" i="2"/>
  <c r="AC42" i="2"/>
  <c r="AC43" i="2"/>
  <c r="AC44" i="2"/>
  <c r="AC45" i="2"/>
  <c r="AC46" i="2"/>
  <c r="AC47" i="2"/>
  <c r="AC48" i="2"/>
  <c r="G17" i="4"/>
  <c r="F17" i="4"/>
  <c r="E17" i="4"/>
  <c r="D17" i="4"/>
  <c r="C17" i="4"/>
  <c r="H9" i="4"/>
  <c r="G9" i="4"/>
  <c r="F9" i="4"/>
  <c r="E9" i="4"/>
  <c r="D9" i="4"/>
  <c r="H190" i="3"/>
  <c r="H191" i="3"/>
  <c r="H189" i="3"/>
  <c r="H188" i="3"/>
  <c r="G190" i="3"/>
  <c r="G189" i="3"/>
  <c r="G188" i="3"/>
  <c r="H187" i="3"/>
  <c r="G187" i="3"/>
  <c r="F187" i="3"/>
  <c r="E187" i="3"/>
  <c r="E193" i="3" s="1"/>
  <c r="E195" i="3" s="1"/>
  <c r="D187" i="3"/>
  <c r="E174" i="3"/>
  <c r="D174" i="3"/>
  <c r="H172" i="3"/>
  <c r="G172" i="3"/>
  <c r="E172" i="3"/>
  <c r="D172" i="3"/>
  <c r="H169" i="3"/>
  <c r="G169" i="3"/>
  <c r="E169" i="3"/>
  <c r="D169" i="3"/>
  <c r="G170" i="3"/>
  <c r="G174" i="3"/>
  <c r="G171" i="3"/>
  <c r="E170" i="3"/>
  <c r="H135" i="3"/>
  <c r="G137" i="3"/>
  <c r="E137" i="3"/>
  <c r="D137" i="3"/>
  <c r="E135" i="3"/>
  <c r="D135" i="3"/>
  <c r="G135" i="3"/>
  <c r="G134" i="3"/>
  <c r="G133" i="3"/>
  <c r="H132" i="3"/>
  <c r="G132" i="3"/>
  <c r="E132" i="3"/>
  <c r="D132" i="3"/>
  <c r="G119" i="3"/>
  <c r="H117" i="3"/>
  <c r="H120" i="3" s="1"/>
  <c r="H122" i="3" s="1"/>
  <c r="E119" i="3"/>
  <c r="D119" i="3"/>
  <c r="D118" i="3"/>
  <c r="G117" i="3" s="1"/>
  <c r="E118" i="3"/>
  <c r="E117" i="3"/>
  <c r="D117" i="3"/>
  <c r="C119" i="3"/>
  <c r="C118" i="3"/>
  <c r="C117" i="3"/>
  <c r="E114" i="3"/>
  <c r="D114" i="3"/>
  <c r="H98" i="3"/>
  <c r="E100" i="3"/>
  <c r="D100" i="3"/>
  <c r="E99" i="3"/>
  <c r="D99" i="3"/>
  <c r="E98" i="3"/>
  <c r="D98" i="3"/>
  <c r="F95" i="3"/>
  <c r="F101" i="3" s="1"/>
  <c r="F104" i="3" s="1"/>
  <c r="H95" i="3"/>
  <c r="G95" i="3"/>
  <c r="G101" i="3" s="1"/>
  <c r="G107" i="3" s="1"/>
  <c r="E95" i="3"/>
  <c r="D95" i="3"/>
  <c r="H81" i="3"/>
  <c r="F82" i="3"/>
  <c r="E82" i="3"/>
  <c r="E81" i="3"/>
  <c r="D81" i="3"/>
  <c r="F81" i="3"/>
  <c r="E80" i="3"/>
  <c r="D82" i="3"/>
  <c r="H77" i="3"/>
  <c r="G77" i="3"/>
  <c r="G83" i="3" s="1"/>
  <c r="G86" i="3" s="1"/>
  <c r="F77" i="3"/>
  <c r="E77" i="3"/>
  <c r="D80" i="3"/>
  <c r="D77" i="3"/>
  <c r="G64" i="3"/>
  <c r="G65" i="3" s="1"/>
  <c r="G70" i="3" s="1"/>
  <c r="F64" i="3"/>
  <c r="F63" i="3"/>
  <c r="E64" i="3"/>
  <c r="E63" i="3"/>
  <c r="D64" i="3"/>
  <c r="D63" i="3"/>
  <c r="C64" i="3"/>
  <c r="C63" i="3"/>
  <c r="C62" i="3"/>
  <c r="C61" i="3"/>
  <c r="C60" i="3"/>
  <c r="E45" i="3"/>
  <c r="D45" i="3"/>
  <c r="C45" i="3"/>
  <c r="G45" i="3"/>
  <c r="E44" i="3"/>
  <c r="D44" i="3"/>
  <c r="G43" i="3"/>
  <c r="E43" i="3"/>
  <c r="D43" i="3"/>
  <c r="C43" i="3"/>
  <c r="H26" i="3"/>
  <c r="H25" i="3"/>
  <c r="H24" i="3"/>
  <c r="G25" i="3"/>
  <c r="G24" i="3"/>
  <c r="G23" i="3"/>
  <c r="H23" i="3"/>
  <c r="E22" i="3"/>
  <c r="E28" i="3" s="1"/>
  <c r="E32" i="3" s="1"/>
  <c r="H22" i="3"/>
  <c r="G22" i="3"/>
  <c r="F22" i="3"/>
  <c r="F28" i="3" s="1"/>
  <c r="F32" i="3" s="1"/>
  <c r="D22" i="3"/>
  <c r="D28" i="3" s="1"/>
  <c r="D35" i="3" s="1"/>
  <c r="C193" i="3"/>
  <c r="C199" i="3" s="1"/>
  <c r="F175" i="3"/>
  <c r="F180" i="3" s="1"/>
  <c r="C175" i="3"/>
  <c r="C178" i="3" s="1"/>
  <c r="H156" i="3"/>
  <c r="H159" i="3" s="1"/>
  <c r="G156" i="3"/>
  <c r="G163" i="3" s="1"/>
  <c r="F156" i="3"/>
  <c r="F160" i="3" s="1"/>
  <c r="E156" i="3"/>
  <c r="E163" i="3" s="1"/>
  <c r="D156" i="3"/>
  <c r="D159" i="3" s="1"/>
  <c r="C156" i="3"/>
  <c r="C158" i="3" s="1"/>
  <c r="F138" i="3"/>
  <c r="F142" i="3" s="1"/>
  <c r="C138" i="3"/>
  <c r="C143" i="3" s="1"/>
  <c r="F120" i="3"/>
  <c r="F122" i="3" s="1"/>
  <c r="C101" i="3"/>
  <c r="C107" i="3" s="1"/>
  <c r="C83" i="3"/>
  <c r="C85" i="3" s="1"/>
  <c r="H65" i="3"/>
  <c r="H68" i="3" s="1"/>
  <c r="H46" i="3"/>
  <c r="H53" i="3" s="1"/>
  <c r="F46" i="3"/>
  <c r="F49" i="3" s="1"/>
  <c r="C28" i="3"/>
  <c r="C31" i="3" s="1"/>
  <c r="C10" i="3"/>
  <c r="C15" i="3" s="1"/>
  <c r="G9" i="3"/>
  <c r="D8" i="3"/>
  <c r="H7" i="3"/>
  <c r="G7" i="3"/>
  <c r="E9" i="3"/>
  <c r="G6" i="3"/>
  <c r="E7" i="3"/>
  <c r="D9" i="3"/>
  <c r="D7" i="3"/>
  <c r="D6" i="3"/>
  <c r="H4" i="3"/>
  <c r="F4" i="3"/>
  <c r="E4" i="3"/>
  <c r="D4" i="3"/>
  <c r="C26" i="2"/>
  <c r="C24" i="2"/>
  <c r="C23" i="2"/>
  <c r="D27" i="2"/>
  <c r="J29" i="2"/>
  <c r="L31" i="2"/>
  <c r="D30" i="2"/>
  <c r="E22" i="2"/>
  <c r="C27" i="2"/>
  <c r="Q5" i="2"/>
  <c r="G28" i="2"/>
  <c r="E30" i="2"/>
  <c r="F22" i="2"/>
  <c r="C22" i="2"/>
  <c r="T21" i="2"/>
  <c r="M32" i="2"/>
  <c r="X28" i="2" s="1"/>
  <c r="K32" i="2"/>
  <c r="V30" i="2" s="1"/>
  <c r="I32" i="2"/>
  <c r="T23" i="2" s="1"/>
  <c r="M29" i="2"/>
  <c r="L29" i="2"/>
  <c r="M28" i="2"/>
  <c r="L28" i="2"/>
  <c r="J32" i="2"/>
  <c r="U26" i="2" s="1"/>
  <c r="M27" i="2"/>
  <c r="L27" i="2"/>
  <c r="K27" i="2"/>
  <c r="I28" i="2"/>
  <c r="H31" i="2"/>
  <c r="H30" i="2"/>
  <c r="H29" i="2"/>
  <c r="H28" i="2"/>
  <c r="H27" i="2"/>
  <c r="G31" i="2"/>
  <c r="G30" i="2"/>
  <c r="K25" i="2"/>
  <c r="I25" i="2"/>
  <c r="H25" i="2"/>
  <c r="F31" i="2"/>
  <c r="F30" i="2"/>
  <c r="F29" i="2"/>
  <c r="F28" i="2"/>
  <c r="F27" i="2"/>
  <c r="F26" i="2"/>
  <c r="F25" i="2"/>
  <c r="E31" i="2"/>
  <c r="E29" i="2"/>
  <c r="E28" i="2"/>
  <c r="E27" i="2"/>
  <c r="E26" i="2"/>
  <c r="E25" i="2"/>
  <c r="E24" i="2"/>
  <c r="D31" i="2"/>
  <c r="D29" i="2"/>
  <c r="D28" i="2"/>
  <c r="H22" i="2"/>
  <c r="G22" i="2"/>
  <c r="G32" i="2" s="1"/>
  <c r="C31" i="2"/>
  <c r="C30" i="2"/>
  <c r="C29" i="2"/>
  <c r="C28" i="2"/>
  <c r="C25" i="2"/>
  <c r="C46" i="3" l="1"/>
  <c r="C48" i="3" s="1"/>
  <c r="E65" i="3"/>
  <c r="E72" i="3" s="1"/>
  <c r="G46" i="3"/>
  <c r="G48" i="3" s="1"/>
  <c r="D65" i="3"/>
  <c r="D69" i="3" s="1"/>
  <c r="F65" i="3"/>
  <c r="F70" i="3" s="1"/>
  <c r="H138" i="3"/>
  <c r="H141" i="3" s="1"/>
  <c r="E10" i="3"/>
  <c r="E16" i="3" s="1"/>
  <c r="F83" i="3"/>
  <c r="F89" i="3" s="1"/>
  <c r="E120" i="3"/>
  <c r="E123" i="3" s="1"/>
  <c r="D101" i="3"/>
  <c r="D104" i="3" s="1"/>
  <c r="C13" i="3"/>
  <c r="H101" i="3"/>
  <c r="H104" i="3" s="1"/>
  <c r="C14" i="3"/>
  <c r="H83" i="3"/>
  <c r="H86" i="3" s="1"/>
  <c r="C17" i="3"/>
  <c r="E46" i="3"/>
  <c r="E50" i="3" s="1"/>
  <c r="H10" i="3"/>
  <c r="H17" i="3" s="1"/>
  <c r="C163" i="3"/>
  <c r="C160" i="3"/>
  <c r="E161" i="3"/>
  <c r="G28" i="3"/>
  <c r="G32" i="3" s="1"/>
  <c r="D46" i="3"/>
  <c r="D51" i="3" s="1"/>
  <c r="G175" i="3"/>
  <c r="G179" i="3" s="1"/>
  <c r="E138" i="3"/>
  <c r="E141" i="3" s="1"/>
  <c r="C12" i="3"/>
  <c r="C16" i="3"/>
  <c r="H175" i="3"/>
  <c r="H179" i="3" s="1"/>
  <c r="H28" i="3"/>
  <c r="H31" i="3" s="1"/>
  <c r="C161" i="3"/>
  <c r="D10" i="3"/>
  <c r="D14" i="3" s="1"/>
  <c r="F10" i="3"/>
  <c r="E83" i="3"/>
  <c r="E85" i="3" s="1"/>
  <c r="G10" i="3"/>
  <c r="G15" i="3" s="1"/>
  <c r="D83" i="3"/>
  <c r="D90" i="3" s="1"/>
  <c r="G120" i="3"/>
  <c r="G123" i="3" s="1"/>
  <c r="H193" i="3"/>
  <c r="H196" i="3" s="1"/>
  <c r="G193" i="3"/>
  <c r="G195" i="3" s="1"/>
  <c r="D175" i="3"/>
  <c r="D179" i="3" s="1"/>
  <c r="E175" i="3"/>
  <c r="E181" i="3" s="1"/>
  <c r="F177" i="3"/>
  <c r="F182" i="3"/>
  <c r="F181" i="3"/>
  <c r="F178" i="3"/>
  <c r="F179" i="3"/>
  <c r="C182" i="3"/>
  <c r="C181" i="3"/>
  <c r="C180" i="3"/>
  <c r="C177" i="3"/>
  <c r="C179" i="3"/>
  <c r="G162" i="3"/>
  <c r="G160" i="3"/>
  <c r="G159" i="3"/>
  <c r="F163" i="3"/>
  <c r="F158" i="3"/>
  <c r="F162" i="3"/>
  <c r="F161" i="3"/>
  <c r="F159" i="3"/>
  <c r="E160" i="3"/>
  <c r="E159" i="3"/>
  <c r="E158" i="3"/>
  <c r="E162" i="3"/>
  <c r="D158" i="3"/>
  <c r="D163" i="3"/>
  <c r="D162" i="3"/>
  <c r="D161" i="3"/>
  <c r="D160" i="3"/>
  <c r="C162" i="3"/>
  <c r="C159" i="3"/>
  <c r="F193" i="3"/>
  <c r="F195" i="3" s="1"/>
  <c r="D193" i="3"/>
  <c r="D196" i="3" s="1"/>
  <c r="C196" i="3"/>
  <c r="C198" i="3"/>
  <c r="C197" i="3"/>
  <c r="C195" i="3"/>
  <c r="C200" i="3"/>
  <c r="E200" i="3"/>
  <c r="E199" i="3"/>
  <c r="E198" i="3"/>
  <c r="E197" i="3"/>
  <c r="E196" i="3"/>
  <c r="H161" i="3"/>
  <c r="H160" i="3"/>
  <c r="H158" i="3"/>
  <c r="H163" i="3"/>
  <c r="H162" i="3"/>
  <c r="G161" i="3"/>
  <c r="G158" i="3"/>
  <c r="D138" i="3"/>
  <c r="D140" i="3" s="1"/>
  <c r="G138" i="3"/>
  <c r="G144" i="3" s="1"/>
  <c r="C141" i="3"/>
  <c r="C142" i="3"/>
  <c r="C140" i="3"/>
  <c r="C145" i="3"/>
  <c r="C144" i="3"/>
  <c r="F141" i="3"/>
  <c r="F140" i="3"/>
  <c r="F145" i="3"/>
  <c r="F144" i="3"/>
  <c r="F143" i="3"/>
  <c r="D120" i="3"/>
  <c r="D123" i="3" s="1"/>
  <c r="C120" i="3"/>
  <c r="C122" i="3" s="1"/>
  <c r="H127" i="3"/>
  <c r="H126" i="3"/>
  <c r="H125" i="3"/>
  <c r="H124" i="3"/>
  <c r="H123" i="3"/>
  <c r="F127" i="3"/>
  <c r="F124" i="3"/>
  <c r="F123" i="3"/>
  <c r="F126" i="3"/>
  <c r="F125" i="3"/>
  <c r="E101" i="3"/>
  <c r="E107" i="3" s="1"/>
  <c r="G105" i="3"/>
  <c r="G104" i="3"/>
  <c r="G106" i="3"/>
  <c r="C106" i="3"/>
  <c r="C105" i="3"/>
  <c r="C104" i="3"/>
  <c r="F103" i="3"/>
  <c r="F108" i="3"/>
  <c r="F107" i="3"/>
  <c r="F106" i="3"/>
  <c r="F105" i="3"/>
  <c r="C103" i="3"/>
  <c r="G103" i="3"/>
  <c r="C108" i="3"/>
  <c r="G108" i="3"/>
  <c r="F88" i="3"/>
  <c r="C90" i="3"/>
  <c r="C89" i="3"/>
  <c r="C88" i="3"/>
  <c r="C87" i="3"/>
  <c r="C86" i="3"/>
  <c r="G85" i="3"/>
  <c r="G88" i="3"/>
  <c r="G87" i="3"/>
  <c r="G90" i="3"/>
  <c r="G89" i="3"/>
  <c r="G69" i="3"/>
  <c r="C65" i="3"/>
  <c r="H69" i="3"/>
  <c r="H72" i="3"/>
  <c r="H71" i="3"/>
  <c r="H67" i="3"/>
  <c r="H70" i="3"/>
  <c r="G68" i="3"/>
  <c r="G72" i="3"/>
  <c r="G71" i="3"/>
  <c r="G67" i="3"/>
  <c r="D68" i="3"/>
  <c r="D72" i="3"/>
  <c r="D71" i="3"/>
  <c r="G53" i="3"/>
  <c r="G49" i="3"/>
  <c r="C53" i="3"/>
  <c r="C52" i="3"/>
  <c r="C51" i="3"/>
  <c r="C50" i="3"/>
  <c r="C49" i="3"/>
  <c r="H48" i="3"/>
  <c r="H51" i="3"/>
  <c r="H49" i="3"/>
  <c r="H50" i="3"/>
  <c r="H52" i="3"/>
  <c r="G52" i="3"/>
  <c r="G51" i="3"/>
  <c r="G50" i="3"/>
  <c r="F48" i="3"/>
  <c r="F51" i="3"/>
  <c r="F53" i="3"/>
  <c r="F52" i="3"/>
  <c r="F50" i="3"/>
  <c r="D30" i="3"/>
  <c r="E34" i="3"/>
  <c r="E31" i="3"/>
  <c r="F34" i="3"/>
  <c r="F31" i="3"/>
  <c r="F33" i="3"/>
  <c r="F30" i="3"/>
  <c r="E33" i="3"/>
  <c r="E30" i="3"/>
  <c r="F35" i="3"/>
  <c r="E35" i="3"/>
  <c r="D34" i="3"/>
  <c r="D32" i="3"/>
  <c r="D31" i="3"/>
  <c r="D33" i="3"/>
  <c r="C30" i="3"/>
  <c r="C34" i="3"/>
  <c r="C33" i="3"/>
  <c r="C35" i="3"/>
  <c r="C32" i="3"/>
  <c r="T22" i="2"/>
  <c r="D32" i="2"/>
  <c r="O30" i="2" s="1"/>
  <c r="L32" i="2"/>
  <c r="V29" i="2"/>
  <c r="V28" i="2"/>
  <c r="V27" i="2"/>
  <c r="V26" i="2"/>
  <c r="V25" i="2"/>
  <c r="V24" i="2"/>
  <c r="V23" i="2"/>
  <c r="V22" i="2"/>
  <c r="V21" i="2"/>
  <c r="V31" i="2"/>
  <c r="U25" i="2"/>
  <c r="U24" i="2"/>
  <c r="U22" i="2"/>
  <c r="R31" i="2"/>
  <c r="R30" i="2"/>
  <c r="R29" i="2"/>
  <c r="R28" i="2"/>
  <c r="R27" i="2"/>
  <c r="R25" i="2"/>
  <c r="R24" i="2"/>
  <c r="X27" i="2"/>
  <c r="X26" i="2"/>
  <c r="X25" i="2"/>
  <c r="X23" i="2"/>
  <c r="X22" i="2"/>
  <c r="X24" i="2"/>
  <c r="E32" i="2"/>
  <c r="P22" i="2" s="1"/>
  <c r="X31" i="2"/>
  <c r="X30" i="2"/>
  <c r="X29" i="2"/>
  <c r="X21" i="2"/>
  <c r="R26" i="2"/>
  <c r="R23" i="2"/>
  <c r="R22" i="2"/>
  <c r="R21" i="2"/>
  <c r="T31" i="2"/>
  <c r="T30" i="2"/>
  <c r="T29" i="2"/>
  <c r="T28" i="2"/>
  <c r="T27" i="2"/>
  <c r="T26" i="2"/>
  <c r="T25" i="2"/>
  <c r="T24" i="2"/>
  <c r="U23" i="2"/>
  <c r="U31" i="2"/>
  <c r="U30" i="2"/>
  <c r="U21" i="2"/>
  <c r="U29" i="2"/>
  <c r="U28" i="2"/>
  <c r="U27" i="2"/>
  <c r="H32" i="2"/>
  <c r="S21" i="2" s="1"/>
  <c r="H143" i="3" l="1"/>
  <c r="E70" i="3"/>
  <c r="E71" i="3"/>
  <c r="E69" i="3"/>
  <c r="E68" i="3"/>
  <c r="E67" i="3"/>
  <c r="F85" i="3"/>
  <c r="D70" i="3"/>
  <c r="D67" i="3"/>
  <c r="E125" i="3"/>
  <c r="E126" i="3"/>
  <c r="G34" i="3"/>
  <c r="E127" i="3"/>
  <c r="E122" i="3"/>
  <c r="H142" i="3"/>
  <c r="H144" i="3"/>
  <c r="H145" i="3"/>
  <c r="E13" i="3"/>
  <c r="E48" i="3"/>
  <c r="E53" i="3"/>
  <c r="F72" i="3"/>
  <c r="F67" i="3"/>
  <c r="F71" i="3"/>
  <c r="F69" i="3"/>
  <c r="E51" i="3"/>
  <c r="I51" i="3" s="1"/>
  <c r="E6" i="4" s="1"/>
  <c r="F68" i="3"/>
  <c r="H14" i="3"/>
  <c r="F86" i="3"/>
  <c r="F87" i="3"/>
  <c r="E15" i="3"/>
  <c r="G30" i="3"/>
  <c r="G33" i="3"/>
  <c r="F90" i="3"/>
  <c r="H197" i="3"/>
  <c r="H106" i="3"/>
  <c r="H180" i="3"/>
  <c r="H105" i="3"/>
  <c r="E12" i="3"/>
  <c r="D107" i="3"/>
  <c r="H34" i="3"/>
  <c r="G35" i="3"/>
  <c r="E14" i="3"/>
  <c r="E17" i="3"/>
  <c r="H140" i="3"/>
  <c r="H33" i="3"/>
  <c r="H35" i="3"/>
  <c r="D52" i="3"/>
  <c r="D103" i="3"/>
  <c r="H30" i="3"/>
  <c r="D105" i="3"/>
  <c r="D108" i="3"/>
  <c r="D106" i="3"/>
  <c r="H13" i="3"/>
  <c r="E145" i="3"/>
  <c r="H200" i="3"/>
  <c r="D141" i="3"/>
  <c r="E142" i="3"/>
  <c r="E144" i="3"/>
  <c r="G181" i="3"/>
  <c r="H89" i="3"/>
  <c r="H108" i="3"/>
  <c r="E140" i="3"/>
  <c r="H85" i="3"/>
  <c r="I159" i="3"/>
  <c r="E12" i="4" s="1"/>
  <c r="E143" i="3"/>
  <c r="H90" i="3"/>
  <c r="H103" i="3"/>
  <c r="E49" i="3"/>
  <c r="G182" i="3"/>
  <c r="G180" i="3"/>
  <c r="E52" i="3"/>
  <c r="D85" i="3"/>
  <c r="H87" i="3"/>
  <c r="D145" i="3"/>
  <c r="H32" i="3"/>
  <c r="I32" i="3" s="1"/>
  <c r="D5" i="4" s="1"/>
  <c r="G31" i="3"/>
  <c r="I31" i="3" s="1"/>
  <c r="D4" i="4" s="1"/>
  <c r="H88" i="3"/>
  <c r="H107" i="3"/>
  <c r="E124" i="3"/>
  <c r="D144" i="3"/>
  <c r="H178" i="3"/>
  <c r="H16" i="3"/>
  <c r="H177" i="3"/>
  <c r="H182" i="3"/>
  <c r="H181" i="3"/>
  <c r="D86" i="3"/>
  <c r="D87" i="3"/>
  <c r="I163" i="3"/>
  <c r="E16" i="4" s="1"/>
  <c r="G177" i="3"/>
  <c r="H15" i="3"/>
  <c r="D88" i="3"/>
  <c r="H12" i="3"/>
  <c r="I162" i="3"/>
  <c r="E15" i="4" s="1"/>
  <c r="G17" i="3"/>
  <c r="D89" i="3"/>
  <c r="G178" i="3"/>
  <c r="D142" i="3"/>
  <c r="D50" i="3"/>
  <c r="I50" i="3" s="1"/>
  <c r="E5" i="4" s="1"/>
  <c r="G124" i="3"/>
  <c r="G125" i="3"/>
  <c r="G126" i="3"/>
  <c r="E178" i="3"/>
  <c r="D49" i="3"/>
  <c r="G122" i="3"/>
  <c r="D48" i="3"/>
  <c r="D124" i="3"/>
  <c r="G127" i="3"/>
  <c r="I160" i="3"/>
  <c r="E13" i="4" s="1"/>
  <c r="D125" i="3"/>
  <c r="H198" i="3"/>
  <c r="D53" i="3"/>
  <c r="D126" i="3"/>
  <c r="H199" i="3"/>
  <c r="H195" i="3"/>
  <c r="D143" i="3"/>
  <c r="F16" i="3"/>
  <c r="F14" i="3"/>
  <c r="F17" i="3"/>
  <c r="F15" i="3"/>
  <c r="F13" i="3"/>
  <c r="E87" i="3"/>
  <c r="F12" i="3"/>
  <c r="E88" i="3"/>
  <c r="E177" i="3"/>
  <c r="E182" i="3"/>
  <c r="D15" i="3"/>
  <c r="D13" i="3"/>
  <c r="D16" i="3"/>
  <c r="E89" i="3"/>
  <c r="E86" i="3"/>
  <c r="E90" i="3"/>
  <c r="D127" i="3"/>
  <c r="I158" i="3"/>
  <c r="D180" i="3"/>
  <c r="D122" i="3"/>
  <c r="D182" i="3"/>
  <c r="E179" i="3"/>
  <c r="I179" i="3" s="1"/>
  <c r="F13" i="4" s="1"/>
  <c r="D17" i="3"/>
  <c r="D12" i="3"/>
  <c r="E180" i="3"/>
  <c r="G12" i="3"/>
  <c r="G16" i="3"/>
  <c r="G13" i="3"/>
  <c r="G14" i="3"/>
  <c r="G199" i="3"/>
  <c r="G200" i="3"/>
  <c r="G198" i="3"/>
  <c r="G196" i="3"/>
  <c r="G197" i="3"/>
  <c r="D181" i="3"/>
  <c r="D178" i="3"/>
  <c r="D177" i="3"/>
  <c r="F196" i="3"/>
  <c r="F197" i="3"/>
  <c r="F199" i="3"/>
  <c r="F200" i="3"/>
  <c r="D197" i="3"/>
  <c r="F198" i="3"/>
  <c r="D198" i="3"/>
  <c r="D199" i="3"/>
  <c r="D200" i="3"/>
  <c r="D195" i="3"/>
  <c r="I161" i="3"/>
  <c r="E14" i="4" s="1"/>
  <c r="G141" i="3"/>
  <c r="I141" i="3" s="1"/>
  <c r="D12" i="4" s="1"/>
  <c r="G145" i="3"/>
  <c r="G140" i="3"/>
  <c r="G143" i="3"/>
  <c r="G142" i="3"/>
  <c r="C123" i="3"/>
  <c r="I123" i="3" s="1"/>
  <c r="C12" i="4" s="1"/>
  <c r="C125" i="3"/>
  <c r="C124" i="3"/>
  <c r="C126" i="3"/>
  <c r="C127" i="3"/>
  <c r="E103" i="3"/>
  <c r="E105" i="3"/>
  <c r="E108" i="3"/>
  <c r="E104" i="3"/>
  <c r="I104" i="3" s="1"/>
  <c r="H4" i="4" s="1"/>
  <c r="E106" i="3"/>
  <c r="C71" i="3"/>
  <c r="I71" i="3" s="1"/>
  <c r="F7" i="4" s="1"/>
  <c r="C72" i="3"/>
  <c r="C69" i="3"/>
  <c r="C70" i="3"/>
  <c r="C67" i="3"/>
  <c r="C68" i="3"/>
  <c r="O27" i="2"/>
  <c r="O29" i="2"/>
  <c r="O28" i="2"/>
  <c r="O21" i="2"/>
  <c r="O22" i="2"/>
  <c r="O24" i="2"/>
  <c r="O26" i="2"/>
  <c r="O23" i="2"/>
  <c r="O25" i="2"/>
  <c r="O31" i="2"/>
  <c r="P29" i="2"/>
  <c r="P28" i="2"/>
  <c r="W25" i="2"/>
  <c r="W29" i="2"/>
  <c r="W30" i="2"/>
  <c r="W31" i="2"/>
  <c r="W28" i="2"/>
  <c r="W27" i="2"/>
  <c r="W21" i="2"/>
  <c r="W26" i="2"/>
  <c r="W23" i="2"/>
  <c r="W24" i="2"/>
  <c r="W22" i="2"/>
  <c r="P24" i="2"/>
  <c r="P31" i="2"/>
  <c r="P21" i="2"/>
  <c r="P23" i="2"/>
  <c r="P25" i="2"/>
  <c r="P26" i="2"/>
  <c r="P30" i="2"/>
  <c r="P27" i="2"/>
  <c r="S29" i="2"/>
  <c r="S30" i="2"/>
  <c r="S25" i="2"/>
  <c r="S28" i="2"/>
  <c r="S31" i="2"/>
  <c r="S22" i="2"/>
  <c r="S23" i="2"/>
  <c r="S24" i="2"/>
  <c r="S26" i="2"/>
  <c r="S27" i="2"/>
  <c r="C32" i="2"/>
  <c r="N23" i="2" s="1"/>
  <c r="F32" i="2"/>
  <c r="I70" i="3" l="1"/>
  <c r="F6" i="4" s="1"/>
  <c r="I33" i="3"/>
  <c r="D6" i="4" s="1"/>
  <c r="I52" i="3"/>
  <c r="E7" i="4" s="1"/>
  <c r="I34" i="3"/>
  <c r="D7" i="4" s="1"/>
  <c r="I48" i="3"/>
  <c r="E3" i="4" s="1"/>
  <c r="I72" i="3"/>
  <c r="F8" i="4" s="1"/>
  <c r="I69" i="3"/>
  <c r="F5" i="4" s="1"/>
  <c r="I30" i="3"/>
  <c r="D3" i="4" s="1"/>
  <c r="I68" i="3"/>
  <c r="F4" i="4" s="1"/>
  <c r="I67" i="3"/>
  <c r="F3" i="4" s="1"/>
  <c r="I53" i="3"/>
  <c r="E8" i="4" s="1"/>
  <c r="I107" i="3"/>
  <c r="H7" i="4" s="1"/>
  <c r="I195" i="3"/>
  <c r="G11" i="4" s="1"/>
  <c r="I105" i="3"/>
  <c r="H5" i="4" s="1"/>
  <c r="I103" i="3"/>
  <c r="H3" i="4" s="1"/>
  <c r="I106" i="3"/>
  <c r="H6" i="4" s="1"/>
  <c r="I35" i="3"/>
  <c r="D8" i="4" s="1"/>
  <c r="I88" i="3"/>
  <c r="G6" i="4" s="1"/>
  <c r="I89" i="3"/>
  <c r="G7" i="4" s="1"/>
  <c r="I90" i="3"/>
  <c r="G8" i="4" s="1"/>
  <c r="I180" i="3"/>
  <c r="F14" i="4" s="1"/>
  <c r="I144" i="3"/>
  <c r="D15" i="4" s="1"/>
  <c r="I178" i="3"/>
  <c r="F12" i="4" s="1"/>
  <c r="I49" i="3"/>
  <c r="E4" i="4" s="1"/>
  <c r="I87" i="3"/>
  <c r="G5" i="4" s="1"/>
  <c r="I85" i="3"/>
  <c r="G3" i="4" s="1"/>
  <c r="I125" i="3"/>
  <c r="C14" i="4" s="1"/>
  <c r="I140" i="3"/>
  <c r="D11" i="4" s="1"/>
  <c r="I108" i="3"/>
  <c r="H8" i="4" s="1"/>
  <c r="I145" i="3"/>
  <c r="D16" i="4" s="1"/>
  <c r="I181" i="3"/>
  <c r="F15" i="4" s="1"/>
  <c r="I142" i="3"/>
  <c r="D13" i="4" s="1"/>
  <c r="I182" i="3"/>
  <c r="F16" i="4" s="1"/>
  <c r="I86" i="3"/>
  <c r="G4" i="4" s="1"/>
  <c r="I126" i="3"/>
  <c r="C15" i="4" s="1"/>
  <c r="I14" i="3"/>
  <c r="C5" i="4" s="1"/>
  <c r="I17" i="3"/>
  <c r="C8" i="4" s="1"/>
  <c r="I127" i="3"/>
  <c r="C16" i="4" s="1"/>
  <c r="I124" i="3"/>
  <c r="C13" i="4" s="1"/>
  <c r="I177" i="3"/>
  <c r="I143" i="3"/>
  <c r="D14" i="4" s="1"/>
  <c r="I122" i="3"/>
  <c r="C11" i="4" s="1"/>
  <c r="E11" i="4"/>
  <c r="I12" i="3"/>
  <c r="I16" i="3"/>
  <c r="C7" i="4" s="1"/>
  <c r="I199" i="3"/>
  <c r="G15" i="4" s="1"/>
  <c r="I13" i="3"/>
  <c r="C4" i="4" s="1"/>
  <c r="I15" i="3"/>
  <c r="C6" i="4" s="1"/>
  <c r="I196" i="3"/>
  <c r="G12" i="4" s="1"/>
  <c r="I198" i="3"/>
  <c r="G14" i="4" s="1"/>
  <c r="I200" i="3"/>
  <c r="G16" i="4" s="1"/>
  <c r="I197" i="3"/>
  <c r="G13" i="4" s="1"/>
  <c r="Q31" i="2"/>
  <c r="Q22" i="2"/>
  <c r="Q29" i="2"/>
  <c r="Q28" i="2"/>
  <c r="Q26" i="2"/>
  <c r="Q23" i="2"/>
  <c r="Y23" i="2" s="1"/>
  <c r="Q27" i="2"/>
  <c r="Q25" i="2"/>
  <c r="Q30" i="2"/>
  <c r="Q24" i="2"/>
  <c r="N24" i="2"/>
  <c r="Y24" i="2" s="1"/>
  <c r="N30" i="2"/>
  <c r="Q21" i="2"/>
  <c r="N29" i="2"/>
  <c r="Y29" i="2" s="1"/>
  <c r="N21" i="2"/>
  <c r="N31" i="2"/>
  <c r="Y31" i="2" s="1"/>
  <c r="N28" i="2"/>
  <c r="Y28" i="2" s="1"/>
  <c r="N26" i="2"/>
  <c r="Y26" i="2" s="1"/>
  <c r="N27" i="2"/>
  <c r="N25" i="2"/>
  <c r="Y25" i="2" s="1"/>
  <c r="N22" i="2"/>
  <c r="Y22" i="2" s="1"/>
  <c r="H16" i="4" l="1"/>
  <c r="G32" i="4" s="1"/>
  <c r="H15" i="4"/>
  <c r="G31" i="4" s="1"/>
  <c r="H13" i="4"/>
  <c r="G29" i="4" s="1"/>
  <c r="H14" i="4"/>
  <c r="G30" i="4" s="1"/>
  <c r="H12" i="4"/>
  <c r="G28" i="4" s="1"/>
  <c r="F11" i="4"/>
  <c r="C3" i="4"/>
  <c r="Y27" i="2"/>
  <c r="Y21" i="2"/>
  <c r="Y30" i="2"/>
  <c r="G27" i="4" l="1"/>
  <c r="Y32" i="2"/>
  <c r="AA15" i="2" a="1"/>
  <c r="AA15" i="2" s="1"/>
  <c r="Z21" i="2" a="1"/>
  <c r="Z21" i="2" s="1"/>
  <c r="Z32" i="2" s="1"/>
  <c r="O4" i="2" a="1"/>
  <c r="O4" i="2" s="1"/>
  <c r="O15" i="2" s="1"/>
  <c r="Q4" i="2" s="1"/>
  <c r="Q6" i="2" s="1"/>
  <c r="R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Juliana </author>
  </authors>
  <commentList>
    <comment ref="P6" authorId="0" shapeId="0" xr:uid="{DCA0A86C-F319-4933-9C73-BDB42E72C52E}">
      <text>
        <r>
          <rPr>
            <b/>
            <sz val="9"/>
            <color indexed="81"/>
            <rFont val="Tahoma"/>
            <family val="2"/>
          </rPr>
          <t>Juliana :</t>
        </r>
        <r>
          <rPr>
            <sz val="9"/>
            <color indexed="81"/>
            <rFont val="Tahoma"/>
            <family val="2"/>
          </rPr>
          <t xml:space="preserve">
Relación de consistencia:
si CR&lt;0.1 se ha ponderado razonablemente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<sst xmlns="http://schemas.openxmlformats.org/spreadsheetml/2006/main" count="413" uniqueCount="100">
  <si>
    <t xml:space="preserve">Criterio </t>
  </si>
  <si>
    <t>usBIM</t>
  </si>
  <si>
    <t>Sharepoint microsoft 365 basico</t>
  </si>
  <si>
    <t>Sharepoint microsoft 365 Estandar</t>
  </si>
  <si>
    <t>Google Drive</t>
  </si>
  <si>
    <t>Owncloud</t>
  </si>
  <si>
    <t>Dropbox</t>
  </si>
  <si>
    <t>Costo de suscripción (COP)</t>
  </si>
  <si>
    <t>Almacenamiento</t>
  </si>
  <si>
    <t>Control de versiones</t>
  </si>
  <si>
    <t>Seguridad y permisos</t>
  </si>
  <si>
    <t>Asignación de metadatos</t>
  </si>
  <si>
    <t>Trazabilidad y auditoría</t>
  </si>
  <si>
    <t>Facilidad de integración</t>
  </si>
  <si>
    <t>Facilidad de aprendizaje</t>
  </si>
  <si>
    <t>Flexibilidad y personalización</t>
  </si>
  <si>
    <t>Facilidad de colaboración</t>
  </si>
  <si>
    <t>Escalabilidad del almacenamiento</t>
  </si>
  <si>
    <t>Desde 46,000/mes (25GB) hasta 9,000,000/año</t>
  </si>
  <si>
    <t>Desde 25GB hasta planes de mayor almacenamiento</t>
  </si>
  <si>
    <t>Muy avanzado, control granular</t>
  </si>
  <si>
    <t>Sí, con enfoque BIM</t>
  </si>
  <si>
    <t>Completa, registro de cambios</t>
  </si>
  <si>
    <t>Moderada, especializado en BIM</t>
  </si>
  <si>
    <t>Alta, personalizable en proyectos de construcción</t>
  </si>
  <si>
    <t>Alta, diseñado para equipos de construcción</t>
  </si>
  <si>
    <t>Alta, planes de almacenamiento ajustables</t>
  </si>
  <si>
    <t>25,000/mes (300,000/año)</t>
  </si>
  <si>
    <t>1TB por empleado</t>
  </si>
  <si>
    <t>Avanzado, con integración de Microsoft 365</t>
  </si>
  <si>
    <t>Sí, configurable</t>
  </si>
  <si>
    <t>Completa, con historial detallado</t>
  </si>
  <si>
    <t>Alta, integración con el ecosistema Microsoft</t>
  </si>
  <si>
    <t>Moderada, necesita familiarización con Microsoft tools</t>
  </si>
  <si>
    <t>Alta, integrable con otros servicios de Microsoft</t>
  </si>
  <si>
    <t>Alta, con integración en Microsoft Teams y SharePoint</t>
  </si>
  <si>
    <t>Alta, escalable por empleado</t>
  </si>
  <si>
    <t>52,000/mes (624,000/año)</t>
  </si>
  <si>
    <t>61,000/mes (735,000/año)</t>
  </si>
  <si>
    <t>1TB total (200GB por usuario, 5 usuarios)</t>
  </si>
  <si>
    <t>Buena, requiere configuración manual</t>
  </si>
  <si>
    <t>Limitado, requiere configuración</t>
  </si>
  <si>
    <t>Moderado, con registros de actividad limitados</t>
  </si>
  <si>
    <t>Alta, configurable mediante APIs</t>
  </si>
  <si>
    <t>Moderada, requiere conocimiento técnico</t>
  </si>
  <si>
    <t>Alta, muy personalizable</t>
  </si>
  <si>
    <t>Moderada, depende de configuración</t>
  </si>
  <si>
    <t>Fijo 1TB</t>
  </si>
  <si>
    <t>40,000/mes (2TB)</t>
  </si>
  <si>
    <t>Gratis 15GB, 100GB por 7,900 COP, 200GB por 12,000 COP, 2TB por 40,000 COP</t>
  </si>
  <si>
    <t>Básico</t>
  </si>
  <si>
    <t>No nativo, requiere integración</t>
  </si>
  <si>
    <t>Alta, con Google Workspace</t>
  </si>
  <si>
    <t>Alta, fácil de usar</t>
  </si>
  <si>
    <t>Moderada, opciones limitadas</t>
  </si>
  <si>
    <t>Alta, con Google Docs y Drive compartido</t>
  </si>
  <si>
    <t>Alta, opciones desde 100GB hasta 2TB</t>
  </si>
  <si>
    <t>63,000/mes (756,000/año)</t>
  </si>
  <si>
    <t>2TB por empleado</t>
  </si>
  <si>
    <t>Básico, no diseñada para alta seguridad</t>
  </si>
  <si>
    <t>No nativo</t>
  </si>
  <si>
    <t>Moderado</t>
  </si>
  <si>
    <t>Alta, con herramientas populares</t>
  </si>
  <si>
    <t>Moderada, curva de aprendizaje</t>
  </si>
  <si>
    <t>Moderada</t>
  </si>
  <si>
    <t>Alta, con Dropbox Spaces</t>
  </si>
  <si>
    <t>Alta, escalable</t>
  </si>
  <si>
    <t>Avanzado, muestra el numero de versión del archivo</t>
  </si>
  <si>
    <t>Avanzado, muestra el numero de version del archivo</t>
  </si>
  <si>
    <t>Básico, limitado, no muestra el numero de version solo muestra el orden de cuando se creo otra version, pero no permite identificarla</t>
  </si>
  <si>
    <t>Avanzado, muestra el número de versión del archivo, ademas permite ver quien modifico el archivo.</t>
  </si>
  <si>
    <t xml:space="preserve">Alta, permite ver quien modifico los archivos, el dia y la hora </t>
  </si>
  <si>
    <t>Baja, requiere conocimientos tecnicos en BIM</t>
  </si>
  <si>
    <t>Sharepoint Basico</t>
  </si>
  <si>
    <t>Sharepoint Estandar</t>
  </si>
  <si>
    <t xml:space="preserve">MATRIZ DE COMPARACIÓN DE CRITERIOS </t>
  </si>
  <si>
    <t xml:space="preserve">Criterios </t>
  </si>
  <si>
    <t>MATRIZ NORMALIZADA</t>
  </si>
  <si>
    <t>PONDERACI'ON</t>
  </si>
  <si>
    <t>AXP</t>
  </si>
  <si>
    <t>CI=(nmax-n)/(n-1)</t>
  </si>
  <si>
    <t>R1=1.98*(n-2)/n</t>
  </si>
  <si>
    <t>CR=CI/RI</t>
  </si>
  <si>
    <t>TOTAL</t>
  </si>
  <si>
    <t>Criterio:Costo de suscripción</t>
  </si>
  <si>
    <t>Matriz Normalizada</t>
  </si>
  <si>
    <t>Vector promedio</t>
  </si>
  <si>
    <t>Total</t>
  </si>
  <si>
    <t>Criterio:Almacenamiento</t>
  </si>
  <si>
    <t>Criterio:Control de versiones</t>
  </si>
  <si>
    <t>Criterio:Seguridad y permisos</t>
  </si>
  <si>
    <t xml:space="preserve">Criterio:Asignación de metadatos </t>
  </si>
  <si>
    <t>Criterio:Trazabilidad y Auditoría</t>
  </si>
  <si>
    <t>Criterio:Facilidad de integración</t>
  </si>
  <si>
    <t>Criterio:Facilidad de Aprendizaje</t>
  </si>
  <si>
    <t>Criterio:Flexibilidad y personalización</t>
  </si>
  <si>
    <t xml:space="preserve">Criterio:Facilidad de colaboración </t>
  </si>
  <si>
    <t>Criterio:Escabilidad de almacenamiento</t>
  </si>
  <si>
    <t xml:space="preserve">Ponderacion </t>
  </si>
  <si>
    <t>Priorización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</si>
</sst>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12" fontId="0" fillId="5" borderId="1" xfId="0" applyNumberFormat="1" applyFill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9" fontId="0" fillId="7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 wrapText="1"/>
    </xf>
    <xf numFmtId="2" fontId="0" fillId="8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 wrapText="1"/>
    </xf>
    <xf numFmtId="2" fontId="0" fillId="9" borderId="1" xfId="0" applyNumberForma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0" fillId="4" borderId="1" xfId="0" applyFill="1" applyBorder="1"/>
    <xf numFmtId="2" fontId="0" fillId="0" borderId="0" xfId="0" applyNumberFormat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1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247650</xdr:colOff>
      <xdr:row>0</xdr:row>
      <xdr:rowOff>114300</xdr:rowOff>
    </xdr:from>
    <xdr:to>
      <xdr:col>26</xdr:col>
      <xdr:colOff>698846</xdr:colOff>
      <xdr:row>7</xdr:row>
      <xdr:rowOff>592324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A6BF2A-2D68-B300-A14E-E828EB795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00" y="114300"/>
          <a:ext cx="6744047" cy="3645087"/>
        </a:xfrm>
        <a:prstGeom prst="rect">
          <a:avLst/>
        </a:prstGeom>
      </xdr:spPr>
    </xdr:pic>
    <xdr:clientData/>
  </xdr:twoCellAnchor>
  <xdr:twoCellAnchor editAs="oneCell">
    <xdr:from>
      <xdr:col>10</xdr:col>
      <xdr:colOff>826859</xdr:colOff>
      <xdr:row>35</xdr:row>
      <xdr:rowOff>12019</xdr:rowOff>
    </xdr:from>
    <xdr:to>
      <xdr:col>16</xdr:col>
      <xdr:colOff>69759</xdr:colOff>
      <xdr:row>53</xdr:row>
      <xdr:rowOff>18540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7E42DB-151F-C059-3673-D545BFD8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40163" y="9503001"/>
          <a:ext cx="7049998" cy="3272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76200</xdr:colOff>
      <xdr:row>21</xdr:row>
      <xdr:rowOff>2117</xdr:rowOff>
    </xdr:from>
    <xdr:to>
      <xdr:col>26</xdr:col>
      <xdr:colOff>273413</xdr:colOff>
      <xdr:row>38</xdr:row>
      <xdr:rowOff>8637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2734FF-010E-C354-8ED3-074CC335A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04950" y="2901950"/>
          <a:ext cx="7055213" cy="3255605"/>
        </a:xfrm>
        <a:prstGeom prst="rect">
          <a:avLst/>
        </a:prstGeom>
      </xdr:spPr>
    </xdr:pic>
    <xdr:clientData/>
  </xdr:twoCellAnchor>
  <xdr:twoCellAnchor editAs="oneCell">
    <xdr:from>
      <xdr:col>17</xdr:col>
      <xdr:colOff>323850</xdr:colOff>
      <xdr:row>1</xdr:row>
      <xdr:rowOff>175684</xdr:rowOff>
    </xdr:from>
    <xdr:to>
      <xdr:col>24</xdr:col>
      <xdr:colOff>540035</xdr:colOff>
      <xdr:row>14</xdr:row>
      <xdr:rowOff>99947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3E4260-41C2-66AB-22DB-07CAB7395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2600" y="355601"/>
          <a:ext cx="5550185" cy="245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24C1-F843-4007-BFF4-1563950ABD43}">
  <sheetPr>
    <pageSetUpPr fitToPage="1"/>
  </sheetPr>
  <dimension ref="C2:L25"/>
  <sheetViews>
    <sheetView topLeftCell="B1" zoomScaleNormal="100" workbookViewId="0">
      <selection activeCell="F15" sqref="F15:F25"/>
    </sheetView>
  </sheetViews>
  <sheetFormatPr baseColWidth="10" defaultRowHeight="14.5" x14ac:dyDescent="0.35"/>
  <cols>
    <col min="3" max="3" width="28.6328125" bestFit="1" customWidth="1"/>
    <col min="4" max="4" width="43.6328125" bestFit="1" customWidth="1"/>
    <col min="5" max="5" width="45.26953125" bestFit="1" customWidth="1"/>
    <col min="6" max="6" width="33" bestFit="1" customWidth="1"/>
    <col min="7" max="7" width="38.6328125" bestFit="1" customWidth="1"/>
    <col min="8" max="8" width="65.81640625" bestFit="1" customWidth="1"/>
    <col min="9" max="9" width="33" bestFit="1" customWidth="1"/>
  </cols>
  <sheetData>
    <row r="2" spans="3:12" ht="29" x14ac:dyDescent="0.35">
      <c r="C2" s="7" t="s">
        <v>0</v>
      </c>
      <c r="D2" s="7" t="s">
        <v>1</v>
      </c>
      <c r="E2" s="8" t="s">
        <v>2</v>
      </c>
      <c r="F2" s="8" t="s">
        <v>3</v>
      </c>
      <c r="J2" s="1"/>
      <c r="K2" s="1"/>
      <c r="L2" s="1"/>
    </row>
    <row r="3" spans="3:12" x14ac:dyDescent="0.35">
      <c r="C3" s="9" t="s">
        <v>7</v>
      </c>
      <c r="D3" s="2" t="s">
        <v>18</v>
      </c>
      <c r="E3" s="2" t="s">
        <v>27</v>
      </c>
      <c r="F3" s="2" t="s">
        <v>37</v>
      </c>
    </row>
    <row r="4" spans="3:12" x14ac:dyDescent="0.35">
      <c r="C4" s="9" t="s">
        <v>8</v>
      </c>
      <c r="D4" s="2" t="s">
        <v>19</v>
      </c>
      <c r="E4" s="2" t="s">
        <v>28</v>
      </c>
      <c r="F4" s="2" t="s">
        <v>28</v>
      </c>
    </row>
    <row r="5" spans="3:12" x14ac:dyDescent="0.35">
      <c r="C5" s="10" t="s">
        <v>9</v>
      </c>
      <c r="D5" s="3" t="s">
        <v>68</v>
      </c>
      <c r="E5" s="4" t="s">
        <v>67</v>
      </c>
      <c r="F5" s="2"/>
    </row>
    <row r="6" spans="3:12" x14ac:dyDescent="0.35">
      <c r="C6" s="9" t="s">
        <v>10</v>
      </c>
      <c r="D6" s="2" t="s">
        <v>20</v>
      </c>
      <c r="E6" s="2" t="s">
        <v>29</v>
      </c>
      <c r="F6" s="2"/>
    </row>
    <row r="7" spans="3:12" x14ac:dyDescent="0.35">
      <c r="C7" s="9" t="s">
        <v>11</v>
      </c>
      <c r="D7" s="2" t="s">
        <v>21</v>
      </c>
      <c r="E7" s="2" t="s">
        <v>30</v>
      </c>
      <c r="F7" s="2"/>
    </row>
    <row r="8" spans="3:12" x14ac:dyDescent="0.35">
      <c r="C8" s="9" t="s">
        <v>12</v>
      </c>
      <c r="D8" s="2" t="s">
        <v>22</v>
      </c>
      <c r="E8" s="2" t="s">
        <v>31</v>
      </c>
      <c r="F8" s="2"/>
    </row>
    <row r="9" spans="3:12" x14ac:dyDescent="0.35">
      <c r="C9" s="9" t="s">
        <v>13</v>
      </c>
      <c r="D9" s="2" t="s">
        <v>23</v>
      </c>
      <c r="E9" s="2" t="s">
        <v>32</v>
      </c>
      <c r="F9" s="2"/>
    </row>
    <row r="10" spans="3:12" x14ac:dyDescent="0.35">
      <c r="C10" s="9" t="s">
        <v>14</v>
      </c>
      <c r="D10" s="2" t="s">
        <v>72</v>
      </c>
      <c r="E10" s="2" t="s">
        <v>33</v>
      </c>
      <c r="F10" s="2"/>
    </row>
    <row r="11" spans="3:12" x14ac:dyDescent="0.35">
      <c r="C11" s="9" t="s">
        <v>15</v>
      </c>
      <c r="D11" s="2" t="s">
        <v>24</v>
      </c>
      <c r="E11" s="2" t="s">
        <v>34</v>
      </c>
      <c r="F11" s="2"/>
    </row>
    <row r="12" spans="3:12" x14ac:dyDescent="0.35">
      <c r="C12" s="9" t="s">
        <v>16</v>
      </c>
      <c r="D12" s="2" t="s">
        <v>25</v>
      </c>
      <c r="E12" s="2" t="s">
        <v>35</v>
      </c>
      <c r="F12" s="2"/>
    </row>
    <row r="13" spans="3:12" x14ac:dyDescent="0.35">
      <c r="C13" s="9" t="s">
        <v>17</v>
      </c>
      <c r="D13" s="2" t="s">
        <v>26</v>
      </c>
      <c r="E13" s="2" t="s">
        <v>36</v>
      </c>
      <c r="F13" s="2"/>
    </row>
    <row r="14" spans="3:12" x14ac:dyDescent="0.35">
      <c r="D14" s="7" t="s">
        <v>5</v>
      </c>
      <c r="E14" s="7" t="s">
        <v>4</v>
      </c>
      <c r="F14" s="7" t="s">
        <v>6</v>
      </c>
    </row>
    <row r="15" spans="3:12" x14ac:dyDescent="0.35">
      <c r="C15" s="9" t="s">
        <v>7</v>
      </c>
      <c r="D15" s="2" t="s">
        <v>38</v>
      </c>
      <c r="E15" s="2" t="s">
        <v>48</v>
      </c>
      <c r="F15" s="2" t="s">
        <v>57</v>
      </c>
    </row>
    <row r="16" spans="3:12" x14ac:dyDescent="0.35">
      <c r="C16" s="9" t="s">
        <v>8</v>
      </c>
      <c r="D16" s="2" t="s">
        <v>39</v>
      </c>
      <c r="E16" s="2" t="s">
        <v>49</v>
      </c>
      <c r="F16" s="2" t="s">
        <v>58</v>
      </c>
    </row>
    <row r="17" spans="3:6" ht="43.5" x14ac:dyDescent="0.35">
      <c r="C17" s="10" t="s">
        <v>9</v>
      </c>
      <c r="D17" s="5" t="s">
        <v>69</v>
      </c>
      <c r="E17" s="6" t="s">
        <v>70</v>
      </c>
      <c r="F17" s="4" t="s">
        <v>50</v>
      </c>
    </row>
    <row r="18" spans="3:6" x14ac:dyDescent="0.35">
      <c r="C18" s="9" t="s">
        <v>10</v>
      </c>
      <c r="D18" s="2" t="s">
        <v>40</v>
      </c>
      <c r="E18" s="2" t="s">
        <v>40</v>
      </c>
      <c r="F18" s="2" t="s">
        <v>59</v>
      </c>
    </row>
    <row r="19" spans="3:6" x14ac:dyDescent="0.35">
      <c r="C19" s="9" t="s">
        <v>11</v>
      </c>
      <c r="D19" s="2" t="s">
        <v>41</v>
      </c>
      <c r="E19" s="2" t="s">
        <v>51</v>
      </c>
      <c r="F19" s="2" t="s">
        <v>60</v>
      </c>
    </row>
    <row r="20" spans="3:6" x14ac:dyDescent="0.35">
      <c r="C20" s="9" t="s">
        <v>12</v>
      </c>
      <c r="D20" s="2" t="s">
        <v>42</v>
      </c>
      <c r="E20" s="2" t="s">
        <v>71</v>
      </c>
      <c r="F20" s="2" t="s">
        <v>61</v>
      </c>
    </row>
    <row r="21" spans="3:6" x14ac:dyDescent="0.35">
      <c r="C21" s="9" t="s">
        <v>13</v>
      </c>
      <c r="D21" s="2" t="s">
        <v>43</v>
      </c>
      <c r="E21" s="2" t="s">
        <v>52</v>
      </c>
      <c r="F21" s="2" t="s">
        <v>62</v>
      </c>
    </row>
    <row r="22" spans="3:6" x14ac:dyDescent="0.35">
      <c r="C22" s="9" t="s">
        <v>14</v>
      </c>
      <c r="D22" s="2" t="s">
        <v>44</v>
      </c>
      <c r="E22" s="2" t="s">
        <v>53</v>
      </c>
      <c r="F22" s="2" t="s">
        <v>63</v>
      </c>
    </row>
    <row r="23" spans="3:6" x14ac:dyDescent="0.35">
      <c r="C23" s="9" t="s">
        <v>15</v>
      </c>
      <c r="D23" s="2" t="s">
        <v>45</v>
      </c>
      <c r="E23" s="2" t="s">
        <v>54</v>
      </c>
      <c r="F23" s="2" t="s">
        <v>64</v>
      </c>
    </row>
    <row r="24" spans="3:6" x14ac:dyDescent="0.35">
      <c r="C24" s="9" t="s">
        <v>16</v>
      </c>
      <c r="D24" s="2" t="s">
        <v>46</v>
      </c>
      <c r="E24" s="2" t="s">
        <v>55</v>
      </c>
      <c r="F24" s="2" t="s">
        <v>65</v>
      </c>
    </row>
    <row r="25" spans="3:6" x14ac:dyDescent="0.35">
      <c r="C25" s="9" t="s">
        <v>17</v>
      </c>
      <c r="D25" s="2" t="s">
        <v>47</v>
      </c>
      <c r="E25" s="2" t="s">
        <v>56</v>
      </c>
      <c r="F25" s="2" t="s">
        <v>66</v>
      </c>
    </row>
  </sheetData>
  <customSheetViews>
    <customSheetView guid="{1FA874ED-882F-4CD1-9FAA-42B4D139FAC5}" fitToPage="1" topLeftCell="B1">
      <selection activeCell="F15" sqref="F15:F25"/>
      <pageMargins left="0.25" right="0.25" top="0.75" bottom="0.75" header="0.3" footer="0.3"/>
      <pageSetup paperSize="9" scale="94" orientation="landscape" r:id="rId1"/>
    </customSheetView>
  </customSheetViews>
  <pageMargins left="0.25" right="0.25" top="0.75" bottom="0.75" header="0.3" footer="0.3"/>
  <pageSetup paperSize="9" scale="9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38BC-94E9-4291-9B61-DC16A5D13653}">
  <dimension ref="B3:AC48"/>
  <sheetViews>
    <sheetView topLeftCell="A24" zoomScale="70" zoomScaleNormal="70" workbookViewId="0">
      <selection activeCell="Z47" sqref="Z47"/>
    </sheetView>
  </sheetViews>
  <sheetFormatPr baseColWidth="10" defaultRowHeight="14.5" x14ac:dyDescent="0.35"/>
  <cols>
    <col min="2" max="2" width="28.6328125" bestFit="1" customWidth="1"/>
    <col min="3" max="3" width="23.81640625" bestFit="1" customWidth="1"/>
    <col min="4" max="4" width="17.81640625" customWidth="1"/>
    <col min="5" max="5" width="18.90625" customWidth="1"/>
    <col min="6" max="6" width="17.90625" bestFit="1" customWidth="1"/>
    <col min="7" max="7" width="21.26953125" bestFit="1" customWidth="1"/>
    <col min="8" max="8" width="19.36328125" bestFit="1" customWidth="1"/>
    <col min="9" max="9" width="20.08984375" bestFit="1" customWidth="1"/>
    <col min="10" max="10" width="20.36328125" bestFit="1" customWidth="1"/>
    <col min="11" max="11" width="24.36328125" bestFit="1" customWidth="1"/>
    <col min="12" max="12" width="21.6328125" bestFit="1" customWidth="1"/>
    <col min="13" max="13" width="28.6328125" bestFit="1" customWidth="1"/>
    <col min="16" max="16" width="15.36328125" bestFit="1" customWidth="1"/>
    <col min="25" max="25" width="13.7265625" bestFit="1" customWidth="1"/>
    <col min="28" max="28" width="29.08984375" bestFit="1" customWidth="1"/>
  </cols>
  <sheetData>
    <row r="3" spans="2:27" s="12" customFormat="1" x14ac:dyDescent="0.35">
      <c r="C3" s="13" t="s">
        <v>7</v>
      </c>
      <c r="D3" s="13" t="s">
        <v>8</v>
      </c>
      <c r="E3" s="14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O3" s="15" t="s">
        <v>79</v>
      </c>
    </row>
    <row r="4" spans="2:27" s="1" customFormat="1" ht="43.5" x14ac:dyDescent="0.35">
      <c r="B4" s="18" t="s">
        <v>1</v>
      </c>
      <c r="C4" s="19" t="s">
        <v>18</v>
      </c>
      <c r="D4" s="19" t="s">
        <v>19</v>
      </c>
      <c r="E4" s="19" t="s">
        <v>68</v>
      </c>
      <c r="F4" s="19" t="s">
        <v>20</v>
      </c>
      <c r="G4" s="4" t="s">
        <v>21</v>
      </c>
      <c r="H4" s="19" t="s">
        <v>22</v>
      </c>
      <c r="I4" s="19" t="s">
        <v>23</v>
      </c>
      <c r="J4" s="19" t="s">
        <v>72</v>
      </c>
      <c r="K4" s="19" t="s">
        <v>24</v>
      </c>
      <c r="L4" s="19" t="s">
        <v>25</v>
      </c>
      <c r="M4" s="19" t="s">
        <v>26</v>
      </c>
      <c r="O4" s="32" cm="1">
        <f t="array" ref="O4:O14">MMULT(C21:M31,Y21:Y31)</f>
        <v>2.6209539498664709</v>
      </c>
      <c r="P4" s="20" t="s">
        <v>80</v>
      </c>
      <c r="Q4" s="32">
        <f>(O15-11)/(11-1)</f>
        <v>0.12925186017343204</v>
      </c>
    </row>
    <row r="5" spans="2:27" s="1" customFormat="1" ht="43.5" x14ac:dyDescent="0.35">
      <c r="B5" s="18" t="s">
        <v>73</v>
      </c>
      <c r="C5" s="4" t="s">
        <v>27</v>
      </c>
      <c r="D5" s="19" t="s">
        <v>28</v>
      </c>
      <c r="E5" s="19" t="s">
        <v>67</v>
      </c>
      <c r="F5" s="19" t="s">
        <v>29</v>
      </c>
      <c r="G5" s="19" t="s">
        <v>30</v>
      </c>
      <c r="H5" s="19" t="s">
        <v>31</v>
      </c>
      <c r="I5" s="19" t="s">
        <v>32</v>
      </c>
      <c r="J5" s="19" t="s">
        <v>33</v>
      </c>
      <c r="K5" s="19" t="s">
        <v>34</v>
      </c>
      <c r="L5" s="19" t="s">
        <v>35</v>
      </c>
      <c r="M5" s="4" t="s">
        <v>36</v>
      </c>
      <c r="O5" s="32">
        <v>1.002786577959077</v>
      </c>
      <c r="P5" s="20" t="s">
        <v>81</v>
      </c>
      <c r="Q5" s="4">
        <f>1.98*((11-2)/(11))</f>
        <v>1.62</v>
      </c>
    </row>
    <row r="6" spans="2:27" s="1" customFormat="1" x14ac:dyDescent="0.35">
      <c r="B6" s="18" t="s">
        <v>74</v>
      </c>
      <c r="C6" s="4" t="s">
        <v>37</v>
      </c>
      <c r="D6" s="19" t="s">
        <v>28</v>
      </c>
      <c r="E6" s="4"/>
      <c r="F6" s="4"/>
      <c r="G6" s="4"/>
      <c r="H6" s="4"/>
      <c r="I6" s="4"/>
      <c r="J6" s="4"/>
      <c r="K6" s="4"/>
      <c r="L6" s="4"/>
      <c r="M6" s="4"/>
      <c r="O6" s="32">
        <v>1.6068167045962891</v>
      </c>
      <c r="P6" s="20" t="s">
        <v>82</v>
      </c>
      <c r="Q6" s="32">
        <f>Q4/Q5</f>
        <v>7.9785098872488913E-2</v>
      </c>
      <c r="R6" s="1" t="str">
        <f>IF(Q6&lt;0.1,"Ok","Revisar")</f>
        <v>Ok</v>
      </c>
    </row>
    <row r="7" spans="2:27" s="1" customFormat="1" ht="101.5" x14ac:dyDescent="0.35">
      <c r="B7" s="18" t="s">
        <v>5</v>
      </c>
      <c r="C7" s="4" t="s">
        <v>38</v>
      </c>
      <c r="D7" s="19" t="s">
        <v>39</v>
      </c>
      <c r="E7" s="19" t="s">
        <v>69</v>
      </c>
      <c r="F7" s="19" t="s">
        <v>40</v>
      </c>
      <c r="G7" s="19" t="s">
        <v>41</v>
      </c>
      <c r="H7" s="19" t="s">
        <v>42</v>
      </c>
      <c r="I7" s="19" t="s">
        <v>43</v>
      </c>
      <c r="J7" s="19" t="s">
        <v>44</v>
      </c>
      <c r="K7" s="19" t="s">
        <v>45</v>
      </c>
      <c r="L7" s="19" t="s">
        <v>46</v>
      </c>
      <c r="M7" s="4" t="s">
        <v>47</v>
      </c>
      <c r="O7" s="32">
        <v>1.6068167045962891</v>
      </c>
    </row>
    <row r="8" spans="2:27" ht="72.5" x14ac:dyDescent="0.35">
      <c r="B8" s="11" t="s">
        <v>4</v>
      </c>
      <c r="C8" s="4" t="s">
        <v>48</v>
      </c>
      <c r="D8" s="19" t="s">
        <v>49</v>
      </c>
      <c r="E8" s="19" t="s">
        <v>70</v>
      </c>
      <c r="F8" s="19" t="s">
        <v>40</v>
      </c>
      <c r="G8" s="19" t="s">
        <v>51</v>
      </c>
      <c r="H8" s="19" t="s">
        <v>71</v>
      </c>
      <c r="I8" s="19" t="s">
        <v>52</v>
      </c>
      <c r="J8" s="4" t="s">
        <v>53</v>
      </c>
      <c r="K8" s="19" t="s">
        <v>54</v>
      </c>
      <c r="L8" s="19" t="s">
        <v>55</v>
      </c>
      <c r="M8" s="19" t="s">
        <v>56</v>
      </c>
      <c r="O8" s="22">
        <v>0.8769283484366206</v>
      </c>
    </row>
    <row r="9" spans="2:27" s="1" customFormat="1" ht="29" x14ac:dyDescent="0.35">
      <c r="B9" s="18" t="s">
        <v>6</v>
      </c>
      <c r="C9" s="4" t="s">
        <v>57</v>
      </c>
      <c r="D9" s="4" t="s">
        <v>58</v>
      </c>
      <c r="E9" s="4" t="s">
        <v>50</v>
      </c>
      <c r="F9" s="19" t="s">
        <v>59</v>
      </c>
      <c r="G9" s="4" t="s">
        <v>60</v>
      </c>
      <c r="H9" s="4" t="s">
        <v>61</v>
      </c>
      <c r="I9" s="19" t="s">
        <v>62</v>
      </c>
      <c r="J9" s="19" t="s">
        <v>63</v>
      </c>
      <c r="K9" s="4" t="s">
        <v>64</v>
      </c>
      <c r="L9" s="4" t="s">
        <v>65</v>
      </c>
      <c r="M9" s="4" t="s">
        <v>66</v>
      </c>
      <c r="O9" s="32">
        <v>1.6027267843963511</v>
      </c>
    </row>
    <row r="10" spans="2:27" x14ac:dyDescent="0.35">
      <c r="O10" s="22">
        <v>0.56683337911092313</v>
      </c>
    </row>
    <row r="11" spans="2:27" x14ac:dyDescent="0.35">
      <c r="O11" s="22">
        <v>0.49531825711038774</v>
      </c>
    </row>
    <row r="12" spans="2:27" x14ac:dyDescent="0.35">
      <c r="O12" s="22">
        <v>0.55523098031958018</v>
      </c>
    </row>
    <row r="13" spans="2:27" x14ac:dyDescent="0.35">
      <c r="O13" s="22">
        <v>0.71001808683960932</v>
      </c>
    </row>
    <row r="14" spans="2:27" x14ac:dyDescent="0.35">
      <c r="O14" s="22">
        <v>0.64808882850272176</v>
      </c>
    </row>
    <row r="15" spans="2:27" x14ac:dyDescent="0.35">
      <c r="O15" s="22">
        <f>SUM(_xlfn.ANCHORARRAY(O4))</f>
        <v>12.29251860173432</v>
      </c>
      <c r="AA15" t="e" cm="1">
        <f t="array" ref="AA15">MMULT(C21:M31,Y21)</f>
        <v>#VALUE!</v>
      </c>
    </row>
    <row r="19" spans="2:26" x14ac:dyDescent="0.35">
      <c r="B19" s="50" t="s">
        <v>75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26" x14ac:dyDescent="0.35">
      <c r="B20" s="28" t="s">
        <v>76</v>
      </c>
      <c r="C20" s="29" t="s">
        <v>7</v>
      </c>
      <c r="D20" s="29" t="s">
        <v>8</v>
      </c>
      <c r="E20" s="30" t="s">
        <v>9</v>
      </c>
      <c r="F20" s="29" t="s">
        <v>10</v>
      </c>
      <c r="G20" s="29" t="s">
        <v>11</v>
      </c>
      <c r="H20" s="29" t="s">
        <v>12</v>
      </c>
      <c r="I20" s="29" t="s">
        <v>13</v>
      </c>
      <c r="J20" s="13" t="s">
        <v>14</v>
      </c>
      <c r="K20" s="13" t="s">
        <v>15</v>
      </c>
      <c r="L20" s="13" t="s">
        <v>16</v>
      </c>
      <c r="M20" s="13" t="s">
        <v>17</v>
      </c>
      <c r="N20" s="47" t="s">
        <v>77</v>
      </c>
      <c r="O20" s="48"/>
      <c r="P20" s="48"/>
      <c r="Q20" s="48"/>
      <c r="R20" s="48"/>
      <c r="S20" s="48"/>
      <c r="T20" s="48"/>
      <c r="U20" s="48"/>
      <c r="V20" s="48"/>
      <c r="W20" s="48"/>
      <c r="X20" s="49"/>
      <c r="Y20" s="16" t="s">
        <v>78</v>
      </c>
    </row>
    <row r="21" spans="2:26" x14ac:dyDescent="0.35">
      <c r="B21" s="13" t="s">
        <v>7</v>
      </c>
      <c r="C21" s="24">
        <v>1</v>
      </c>
      <c r="D21" s="25">
        <v>3</v>
      </c>
      <c r="E21" s="25">
        <v>2</v>
      </c>
      <c r="F21" s="25">
        <v>2</v>
      </c>
      <c r="G21" s="25">
        <v>4</v>
      </c>
      <c r="H21" s="25">
        <v>2</v>
      </c>
      <c r="I21" s="25">
        <v>5</v>
      </c>
      <c r="J21" s="25">
        <v>5</v>
      </c>
      <c r="K21" s="25">
        <v>5</v>
      </c>
      <c r="L21" s="25">
        <v>5</v>
      </c>
      <c r="M21" s="25">
        <v>3</v>
      </c>
      <c r="N21" s="22">
        <f>C21/$C$32</f>
        <v>0.23715415019762845</v>
      </c>
      <c r="O21" s="22">
        <f>D21/D$32</f>
        <v>0.19565217391304346</v>
      </c>
      <c r="P21" s="22">
        <f>E21/E$32</f>
        <v>0.26666666666666672</v>
      </c>
      <c r="Q21" s="22">
        <f t="shared" ref="Q21:X31" si="0">F21/F$32</f>
        <v>0.26666666666666672</v>
      </c>
      <c r="R21" s="22">
        <f t="shared" si="0"/>
        <v>0.23762376237623764</v>
      </c>
      <c r="S21" s="22">
        <f t="shared" si="0"/>
        <v>0.26666666666666672</v>
      </c>
      <c r="T21" s="22">
        <f t="shared" si="0"/>
        <v>0.2</v>
      </c>
      <c r="U21" s="22">
        <f>J21/J$32</f>
        <v>0.16528925619834711</v>
      </c>
      <c r="V21" s="22">
        <f t="shared" si="0"/>
        <v>0.16216216216216217</v>
      </c>
      <c r="W21" s="22">
        <f t="shared" si="0"/>
        <v>0.23622047244094491</v>
      </c>
      <c r="X21" s="22">
        <f t="shared" si="0"/>
        <v>0.14634146341463414</v>
      </c>
      <c r="Y21" s="33">
        <f>AVERAGE(N21:X21)</f>
        <v>0.216403949154818</v>
      </c>
      <c r="Z21" s="26" cm="1">
        <f t="array" ref="Z21:Z31">MMULT(C21:M31,Y21:Y31)</f>
        <v>2.6209539498664709</v>
      </c>
    </row>
    <row r="22" spans="2:26" x14ac:dyDescent="0.35">
      <c r="B22" s="13" t="s">
        <v>8</v>
      </c>
      <c r="C22" s="25">
        <f>1/D21</f>
        <v>0.33333333333333331</v>
      </c>
      <c r="D22" s="24">
        <v>1</v>
      </c>
      <c r="E22" s="25">
        <f>1/D23</f>
        <v>0.5</v>
      </c>
      <c r="F22" s="25">
        <f>1/D24</f>
        <v>0.5</v>
      </c>
      <c r="G22" s="25">
        <f>1/D25</f>
        <v>0.5</v>
      </c>
      <c r="H22" s="25">
        <f>1/D26</f>
        <v>0.33333333333333331</v>
      </c>
      <c r="I22" s="25">
        <v>3</v>
      </c>
      <c r="J22" s="25">
        <v>4</v>
      </c>
      <c r="K22" s="25">
        <v>4</v>
      </c>
      <c r="L22" s="25">
        <v>2</v>
      </c>
      <c r="M22" s="25">
        <v>1</v>
      </c>
      <c r="N22" s="22">
        <f t="shared" ref="N22:N31" si="1">C22/$C$32</f>
        <v>7.9051383399209474E-2</v>
      </c>
      <c r="O22" s="22">
        <f t="shared" ref="O22:O31" si="2">D22/D$32</f>
        <v>6.5217391304347824E-2</v>
      </c>
      <c r="P22" s="22">
        <f t="shared" ref="P22:P31" si="3">E22/E$32</f>
        <v>6.666666666666668E-2</v>
      </c>
      <c r="Q22" s="22">
        <f t="shared" si="0"/>
        <v>6.666666666666668E-2</v>
      </c>
      <c r="R22" s="22">
        <f t="shared" si="0"/>
        <v>2.9702970297029705E-2</v>
      </c>
      <c r="S22" s="22">
        <f t="shared" si="0"/>
        <v>4.4444444444444446E-2</v>
      </c>
      <c r="T22" s="22">
        <f t="shared" si="0"/>
        <v>0.12</v>
      </c>
      <c r="U22" s="22">
        <f t="shared" ref="U22:U31" si="4">J22/J$32</f>
        <v>0.13223140495867769</v>
      </c>
      <c r="V22" s="22">
        <f t="shared" si="0"/>
        <v>0.12972972972972974</v>
      </c>
      <c r="W22" s="22">
        <f t="shared" si="0"/>
        <v>9.4488188976377965E-2</v>
      </c>
      <c r="X22" s="22">
        <f t="shared" si="0"/>
        <v>4.878048780487805E-2</v>
      </c>
      <c r="Y22" s="31">
        <f t="shared" ref="Y22:Y30" si="5">AVERAGE(N22:X22)</f>
        <v>7.9725394022548024E-2</v>
      </c>
      <c r="Z22" s="26">
        <v>1.002786577959077</v>
      </c>
    </row>
    <row r="23" spans="2:26" x14ac:dyDescent="0.35">
      <c r="B23" s="14" t="s">
        <v>9</v>
      </c>
      <c r="C23" s="25">
        <f>1/E21</f>
        <v>0.5</v>
      </c>
      <c r="D23" s="25">
        <v>2</v>
      </c>
      <c r="E23" s="24">
        <v>1</v>
      </c>
      <c r="F23" s="25">
        <v>1</v>
      </c>
      <c r="G23" s="25">
        <v>2</v>
      </c>
      <c r="H23" s="25">
        <v>1</v>
      </c>
      <c r="I23" s="25">
        <v>3</v>
      </c>
      <c r="J23" s="25">
        <v>4</v>
      </c>
      <c r="K23" s="25">
        <v>4</v>
      </c>
      <c r="L23" s="25">
        <v>3</v>
      </c>
      <c r="M23" s="25">
        <v>3</v>
      </c>
      <c r="N23" s="22">
        <f t="shared" si="1"/>
        <v>0.11857707509881422</v>
      </c>
      <c r="O23" s="22">
        <f t="shared" si="2"/>
        <v>0.13043478260869565</v>
      </c>
      <c r="P23" s="22">
        <f t="shared" si="3"/>
        <v>0.13333333333333336</v>
      </c>
      <c r="Q23" s="22">
        <f t="shared" si="0"/>
        <v>0.13333333333333336</v>
      </c>
      <c r="R23" s="22">
        <f t="shared" si="0"/>
        <v>0.11881188118811882</v>
      </c>
      <c r="S23" s="22">
        <f t="shared" si="0"/>
        <v>0.13333333333333336</v>
      </c>
      <c r="T23" s="22">
        <f t="shared" si="0"/>
        <v>0.12</v>
      </c>
      <c r="U23" s="22">
        <f t="shared" si="4"/>
        <v>0.13223140495867769</v>
      </c>
      <c r="V23" s="22">
        <f t="shared" si="0"/>
        <v>0.12972972972972974</v>
      </c>
      <c r="W23" s="22">
        <f t="shared" si="0"/>
        <v>0.14173228346456695</v>
      </c>
      <c r="X23" s="22">
        <f t="shared" si="0"/>
        <v>0.14634146341463414</v>
      </c>
      <c r="Y23" s="33">
        <f t="shared" si="5"/>
        <v>0.13071442004211245</v>
      </c>
      <c r="Z23" s="26">
        <v>1.6068167045962891</v>
      </c>
    </row>
    <row r="24" spans="2:26" x14ac:dyDescent="0.35">
      <c r="B24" s="13" t="s">
        <v>10</v>
      </c>
      <c r="C24" s="25">
        <f>1/F21</f>
        <v>0.5</v>
      </c>
      <c r="D24" s="25">
        <v>2</v>
      </c>
      <c r="E24" s="25">
        <f>1/F23</f>
        <v>1</v>
      </c>
      <c r="F24" s="24">
        <v>1</v>
      </c>
      <c r="G24" s="25">
        <v>2</v>
      </c>
      <c r="H24" s="25">
        <v>1</v>
      </c>
      <c r="I24" s="25">
        <v>3</v>
      </c>
      <c r="J24" s="25">
        <v>4</v>
      </c>
      <c r="K24" s="25">
        <v>4</v>
      </c>
      <c r="L24" s="25">
        <v>3</v>
      </c>
      <c r="M24" s="25">
        <v>3</v>
      </c>
      <c r="N24" s="22">
        <f t="shared" si="1"/>
        <v>0.11857707509881422</v>
      </c>
      <c r="O24" s="22">
        <f t="shared" si="2"/>
        <v>0.13043478260869565</v>
      </c>
      <c r="P24" s="22">
        <f t="shared" si="3"/>
        <v>0.13333333333333336</v>
      </c>
      <c r="Q24" s="22">
        <f t="shared" si="0"/>
        <v>0.13333333333333336</v>
      </c>
      <c r="R24" s="22">
        <f t="shared" si="0"/>
        <v>0.11881188118811882</v>
      </c>
      <c r="S24" s="22">
        <f t="shared" si="0"/>
        <v>0.13333333333333336</v>
      </c>
      <c r="T24" s="22">
        <f t="shared" si="0"/>
        <v>0.12</v>
      </c>
      <c r="U24" s="22">
        <f t="shared" si="4"/>
        <v>0.13223140495867769</v>
      </c>
      <c r="V24" s="22">
        <f t="shared" si="0"/>
        <v>0.12972972972972974</v>
      </c>
      <c r="W24" s="22">
        <f t="shared" si="0"/>
        <v>0.14173228346456695</v>
      </c>
      <c r="X24" s="22">
        <f t="shared" si="0"/>
        <v>0.14634146341463414</v>
      </c>
      <c r="Y24" s="33">
        <f>AVERAGE(N24:X24)</f>
        <v>0.13071442004211245</v>
      </c>
      <c r="Z24" s="26">
        <v>1.6068167045962891</v>
      </c>
    </row>
    <row r="25" spans="2:26" x14ac:dyDescent="0.35">
      <c r="B25" s="13" t="s">
        <v>11</v>
      </c>
      <c r="C25" s="25">
        <f>1/G21</f>
        <v>0.25</v>
      </c>
      <c r="D25" s="25">
        <v>2</v>
      </c>
      <c r="E25" s="25">
        <f>1/G23</f>
        <v>0.5</v>
      </c>
      <c r="F25" s="25">
        <f>1/G24</f>
        <v>0.5</v>
      </c>
      <c r="G25" s="24">
        <v>1</v>
      </c>
      <c r="H25" s="25">
        <f>1/G26</f>
        <v>0.5</v>
      </c>
      <c r="I25" s="25">
        <f>1/G27</f>
        <v>0.5</v>
      </c>
      <c r="J25" s="25">
        <v>2</v>
      </c>
      <c r="K25" s="25">
        <f>1/G29</f>
        <v>0.5</v>
      </c>
      <c r="L25" s="25">
        <v>2</v>
      </c>
      <c r="M25" s="25">
        <v>3</v>
      </c>
      <c r="N25" s="22">
        <f t="shared" si="1"/>
        <v>5.9288537549407112E-2</v>
      </c>
      <c r="O25" s="22">
        <f t="shared" si="2"/>
        <v>0.13043478260869565</v>
      </c>
      <c r="P25" s="22">
        <f t="shared" si="3"/>
        <v>6.666666666666668E-2</v>
      </c>
      <c r="Q25" s="22">
        <f t="shared" si="0"/>
        <v>6.666666666666668E-2</v>
      </c>
      <c r="R25" s="22">
        <f t="shared" si="0"/>
        <v>5.940594059405941E-2</v>
      </c>
      <c r="S25" s="22">
        <f t="shared" si="0"/>
        <v>6.666666666666668E-2</v>
      </c>
      <c r="T25" s="22">
        <f t="shared" si="0"/>
        <v>0.02</v>
      </c>
      <c r="U25" s="22">
        <f t="shared" si="4"/>
        <v>6.6115702479338845E-2</v>
      </c>
      <c r="V25" s="22">
        <f t="shared" si="0"/>
        <v>1.6216216216216217E-2</v>
      </c>
      <c r="W25" s="22">
        <f t="shared" si="0"/>
        <v>9.4488188976377965E-2</v>
      </c>
      <c r="X25" s="22">
        <f t="shared" si="0"/>
        <v>0.14634146341463414</v>
      </c>
      <c r="Y25" s="31">
        <f t="shared" si="5"/>
        <v>7.2026439258066316E-2</v>
      </c>
      <c r="Z25" s="26">
        <v>0.8769283484366206</v>
      </c>
    </row>
    <row r="26" spans="2:26" x14ac:dyDescent="0.35">
      <c r="B26" s="13" t="s">
        <v>12</v>
      </c>
      <c r="C26" s="25">
        <f>1/H21</f>
        <v>0.5</v>
      </c>
      <c r="D26" s="25">
        <v>3</v>
      </c>
      <c r="E26" s="25">
        <f>1/H23</f>
        <v>1</v>
      </c>
      <c r="F26" s="25">
        <f>1/H24</f>
        <v>1</v>
      </c>
      <c r="G26" s="25">
        <v>2</v>
      </c>
      <c r="H26" s="24">
        <v>1</v>
      </c>
      <c r="I26" s="25">
        <v>3</v>
      </c>
      <c r="J26" s="25">
        <v>3</v>
      </c>
      <c r="K26" s="25">
        <v>3</v>
      </c>
      <c r="L26" s="25">
        <v>3</v>
      </c>
      <c r="M26" s="25">
        <v>3</v>
      </c>
      <c r="N26" s="22">
        <f t="shared" si="1"/>
        <v>0.11857707509881422</v>
      </c>
      <c r="O26" s="22">
        <f t="shared" si="2"/>
        <v>0.19565217391304346</v>
      </c>
      <c r="P26" s="22">
        <f t="shared" si="3"/>
        <v>0.13333333333333336</v>
      </c>
      <c r="Q26" s="22">
        <f t="shared" si="0"/>
        <v>0.13333333333333336</v>
      </c>
      <c r="R26" s="22">
        <f t="shared" si="0"/>
        <v>0.11881188118811882</v>
      </c>
      <c r="S26" s="22">
        <f t="shared" si="0"/>
        <v>0.13333333333333336</v>
      </c>
      <c r="T26" s="22">
        <f t="shared" si="0"/>
        <v>0.12</v>
      </c>
      <c r="U26" s="22">
        <f t="shared" si="4"/>
        <v>9.9173553719008267E-2</v>
      </c>
      <c r="V26" s="22">
        <f t="shared" si="0"/>
        <v>9.7297297297297303E-2</v>
      </c>
      <c r="W26" s="22">
        <f t="shared" si="0"/>
        <v>0.14173228346456695</v>
      </c>
      <c r="X26" s="22">
        <f t="shared" si="0"/>
        <v>0.14634146341463414</v>
      </c>
      <c r="Y26" s="33">
        <f t="shared" si="5"/>
        <v>0.13068961164504389</v>
      </c>
      <c r="Z26" s="26">
        <v>1.6027267843963511</v>
      </c>
    </row>
    <row r="27" spans="2:26" x14ac:dyDescent="0.35">
      <c r="B27" s="13" t="s">
        <v>13</v>
      </c>
      <c r="C27" s="25">
        <f>1/I21</f>
        <v>0.2</v>
      </c>
      <c r="D27" s="25">
        <f>1/I22</f>
        <v>0.33333333333333331</v>
      </c>
      <c r="E27" s="25">
        <f>1/I23</f>
        <v>0.33333333333333331</v>
      </c>
      <c r="F27" s="25">
        <f>1/I24</f>
        <v>0.33333333333333331</v>
      </c>
      <c r="G27" s="25">
        <v>2</v>
      </c>
      <c r="H27" s="25">
        <f>1/I26</f>
        <v>0.33333333333333331</v>
      </c>
      <c r="I27" s="24">
        <v>1</v>
      </c>
      <c r="J27" s="25">
        <v>2</v>
      </c>
      <c r="K27" s="25">
        <f>1/I29</f>
        <v>0.33333333333333331</v>
      </c>
      <c r="L27" s="25">
        <f>1/I30</f>
        <v>1</v>
      </c>
      <c r="M27" s="25">
        <f>1/I31</f>
        <v>0.5</v>
      </c>
      <c r="N27" s="22">
        <f t="shared" si="1"/>
        <v>4.7430830039525695E-2</v>
      </c>
      <c r="O27" s="22">
        <f t="shared" si="2"/>
        <v>2.1739130434782608E-2</v>
      </c>
      <c r="P27" s="22">
        <f t="shared" si="3"/>
        <v>4.4444444444444446E-2</v>
      </c>
      <c r="Q27" s="22">
        <f t="shared" si="0"/>
        <v>4.4444444444444446E-2</v>
      </c>
      <c r="R27" s="22">
        <f t="shared" si="0"/>
        <v>0.11881188118811882</v>
      </c>
      <c r="S27" s="22">
        <f t="shared" si="0"/>
        <v>4.4444444444444446E-2</v>
      </c>
      <c r="T27" s="22">
        <f t="shared" si="0"/>
        <v>0.04</v>
      </c>
      <c r="U27" s="22">
        <f t="shared" si="4"/>
        <v>6.6115702479338845E-2</v>
      </c>
      <c r="V27" s="22">
        <f t="shared" si="0"/>
        <v>1.0810810810810811E-2</v>
      </c>
      <c r="W27" s="22">
        <f t="shared" si="0"/>
        <v>4.7244094488188983E-2</v>
      </c>
      <c r="X27" s="22">
        <f t="shared" si="0"/>
        <v>2.4390243902439025E-2</v>
      </c>
      <c r="Y27" s="31">
        <f t="shared" si="5"/>
        <v>4.6352366061503461E-2</v>
      </c>
      <c r="Z27" s="26">
        <v>0.56683337911092313</v>
      </c>
    </row>
    <row r="28" spans="2:26" x14ac:dyDescent="0.35">
      <c r="B28" s="13" t="s">
        <v>14</v>
      </c>
      <c r="C28" s="25">
        <f>1/J21</f>
        <v>0.2</v>
      </c>
      <c r="D28" s="25">
        <f>1/J22</f>
        <v>0.25</v>
      </c>
      <c r="E28" s="25">
        <f>1/J23</f>
        <v>0.25</v>
      </c>
      <c r="F28" s="25">
        <f>1/J24</f>
        <v>0.25</v>
      </c>
      <c r="G28" s="25">
        <f>1/J25</f>
        <v>0.5</v>
      </c>
      <c r="H28" s="25">
        <f>1/J26</f>
        <v>0.33333333333333331</v>
      </c>
      <c r="I28" s="25">
        <f>1/J27</f>
        <v>0.5</v>
      </c>
      <c r="J28" s="24">
        <v>1</v>
      </c>
      <c r="K28" s="25">
        <v>4</v>
      </c>
      <c r="L28" s="25">
        <f>1/J30</f>
        <v>0.33333333333333331</v>
      </c>
      <c r="M28" s="25">
        <f>1/J31</f>
        <v>0.5</v>
      </c>
      <c r="N28" s="22">
        <f t="shared" si="1"/>
        <v>4.7430830039525695E-2</v>
      </c>
      <c r="O28" s="22">
        <f t="shared" si="2"/>
        <v>1.6304347826086956E-2</v>
      </c>
      <c r="P28" s="22">
        <f t="shared" si="3"/>
        <v>3.333333333333334E-2</v>
      </c>
      <c r="Q28" s="22">
        <f t="shared" si="0"/>
        <v>3.333333333333334E-2</v>
      </c>
      <c r="R28" s="22">
        <f t="shared" si="0"/>
        <v>2.9702970297029705E-2</v>
      </c>
      <c r="S28" s="22">
        <f t="shared" si="0"/>
        <v>4.4444444444444446E-2</v>
      </c>
      <c r="T28" s="22">
        <f t="shared" si="0"/>
        <v>0.02</v>
      </c>
      <c r="U28" s="22">
        <f t="shared" si="4"/>
        <v>3.3057851239669422E-2</v>
      </c>
      <c r="V28" s="22">
        <f t="shared" si="0"/>
        <v>0.12972972972972974</v>
      </c>
      <c r="W28" s="22">
        <f t="shared" si="0"/>
        <v>1.5748031496062992E-2</v>
      </c>
      <c r="X28" s="22">
        <f t="shared" si="0"/>
        <v>2.4390243902439025E-2</v>
      </c>
      <c r="Y28" s="31">
        <f>AVERAGE(N28:X28)</f>
        <v>3.8861374149241332E-2</v>
      </c>
      <c r="Z28" s="26">
        <v>0.49531825711038774</v>
      </c>
    </row>
    <row r="29" spans="2:26" x14ac:dyDescent="0.35">
      <c r="B29" s="13" t="s">
        <v>15</v>
      </c>
      <c r="C29" s="25">
        <f>1/K21</f>
        <v>0.2</v>
      </c>
      <c r="D29" s="25">
        <f>1/K22</f>
        <v>0.25</v>
      </c>
      <c r="E29" s="25">
        <f>1/K23</f>
        <v>0.25</v>
      </c>
      <c r="F29" s="25">
        <f>1/K24</f>
        <v>0.25</v>
      </c>
      <c r="G29" s="25">
        <v>2</v>
      </c>
      <c r="H29" s="25">
        <f>1/K26</f>
        <v>0.33333333333333331</v>
      </c>
      <c r="I29" s="25">
        <v>3</v>
      </c>
      <c r="J29" s="25">
        <f>1/K28</f>
        <v>0.25</v>
      </c>
      <c r="K29" s="24">
        <v>1</v>
      </c>
      <c r="L29" s="25">
        <f>1/K30</f>
        <v>0.33333333333333331</v>
      </c>
      <c r="M29" s="25">
        <f>1/K31</f>
        <v>0.5</v>
      </c>
      <c r="N29" s="22">
        <f t="shared" si="1"/>
        <v>4.7430830039525695E-2</v>
      </c>
      <c r="O29" s="22">
        <f t="shared" si="2"/>
        <v>1.6304347826086956E-2</v>
      </c>
      <c r="P29" s="22">
        <f t="shared" si="3"/>
        <v>3.333333333333334E-2</v>
      </c>
      <c r="Q29" s="22">
        <f t="shared" si="0"/>
        <v>3.333333333333334E-2</v>
      </c>
      <c r="R29" s="22">
        <f t="shared" si="0"/>
        <v>0.11881188118811882</v>
      </c>
      <c r="S29" s="22">
        <f t="shared" si="0"/>
        <v>4.4444444444444446E-2</v>
      </c>
      <c r="T29" s="22">
        <f t="shared" si="0"/>
        <v>0.12</v>
      </c>
      <c r="U29" s="22">
        <f t="shared" si="4"/>
        <v>8.2644628099173556E-3</v>
      </c>
      <c r="V29" s="22">
        <f t="shared" si="0"/>
        <v>3.2432432432432434E-2</v>
      </c>
      <c r="W29" s="22">
        <f t="shared" si="0"/>
        <v>1.5748031496062992E-2</v>
      </c>
      <c r="X29" s="22">
        <f t="shared" si="0"/>
        <v>2.4390243902439025E-2</v>
      </c>
      <c r="Y29" s="31">
        <f t="shared" si="5"/>
        <v>4.4953940073244943E-2</v>
      </c>
      <c r="Z29" s="26">
        <v>0.55523098031958018</v>
      </c>
    </row>
    <row r="30" spans="2:26" x14ac:dyDescent="0.35">
      <c r="B30" s="13" t="s">
        <v>16</v>
      </c>
      <c r="C30" s="25">
        <f>1/L21</f>
        <v>0.2</v>
      </c>
      <c r="D30" s="25">
        <f>1/L22</f>
        <v>0.5</v>
      </c>
      <c r="E30" s="25">
        <f>1/L23</f>
        <v>0.33333333333333331</v>
      </c>
      <c r="F30" s="25">
        <f>1/L24</f>
        <v>0.33333333333333331</v>
      </c>
      <c r="G30" s="25">
        <f>1/L25</f>
        <v>0.5</v>
      </c>
      <c r="H30" s="25">
        <f>1/L26</f>
        <v>0.33333333333333331</v>
      </c>
      <c r="I30" s="25">
        <v>1</v>
      </c>
      <c r="J30" s="25">
        <v>3</v>
      </c>
      <c r="K30" s="25">
        <v>3</v>
      </c>
      <c r="L30" s="24">
        <v>1</v>
      </c>
      <c r="M30" s="25">
        <v>2</v>
      </c>
      <c r="N30" s="22">
        <f t="shared" si="1"/>
        <v>4.7430830039525695E-2</v>
      </c>
      <c r="O30" s="22">
        <f t="shared" si="2"/>
        <v>3.2608695652173912E-2</v>
      </c>
      <c r="P30" s="22">
        <f t="shared" si="3"/>
        <v>4.4444444444444446E-2</v>
      </c>
      <c r="Q30" s="22">
        <f t="shared" si="0"/>
        <v>4.4444444444444446E-2</v>
      </c>
      <c r="R30" s="22">
        <f t="shared" si="0"/>
        <v>2.9702970297029705E-2</v>
      </c>
      <c r="S30" s="22">
        <f t="shared" si="0"/>
        <v>4.4444444444444446E-2</v>
      </c>
      <c r="T30" s="22">
        <f t="shared" si="0"/>
        <v>0.04</v>
      </c>
      <c r="U30" s="22">
        <f t="shared" si="4"/>
        <v>9.9173553719008267E-2</v>
      </c>
      <c r="V30" s="22">
        <f t="shared" si="0"/>
        <v>9.7297297297297303E-2</v>
      </c>
      <c r="W30" s="22">
        <f t="shared" si="0"/>
        <v>4.7244094488188983E-2</v>
      </c>
      <c r="X30" s="22">
        <f t="shared" si="0"/>
        <v>9.7560975609756101E-2</v>
      </c>
      <c r="Y30" s="31">
        <f t="shared" si="5"/>
        <v>5.6759250039664845E-2</v>
      </c>
      <c r="Z30" s="26">
        <v>0.71001808683960932</v>
      </c>
    </row>
    <row r="31" spans="2:26" x14ac:dyDescent="0.35">
      <c r="B31" s="13" t="s">
        <v>17</v>
      </c>
      <c r="C31" s="25">
        <f>1/M21</f>
        <v>0.33333333333333331</v>
      </c>
      <c r="D31" s="25">
        <f>1/M22</f>
        <v>1</v>
      </c>
      <c r="E31" s="25">
        <f>1/M23</f>
        <v>0.33333333333333331</v>
      </c>
      <c r="F31" s="25">
        <f>1/M24</f>
        <v>0.33333333333333331</v>
      </c>
      <c r="G31" s="25">
        <f>1/M25</f>
        <v>0.33333333333333331</v>
      </c>
      <c r="H31" s="25">
        <f>1/M26</f>
        <v>0.33333333333333331</v>
      </c>
      <c r="I31" s="25">
        <v>2</v>
      </c>
      <c r="J31" s="25">
        <v>2</v>
      </c>
      <c r="K31" s="25">
        <v>2</v>
      </c>
      <c r="L31" s="25">
        <f>1/M30</f>
        <v>0.5</v>
      </c>
      <c r="M31" s="24">
        <v>1</v>
      </c>
      <c r="N31" s="22">
        <f t="shared" si="1"/>
        <v>7.9051383399209474E-2</v>
      </c>
      <c r="O31" s="22">
        <f t="shared" si="2"/>
        <v>6.5217391304347824E-2</v>
      </c>
      <c r="P31" s="22">
        <f t="shared" si="3"/>
        <v>4.4444444444444446E-2</v>
      </c>
      <c r="Q31" s="22">
        <f t="shared" si="0"/>
        <v>4.4444444444444446E-2</v>
      </c>
      <c r="R31" s="22">
        <f t="shared" si="0"/>
        <v>1.9801980198019802E-2</v>
      </c>
      <c r="S31" s="22">
        <f t="shared" si="0"/>
        <v>4.4444444444444446E-2</v>
      </c>
      <c r="T31" s="22">
        <f t="shared" si="0"/>
        <v>0.08</v>
      </c>
      <c r="U31" s="22">
        <f t="shared" si="4"/>
        <v>6.6115702479338845E-2</v>
      </c>
      <c r="V31" s="22">
        <f t="shared" si="0"/>
        <v>6.4864864864864868E-2</v>
      </c>
      <c r="W31" s="22">
        <f t="shared" si="0"/>
        <v>2.3622047244094491E-2</v>
      </c>
      <c r="X31" s="22">
        <f t="shared" si="0"/>
        <v>4.878048780487805E-2</v>
      </c>
      <c r="Y31" s="31">
        <f>AVERAGE(N31:X31)</f>
        <v>5.2798835511644257E-2</v>
      </c>
      <c r="Z31" s="26">
        <v>0.64808882850272176</v>
      </c>
    </row>
    <row r="32" spans="2:26" s="12" customFormat="1" x14ac:dyDescent="0.35">
      <c r="B32" s="27" t="s">
        <v>83</v>
      </c>
      <c r="C32" s="22">
        <f t="shared" ref="C32:M32" si="6">SUM(C21:C31)</f>
        <v>4.2166666666666668</v>
      </c>
      <c r="D32" s="22">
        <f t="shared" si="6"/>
        <v>15.333333333333334</v>
      </c>
      <c r="E32" s="22">
        <f t="shared" si="6"/>
        <v>7.4999999999999991</v>
      </c>
      <c r="F32" s="22">
        <f t="shared" si="6"/>
        <v>7.4999999999999991</v>
      </c>
      <c r="G32" s="22">
        <f t="shared" si="6"/>
        <v>16.833333333333332</v>
      </c>
      <c r="H32" s="22">
        <f t="shared" si="6"/>
        <v>7.4999999999999991</v>
      </c>
      <c r="I32" s="22">
        <f t="shared" si="6"/>
        <v>25</v>
      </c>
      <c r="J32" s="22">
        <f t="shared" si="6"/>
        <v>30.25</v>
      </c>
      <c r="K32" s="22">
        <f t="shared" si="6"/>
        <v>30.833333333333332</v>
      </c>
      <c r="L32" s="22">
        <f t="shared" si="6"/>
        <v>21.166666666666664</v>
      </c>
      <c r="M32" s="22">
        <f t="shared" si="6"/>
        <v>20.5</v>
      </c>
      <c r="Y32" s="26">
        <f>SUM(Y21:Y31)</f>
        <v>0.99999999999999989</v>
      </c>
      <c r="Z32" s="26">
        <f>SUM(_xlfn.ANCHORARRAY(Z21))</f>
        <v>12.29251860173432</v>
      </c>
    </row>
    <row r="37" spans="28:29" x14ac:dyDescent="0.35">
      <c r="AB37" s="13" t="s">
        <v>76</v>
      </c>
      <c r="AC37" s="45" t="s">
        <v>99</v>
      </c>
    </row>
    <row r="38" spans="28:29" x14ac:dyDescent="0.35">
      <c r="AB38" s="2" t="s">
        <v>7</v>
      </c>
      <c r="AC38" s="44">
        <f t="shared" ref="AC38:AC48" si="7">Y21</f>
        <v>0.216403949154818</v>
      </c>
    </row>
    <row r="39" spans="28:29" x14ac:dyDescent="0.35">
      <c r="AB39" s="2" t="s">
        <v>8</v>
      </c>
      <c r="AC39" s="44">
        <f t="shared" si="7"/>
        <v>7.9725394022548024E-2</v>
      </c>
    </row>
    <row r="40" spans="28:29" x14ac:dyDescent="0.35">
      <c r="AB40" s="2" t="s">
        <v>9</v>
      </c>
      <c r="AC40" s="44">
        <f t="shared" si="7"/>
        <v>0.13071442004211245</v>
      </c>
    </row>
    <row r="41" spans="28:29" x14ac:dyDescent="0.35">
      <c r="AB41" s="2" t="s">
        <v>10</v>
      </c>
      <c r="AC41" s="44">
        <f t="shared" si="7"/>
        <v>0.13071442004211245</v>
      </c>
    </row>
    <row r="42" spans="28:29" x14ac:dyDescent="0.35">
      <c r="AB42" s="2" t="s">
        <v>11</v>
      </c>
      <c r="AC42" s="44">
        <f t="shared" si="7"/>
        <v>7.2026439258066316E-2</v>
      </c>
    </row>
    <row r="43" spans="28:29" x14ac:dyDescent="0.35">
      <c r="AB43" s="2" t="s">
        <v>12</v>
      </c>
      <c r="AC43" s="44">
        <f t="shared" si="7"/>
        <v>0.13068961164504389</v>
      </c>
    </row>
    <row r="44" spans="28:29" x14ac:dyDescent="0.35">
      <c r="AB44" s="2" t="s">
        <v>13</v>
      </c>
      <c r="AC44" s="44">
        <f t="shared" si="7"/>
        <v>4.6352366061503461E-2</v>
      </c>
    </row>
    <row r="45" spans="28:29" x14ac:dyDescent="0.35">
      <c r="AB45" s="2" t="s">
        <v>14</v>
      </c>
      <c r="AC45" s="44">
        <f t="shared" si="7"/>
        <v>3.8861374149241332E-2</v>
      </c>
    </row>
    <row r="46" spans="28:29" x14ac:dyDescent="0.35">
      <c r="AB46" s="2" t="s">
        <v>15</v>
      </c>
      <c r="AC46" s="44">
        <f t="shared" si="7"/>
        <v>4.4953940073244943E-2</v>
      </c>
    </row>
    <row r="47" spans="28:29" x14ac:dyDescent="0.35">
      <c r="AB47" s="2" t="s">
        <v>16</v>
      </c>
      <c r="AC47" s="44">
        <f t="shared" si="7"/>
        <v>5.6759250039664845E-2</v>
      </c>
    </row>
    <row r="48" spans="28:29" x14ac:dyDescent="0.35">
      <c r="AB48" s="2" t="s">
        <v>17</v>
      </c>
      <c r="AC48" s="44">
        <f t="shared" si="7"/>
        <v>5.2798835511644257E-2</v>
      </c>
    </row>
  </sheetData>
  <customSheetViews>
    <customSheetView guid="{1FA874ED-882F-4CD1-9FAA-42B4D139FAC5}" scale="60" showPageBreaks="1" topLeftCell="A12">
      <selection activeCell="C16" sqref="C16"/>
      <colBreaks count="2" manualBreakCount="2">
        <brk id="8" max="53" man="1"/>
        <brk id="17" max="53" man="1"/>
      </colBreaks>
      <pageMargins left="0.7" right="0.7" top="0.75" bottom="0.75" header="0.3" footer="0.3"/>
      <pageSetup paperSize="9" scale="53" orientation="portrait" r:id="rId1"/>
    </customSheetView>
  </customSheetViews>
  <mergeCells count="2">
    <mergeCell ref="N20:X20"/>
    <mergeCell ref="B19:M19"/>
  </mergeCells>
  <conditionalFormatting sqref="R6">
    <cfRule type="containsText" dxfId="1" priority="2" operator="containsText" text="Ok">
      <formula>NOT(ISERROR(SEARCH("Ok",R6)))</formula>
    </cfRule>
    <cfRule type="cellIs" dxfId="0" priority="3" operator="equal">
      <formula>"Revisar"</formula>
    </cfRule>
  </conditionalFormatting>
  <conditionalFormatting sqref="AC38:AC48">
    <cfRule type="colorScale" priority="1">
      <colorScale>
        <cfvo type="min"/>
        <cfvo type="max"/>
        <color theme="2"/>
        <color rgb="FFFFEF9C"/>
      </colorScale>
    </cfRule>
  </conditionalFormatting>
  <pageMargins left="0.7" right="0.7" top="0.75" bottom="0.75" header="0.3" footer="0.3"/>
  <pageSetup paperSize="9" scale="53" orientation="portrait" r:id="rId2"/>
  <colBreaks count="2" manualBreakCount="2">
    <brk id="8" max="53" man="1"/>
    <brk id="17" max="53" man="1"/>
  </colBreaks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42C4-215C-44F4-9DBF-8E6FFE858C8F}">
  <dimension ref="B2:O201"/>
  <sheetViews>
    <sheetView view="pageBreakPreview" topLeftCell="A92" zoomScale="96" zoomScaleNormal="76" zoomScaleSheetLayoutView="96" workbookViewId="0">
      <selection activeCell="L105" sqref="L105"/>
    </sheetView>
  </sheetViews>
  <sheetFormatPr baseColWidth="10" defaultRowHeight="14.5" x14ac:dyDescent="0.35"/>
  <cols>
    <col min="2" max="2" width="17.1796875" bestFit="1" customWidth="1"/>
    <col min="4" max="4" width="15.36328125" bestFit="1" customWidth="1"/>
    <col min="5" max="5" width="17.1796875" bestFit="1" customWidth="1"/>
  </cols>
  <sheetData>
    <row r="2" spans="2:9" x14ac:dyDescent="0.35">
      <c r="C2" s="52" t="s">
        <v>84</v>
      </c>
      <c r="D2" s="52"/>
      <c r="E2" s="52"/>
      <c r="F2" s="52"/>
      <c r="G2" s="52"/>
      <c r="H2" s="52"/>
    </row>
    <row r="3" spans="2:9" x14ac:dyDescent="0.35">
      <c r="C3" s="18" t="s">
        <v>1</v>
      </c>
      <c r="D3" s="18" t="s">
        <v>73</v>
      </c>
      <c r="E3" s="18" t="s">
        <v>74</v>
      </c>
      <c r="F3" s="18" t="s">
        <v>5</v>
      </c>
      <c r="G3" s="11" t="s">
        <v>4</v>
      </c>
      <c r="H3" s="18" t="s">
        <v>6</v>
      </c>
    </row>
    <row r="4" spans="2:9" x14ac:dyDescent="0.35">
      <c r="B4" s="18" t="s">
        <v>1</v>
      </c>
      <c r="C4" s="23">
        <v>1</v>
      </c>
      <c r="D4" s="22">
        <f>1/C5</f>
        <v>0.14285714285714285</v>
      </c>
      <c r="E4" s="22">
        <f>1/C6</f>
        <v>0.14285714285714285</v>
      </c>
      <c r="F4" s="22">
        <f>1/C7</f>
        <v>0.14285714285714285</v>
      </c>
      <c r="G4" s="22">
        <f>1/C8</f>
        <v>0.14285714285714285</v>
      </c>
      <c r="H4" s="22">
        <f>1/C9</f>
        <v>0.14285714285714285</v>
      </c>
    </row>
    <row r="5" spans="2:9" x14ac:dyDescent="0.35">
      <c r="B5" s="18" t="s">
        <v>73</v>
      </c>
      <c r="C5" s="22">
        <v>7</v>
      </c>
      <c r="D5" s="23">
        <v>1</v>
      </c>
      <c r="E5" s="22">
        <v>3</v>
      </c>
      <c r="F5" s="22">
        <v>6</v>
      </c>
      <c r="G5" s="22">
        <v>2</v>
      </c>
      <c r="H5" s="22">
        <v>4</v>
      </c>
    </row>
    <row r="6" spans="2:9" x14ac:dyDescent="0.35">
      <c r="B6" s="18" t="s">
        <v>74</v>
      </c>
      <c r="C6" s="22">
        <v>7</v>
      </c>
      <c r="D6" s="22">
        <f>1/E5</f>
        <v>0.33333333333333331</v>
      </c>
      <c r="E6" s="23">
        <v>1</v>
      </c>
      <c r="F6" s="22">
        <v>5</v>
      </c>
      <c r="G6" s="22">
        <f>1/E8</f>
        <v>0.25</v>
      </c>
      <c r="H6" s="22">
        <v>3</v>
      </c>
    </row>
    <row r="7" spans="2:9" x14ac:dyDescent="0.35">
      <c r="B7" s="18" t="s">
        <v>5</v>
      </c>
      <c r="C7" s="22">
        <v>7</v>
      </c>
      <c r="D7" s="22">
        <f>1/F5</f>
        <v>0.16666666666666666</v>
      </c>
      <c r="E7" s="22">
        <f>1/F6</f>
        <v>0.2</v>
      </c>
      <c r="F7" s="23">
        <v>1</v>
      </c>
      <c r="G7" s="22">
        <f>1/F8</f>
        <v>0.16666666666666666</v>
      </c>
      <c r="H7" s="22">
        <f>1/F9</f>
        <v>0.33333333333333331</v>
      </c>
    </row>
    <row r="8" spans="2:9" x14ac:dyDescent="0.35">
      <c r="B8" s="17" t="s">
        <v>4</v>
      </c>
      <c r="C8" s="22">
        <v>7</v>
      </c>
      <c r="D8" s="22">
        <f>1/G5</f>
        <v>0.5</v>
      </c>
      <c r="E8" s="22">
        <v>4</v>
      </c>
      <c r="F8" s="22">
        <v>6</v>
      </c>
      <c r="G8" s="23">
        <v>1</v>
      </c>
      <c r="H8" s="22">
        <v>6</v>
      </c>
    </row>
    <row r="9" spans="2:9" x14ac:dyDescent="0.35">
      <c r="B9" s="18" t="s">
        <v>6</v>
      </c>
      <c r="C9" s="22">
        <v>7</v>
      </c>
      <c r="D9" s="22">
        <f>1/H5</f>
        <v>0.25</v>
      </c>
      <c r="E9" s="22">
        <f>1/H6</f>
        <v>0.33333333333333331</v>
      </c>
      <c r="F9" s="22">
        <v>3</v>
      </c>
      <c r="G9" s="22">
        <f>1/H8</f>
        <v>0.16666666666666666</v>
      </c>
      <c r="H9" s="23">
        <v>1</v>
      </c>
    </row>
    <row r="10" spans="2:9" x14ac:dyDescent="0.35">
      <c r="B10" s="35" t="s">
        <v>87</v>
      </c>
      <c r="C10" s="22">
        <f t="shared" ref="C10:H10" si="0">SUM(C4:C9)</f>
        <v>36</v>
      </c>
      <c r="D10" s="22">
        <f t="shared" si="0"/>
        <v>2.3928571428571428</v>
      </c>
      <c r="E10" s="22">
        <f t="shared" si="0"/>
        <v>8.6761904761904756</v>
      </c>
      <c r="F10" s="22">
        <f t="shared" si="0"/>
        <v>21.142857142857142</v>
      </c>
      <c r="G10" s="22">
        <f t="shared" si="0"/>
        <v>3.7261904761904758</v>
      </c>
      <c r="H10" s="22">
        <f t="shared" si="0"/>
        <v>14.476190476190476</v>
      </c>
    </row>
    <row r="11" spans="2:9" ht="29" x14ac:dyDescent="0.35">
      <c r="C11" s="53" t="s">
        <v>85</v>
      </c>
      <c r="D11" s="53"/>
      <c r="E11" s="53"/>
      <c r="F11" s="53"/>
      <c r="G11" s="53"/>
      <c r="H11" s="53"/>
      <c r="I11" s="34" t="s">
        <v>86</v>
      </c>
    </row>
    <row r="12" spans="2:9" x14ac:dyDescent="0.35">
      <c r="C12" s="21">
        <f t="shared" ref="C12:H17" si="1">C4/C$10</f>
        <v>2.7777777777777776E-2</v>
      </c>
      <c r="D12" s="21">
        <f t="shared" si="1"/>
        <v>5.9701492537313432E-2</v>
      </c>
      <c r="E12" s="21">
        <f t="shared" si="1"/>
        <v>1.6465422612513721E-2</v>
      </c>
      <c r="F12" s="21">
        <f t="shared" si="1"/>
        <v>6.7567567567567563E-3</v>
      </c>
      <c r="G12" s="21">
        <f t="shared" si="1"/>
        <v>3.8338658146964855E-2</v>
      </c>
      <c r="H12" s="21">
        <f t="shared" si="1"/>
        <v>9.8684210526315784E-3</v>
      </c>
      <c r="I12" s="22">
        <f t="shared" ref="I12:I17" si="2">AVERAGE(C12:H12)</f>
        <v>2.6484754813993022E-2</v>
      </c>
    </row>
    <row r="13" spans="2:9" x14ac:dyDescent="0.35">
      <c r="C13" s="21">
        <f t="shared" si="1"/>
        <v>0.19444444444444445</v>
      </c>
      <c r="D13" s="21">
        <f t="shared" si="1"/>
        <v>0.41791044776119401</v>
      </c>
      <c r="E13" s="21">
        <f t="shared" si="1"/>
        <v>0.34577387486278816</v>
      </c>
      <c r="F13" s="21">
        <f t="shared" si="1"/>
        <v>0.28378378378378377</v>
      </c>
      <c r="G13" s="21">
        <f t="shared" si="1"/>
        <v>0.53674121405750808</v>
      </c>
      <c r="H13" s="21">
        <f t="shared" si="1"/>
        <v>0.27631578947368418</v>
      </c>
      <c r="I13" s="22">
        <f t="shared" si="2"/>
        <v>0.34249492573056711</v>
      </c>
    </row>
    <row r="14" spans="2:9" x14ac:dyDescent="0.35">
      <c r="C14" s="21">
        <f t="shared" si="1"/>
        <v>0.19444444444444445</v>
      </c>
      <c r="D14" s="21">
        <f t="shared" si="1"/>
        <v>0.13930348258706468</v>
      </c>
      <c r="E14" s="21">
        <f t="shared" si="1"/>
        <v>0.11525795828759605</v>
      </c>
      <c r="F14" s="21">
        <f t="shared" si="1"/>
        <v>0.23648648648648649</v>
      </c>
      <c r="G14" s="21">
        <f t="shared" si="1"/>
        <v>6.7092651757188509E-2</v>
      </c>
      <c r="H14" s="21">
        <f t="shared" si="1"/>
        <v>0.20723684210526316</v>
      </c>
      <c r="I14" s="22">
        <f t="shared" si="2"/>
        <v>0.15997031094467387</v>
      </c>
    </row>
    <row r="15" spans="2:9" x14ac:dyDescent="0.35">
      <c r="C15" s="21">
        <f t="shared" si="1"/>
        <v>0.19444444444444445</v>
      </c>
      <c r="D15" s="21">
        <f t="shared" si="1"/>
        <v>6.965174129353234E-2</v>
      </c>
      <c r="E15" s="21">
        <f t="shared" si="1"/>
        <v>2.3051591657519212E-2</v>
      </c>
      <c r="F15" s="21">
        <f t="shared" si="1"/>
        <v>4.72972972972973E-2</v>
      </c>
      <c r="G15" s="21">
        <f t="shared" si="1"/>
        <v>4.4728434504792337E-2</v>
      </c>
      <c r="H15" s="21">
        <f t="shared" si="1"/>
        <v>2.3026315789473683E-2</v>
      </c>
      <c r="I15" s="22">
        <f t="shared" si="2"/>
        <v>6.703330416450988E-2</v>
      </c>
    </row>
    <row r="16" spans="2:9" x14ac:dyDescent="0.35">
      <c r="C16" s="21">
        <f t="shared" si="1"/>
        <v>0.19444444444444445</v>
      </c>
      <c r="D16" s="21">
        <f t="shared" si="1"/>
        <v>0.20895522388059701</v>
      </c>
      <c r="E16" s="21">
        <f t="shared" si="1"/>
        <v>0.46103183315038421</v>
      </c>
      <c r="F16" s="21">
        <f t="shared" si="1"/>
        <v>0.28378378378378377</v>
      </c>
      <c r="G16" s="21">
        <f t="shared" si="1"/>
        <v>0.26837060702875404</v>
      </c>
      <c r="H16" s="21">
        <f t="shared" si="1"/>
        <v>0.41447368421052633</v>
      </c>
      <c r="I16" s="22">
        <f t="shared" si="2"/>
        <v>0.30517659608308162</v>
      </c>
    </row>
    <row r="17" spans="2:9" x14ac:dyDescent="0.35">
      <c r="C17" s="21">
        <f t="shared" si="1"/>
        <v>0.19444444444444445</v>
      </c>
      <c r="D17" s="21">
        <f t="shared" si="1"/>
        <v>0.1044776119402985</v>
      </c>
      <c r="E17" s="21">
        <f t="shared" si="1"/>
        <v>3.8419319429198684E-2</v>
      </c>
      <c r="F17" s="21">
        <f t="shared" si="1"/>
        <v>0.14189189189189189</v>
      </c>
      <c r="G17" s="21">
        <f t="shared" si="1"/>
        <v>4.4728434504792337E-2</v>
      </c>
      <c r="H17" s="21">
        <f t="shared" si="1"/>
        <v>6.9078947368421045E-2</v>
      </c>
      <c r="I17" s="22">
        <f t="shared" si="2"/>
        <v>9.8840108263174478E-2</v>
      </c>
    </row>
    <row r="18" spans="2:9" x14ac:dyDescent="0.35">
      <c r="I18" s="26"/>
    </row>
    <row r="20" spans="2:9" x14ac:dyDescent="0.35">
      <c r="C20" s="52" t="s">
        <v>88</v>
      </c>
      <c r="D20" s="52"/>
      <c r="E20" s="52"/>
      <c r="F20" s="52"/>
      <c r="G20" s="52"/>
      <c r="H20" s="52"/>
    </row>
    <row r="21" spans="2:9" x14ac:dyDescent="0.35">
      <c r="C21" s="18" t="s">
        <v>1</v>
      </c>
      <c r="D21" s="18" t="s">
        <v>73</v>
      </c>
      <c r="E21" s="18" t="s">
        <v>74</v>
      </c>
      <c r="F21" s="18" t="s">
        <v>5</v>
      </c>
      <c r="G21" s="11" t="s">
        <v>4</v>
      </c>
      <c r="H21" s="18" t="s">
        <v>6</v>
      </c>
    </row>
    <row r="22" spans="2:9" x14ac:dyDescent="0.35">
      <c r="B22" s="18" t="s">
        <v>1</v>
      </c>
      <c r="C22" s="23">
        <v>1</v>
      </c>
      <c r="D22" s="22">
        <f>1/C23</f>
        <v>0.2</v>
      </c>
      <c r="E22" s="22">
        <f>1/C24</f>
        <v>0.2</v>
      </c>
      <c r="F22" s="22">
        <f>1/C25</f>
        <v>0.2</v>
      </c>
      <c r="G22" s="22">
        <f>1/C26</f>
        <v>0.2</v>
      </c>
      <c r="H22" s="22">
        <f>1/C27</f>
        <v>0.2</v>
      </c>
    </row>
    <row r="23" spans="2:9" x14ac:dyDescent="0.35">
      <c r="B23" s="18" t="s">
        <v>73</v>
      </c>
      <c r="C23" s="22">
        <v>5</v>
      </c>
      <c r="D23" s="23">
        <v>1</v>
      </c>
      <c r="E23" s="22">
        <v>1</v>
      </c>
      <c r="F23" s="22">
        <v>1</v>
      </c>
      <c r="G23" s="22">
        <f>1/D26</f>
        <v>0.33333333333333331</v>
      </c>
      <c r="H23" s="22">
        <f>1/D27</f>
        <v>0.2</v>
      </c>
    </row>
    <row r="24" spans="2:9" x14ac:dyDescent="0.35">
      <c r="B24" s="18" t="s">
        <v>74</v>
      </c>
      <c r="C24" s="22">
        <v>5</v>
      </c>
      <c r="D24" s="22">
        <v>1</v>
      </c>
      <c r="E24" s="23">
        <v>1</v>
      </c>
      <c r="F24" s="22">
        <v>1</v>
      </c>
      <c r="G24" s="22">
        <f>1/E26</f>
        <v>0.33333333333333331</v>
      </c>
      <c r="H24" s="22">
        <f>1/E27</f>
        <v>0.2</v>
      </c>
    </row>
    <row r="25" spans="2:9" x14ac:dyDescent="0.35">
      <c r="B25" s="18" t="s">
        <v>5</v>
      </c>
      <c r="C25" s="22">
        <v>5</v>
      </c>
      <c r="D25" s="22">
        <v>1</v>
      </c>
      <c r="E25" s="22">
        <v>1</v>
      </c>
      <c r="F25" s="23">
        <v>1</v>
      </c>
      <c r="G25" s="22">
        <f>1/F26</f>
        <v>0.33333333333333331</v>
      </c>
      <c r="H25" s="22">
        <f>1/F27</f>
        <v>0.2</v>
      </c>
    </row>
    <row r="26" spans="2:9" x14ac:dyDescent="0.35">
      <c r="B26" s="17" t="s">
        <v>4</v>
      </c>
      <c r="C26" s="22">
        <v>5</v>
      </c>
      <c r="D26" s="22">
        <v>3</v>
      </c>
      <c r="E26" s="22">
        <v>3</v>
      </c>
      <c r="F26" s="22">
        <v>3</v>
      </c>
      <c r="G26" s="23">
        <v>1</v>
      </c>
      <c r="H26" s="22">
        <f>1/G27</f>
        <v>0.33333333333333331</v>
      </c>
    </row>
    <row r="27" spans="2:9" x14ac:dyDescent="0.35">
      <c r="B27" s="18" t="s">
        <v>6</v>
      </c>
      <c r="C27" s="22">
        <v>5</v>
      </c>
      <c r="D27" s="22">
        <v>5</v>
      </c>
      <c r="E27" s="22">
        <v>5</v>
      </c>
      <c r="F27" s="22">
        <v>5</v>
      </c>
      <c r="G27" s="22">
        <v>3</v>
      </c>
      <c r="H27" s="23">
        <v>1</v>
      </c>
    </row>
    <row r="28" spans="2:9" x14ac:dyDescent="0.35">
      <c r="B28" s="35" t="s">
        <v>87</v>
      </c>
      <c r="C28" s="22">
        <f t="shared" ref="C28:H28" si="3">SUM(C22:C27)</f>
        <v>26</v>
      </c>
      <c r="D28" s="22">
        <f t="shared" si="3"/>
        <v>11.2</v>
      </c>
      <c r="E28" s="22">
        <f t="shared" si="3"/>
        <v>11.2</v>
      </c>
      <c r="F28" s="22">
        <f t="shared" si="3"/>
        <v>11.2</v>
      </c>
      <c r="G28" s="22">
        <f t="shared" si="3"/>
        <v>5.2</v>
      </c>
      <c r="H28" s="22">
        <f t="shared" si="3"/>
        <v>2.1333333333333333</v>
      </c>
    </row>
    <row r="29" spans="2:9" ht="29" x14ac:dyDescent="0.35">
      <c r="C29" s="53" t="s">
        <v>85</v>
      </c>
      <c r="D29" s="53"/>
      <c r="E29" s="53"/>
      <c r="F29" s="53"/>
      <c r="G29" s="53"/>
      <c r="H29" s="53"/>
      <c r="I29" s="34" t="s">
        <v>86</v>
      </c>
    </row>
    <row r="30" spans="2:9" x14ac:dyDescent="0.35">
      <c r="C30" s="21">
        <f t="shared" ref="C30:H35" si="4">C22/C$28</f>
        <v>3.8461538461538464E-2</v>
      </c>
      <c r="D30" s="21">
        <f t="shared" si="4"/>
        <v>1.785714285714286E-2</v>
      </c>
      <c r="E30" s="21">
        <f t="shared" si="4"/>
        <v>1.785714285714286E-2</v>
      </c>
      <c r="F30" s="21">
        <f t="shared" si="4"/>
        <v>1.785714285714286E-2</v>
      </c>
      <c r="G30" s="21">
        <f t="shared" si="4"/>
        <v>3.8461538461538464E-2</v>
      </c>
      <c r="H30" s="21">
        <f t="shared" si="4"/>
        <v>9.375E-2</v>
      </c>
      <c r="I30" s="22">
        <f t="shared" ref="I30:I35" si="5">AVERAGE(C30:H30)</f>
        <v>3.7374084249084255E-2</v>
      </c>
    </row>
    <row r="31" spans="2:9" x14ac:dyDescent="0.35">
      <c r="C31" s="21">
        <f t="shared" si="4"/>
        <v>0.19230769230769232</v>
      </c>
      <c r="D31" s="21">
        <f t="shared" si="4"/>
        <v>8.9285714285714288E-2</v>
      </c>
      <c r="E31" s="21">
        <f t="shared" si="4"/>
        <v>8.9285714285714288E-2</v>
      </c>
      <c r="F31" s="21">
        <f t="shared" si="4"/>
        <v>8.9285714285714288E-2</v>
      </c>
      <c r="G31" s="21">
        <f t="shared" si="4"/>
        <v>6.4102564102564097E-2</v>
      </c>
      <c r="H31" s="21">
        <f t="shared" si="4"/>
        <v>9.375E-2</v>
      </c>
      <c r="I31" s="22">
        <f t="shared" si="5"/>
        <v>0.10300289987789989</v>
      </c>
    </row>
    <row r="32" spans="2:9" x14ac:dyDescent="0.35">
      <c r="C32" s="21">
        <f t="shared" si="4"/>
        <v>0.19230769230769232</v>
      </c>
      <c r="D32" s="21">
        <f t="shared" si="4"/>
        <v>8.9285714285714288E-2</v>
      </c>
      <c r="E32" s="21">
        <f t="shared" si="4"/>
        <v>8.9285714285714288E-2</v>
      </c>
      <c r="F32" s="21">
        <f t="shared" si="4"/>
        <v>8.9285714285714288E-2</v>
      </c>
      <c r="G32" s="21">
        <f t="shared" si="4"/>
        <v>6.4102564102564097E-2</v>
      </c>
      <c r="H32" s="21">
        <f t="shared" si="4"/>
        <v>9.375E-2</v>
      </c>
      <c r="I32" s="22">
        <f t="shared" si="5"/>
        <v>0.10300289987789989</v>
      </c>
    </row>
    <row r="33" spans="2:9" x14ac:dyDescent="0.35">
      <c r="C33" s="21">
        <f t="shared" si="4"/>
        <v>0.19230769230769232</v>
      </c>
      <c r="D33" s="21">
        <f t="shared" si="4"/>
        <v>8.9285714285714288E-2</v>
      </c>
      <c r="E33" s="21">
        <f t="shared" si="4"/>
        <v>8.9285714285714288E-2</v>
      </c>
      <c r="F33" s="21">
        <f t="shared" si="4"/>
        <v>8.9285714285714288E-2</v>
      </c>
      <c r="G33" s="21">
        <f t="shared" si="4"/>
        <v>6.4102564102564097E-2</v>
      </c>
      <c r="H33" s="21">
        <f t="shared" si="4"/>
        <v>9.375E-2</v>
      </c>
      <c r="I33" s="22">
        <f t="shared" si="5"/>
        <v>0.10300289987789989</v>
      </c>
    </row>
    <row r="34" spans="2:9" x14ac:dyDescent="0.35">
      <c r="C34" s="21">
        <f t="shared" si="4"/>
        <v>0.19230769230769232</v>
      </c>
      <c r="D34" s="21">
        <f t="shared" si="4"/>
        <v>0.26785714285714285</v>
      </c>
      <c r="E34" s="21">
        <f t="shared" si="4"/>
        <v>0.26785714285714285</v>
      </c>
      <c r="F34" s="21">
        <f t="shared" si="4"/>
        <v>0.26785714285714285</v>
      </c>
      <c r="G34" s="21">
        <f t="shared" si="4"/>
        <v>0.19230769230769229</v>
      </c>
      <c r="H34" s="21">
        <f t="shared" si="4"/>
        <v>0.15625</v>
      </c>
      <c r="I34" s="22">
        <f t="shared" si="5"/>
        <v>0.22407280219780221</v>
      </c>
    </row>
    <row r="35" spans="2:9" x14ac:dyDescent="0.35">
      <c r="C35" s="21">
        <f t="shared" si="4"/>
        <v>0.19230769230769232</v>
      </c>
      <c r="D35" s="21">
        <f t="shared" si="4"/>
        <v>0.44642857142857145</v>
      </c>
      <c r="E35" s="21">
        <f t="shared" si="4"/>
        <v>0.44642857142857145</v>
      </c>
      <c r="F35" s="21">
        <f t="shared" si="4"/>
        <v>0.44642857142857145</v>
      </c>
      <c r="G35" s="21">
        <f t="shared" si="4"/>
        <v>0.57692307692307687</v>
      </c>
      <c r="H35" s="21">
        <f t="shared" si="4"/>
        <v>0.46875</v>
      </c>
      <c r="I35" s="22">
        <f t="shared" si="5"/>
        <v>0.42954441391941395</v>
      </c>
    </row>
    <row r="36" spans="2:9" x14ac:dyDescent="0.35">
      <c r="I36" s="26"/>
    </row>
    <row r="38" spans="2:9" x14ac:dyDescent="0.35">
      <c r="C38" s="52" t="s">
        <v>89</v>
      </c>
      <c r="D38" s="52"/>
      <c r="E38" s="52"/>
      <c r="F38" s="52"/>
      <c r="G38" s="52"/>
      <c r="H38" s="52"/>
    </row>
    <row r="39" spans="2:9" x14ac:dyDescent="0.35">
      <c r="C39" s="18" t="s">
        <v>1</v>
      </c>
      <c r="D39" s="18" t="s">
        <v>73</v>
      </c>
      <c r="E39" s="18" t="s">
        <v>74</v>
      </c>
      <c r="F39" s="18" t="s">
        <v>5</v>
      </c>
      <c r="G39" s="11" t="s">
        <v>4</v>
      </c>
      <c r="H39" s="18" t="s">
        <v>6</v>
      </c>
    </row>
    <row r="40" spans="2:9" x14ac:dyDescent="0.35">
      <c r="B40" s="18" t="s">
        <v>1</v>
      </c>
      <c r="C40" s="23">
        <v>1</v>
      </c>
      <c r="D40" s="22">
        <v>1</v>
      </c>
      <c r="E40" s="22">
        <v>1</v>
      </c>
      <c r="F40" s="22">
        <v>4</v>
      </c>
      <c r="G40" s="22">
        <v>1</v>
      </c>
      <c r="H40" s="22">
        <v>3</v>
      </c>
    </row>
    <row r="41" spans="2:9" x14ac:dyDescent="0.35">
      <c r="B41" s="18" t="s">
        <v>73</v>
      </c>
      <c r="C41" s="22">
        <v>1</v>
      </c>
      <c r="D41" s="23">
        <v>1</v>
      </c>
      <c r="E41" s="22">
        <v>1</v>
      </c>
      <c r="F41" s="22">
        <v>4</v>
      </c>
      <c r="G41" s="22">
        <v>2</v>
      </c>
      <c r="H41" s="22">
        <v>4</v>
      </c>
    </row>
    <row r="42" spans="2:9" x14ac:dyDescent="0.35">
      <c r="B42" s="18" t="s">
        <v>74</v>
      </c>
      <c r="C42" s="22">
        <v>1</v>
      </c>
      <c r="D42" s="22">
        <v>1</v>
      </c>
      <c r="E42" s="23">
        <v>1</v>
      </c>
      <c r="F42" s="22">
        <v>4</v>
      </c>
      <c r="G42" s="22">
        <v>2</v>
      </c>
      <c r="H42" s="22">
        <v>4</v>
      </c>
    </row>
    <row r="43" spans="2:9" x14ac:dyDescent="0.35">
      <c r="B43" s="18" t="s">
        <v>5</v>
      </c>
      <c r="C43" s="22">
        <f>1/F40</f>
        <v>0.25</v>
      </c>
      <c r="D43" s="22">
        <f>1/F41</f>
        <v>0.25</v>
      </c>
      <c r="E43" s="22">
        <f>1/F42</f>
        <v>0.25</v>
      </c>
      <c r="F43" s="23">
        <v>1</v>
      </c>
      <c r="G43" s="22">
        <f>1/F44</f>
        <v>0.25</v>
      </c>
      <c r="H43" s="22">
        <v>1</v>
      </c>
    </row>
    <row r="44" spans="2:9" x14ac:dyDescent="0.35">
      <c r="B44" s="17" t="s">
        <v>4</v>
      </c>
      <c r="C44" s="22">
        <v>1</v>
      </c>
      <c r="D44" s="22">
        <f>1/G41</f>
        <v>0.5</v>
      </c>
      <c r="E44" s="22">
        <f>1/G42</f>
        <v>0.5</v>
      </c>
      <c r="F44" s="22">
        <v>4</v>
      </c>
      <c r="G44" s="23">
        <v>1</v>
      </c>
      <c r="H44" s="22">
        <v>5</v>
      </c>
    </row>
    <row r="45" spans="2:9" x14ac:dyDescent="0.35">
      <c r="B45" s="18" t="s">
        <v>6</v>
      </c>
      <c r="C45" s="22">
        <f>1/H40</f>
        <v>0.33333333333333331</v>
      </c>
      <c r="D45" s="22">
        <f>1/H41</f>
        <v>0.25</v>
      </c>
      <c r="E45" s="22">
        <f>1/H42</f>
        <v>0.25</v>
      </c>
      <c r="F45" s="22">
        <v>1</v>
      </c>
      <c r="G45" s="22">
        <f>1/H44</f>
        <v>0.2</v>
      </c>
      <c r="H45" s="23">
        <v>1</v>
      </c>
    </row>
    <row r="46" spans="2:9" x14ac:dyDescent="0.35">
      <c r="B46" s="35" t="s">
        <v>87</v>
      </c>
      <c r="C46" s="22">
        <f t="shared" ref="C46:H46" si="6">SUM(C40:C45)</f>
        <v>4.583333333333333</v>
      </c>
      <c r="D46" s="22">
        <f t="shared" si="6"/>
        <v>4</v>
      </c>
      <c r="E46" s="22">
        <f t="shared" si="6"/>
        <v>4</v>
      </c>
      <c r="F46" s="22">
        <f t="shared" si="6"/>
        <v>18</v>
      </c>
      <c r="G46" s="22">
        <f t="shared" si="6"/>
        <v>6.45</v>
      </c>
      <c r="H46" s="22">
        <f t="shared" si="6"/>
        <v>18</v>
      </c>
    </row>
    <row r="47" spans="2:9" ht="29" x14ac:dyDescent="0.35">
      <c r="C47" s="53" t="s">
        <v>85</v>
      </c>
      <c r="D47" s="53"/>
      <c r="E47" s="53"/>
      <c r="F47" s="53"/>
      <c r="G47" s="53"/>
      <c r="H47" s="53"/>
      <c r="I47" s="34" t="s">
        <v>86</v>
      </c>
    </row>
    <row r="48" spans="2:9" x14ac:dyDescent="0.35">
      <c r="C48" s="21">
        <f t="shared" ref="C48:H53" si="7">C40/C$46</f>
        <v>0.2181818181818182</v>
      </c>
      <c r="D48" s="21">
        <f t="shared" si="7"/>
        <v>0.25</v>
      </c>
      <c r="E48" s="21">
        <f t="shared" si="7"/>
        <v>0.25</v>
      </c>
      <c r="F48" s="21">
        <f t="shared" si="7"/>
        <v>0.22222222222222221</v>
      </c>
      <c r="G48" s="21">
        <f t="shared" si="7"/>
        <v>0.15503875968992248</v>
      </c>
      <c r="H48" s="21">
        <f t="shared" si="7"/>
        <v>0.16666666666666666</v>
      </c>
      <c r="I48" s="22">
        <f t="shared" ref="I48:I53" si="8">AVERAGE(C48:H48)</f>
        <v>0.21035157779343827</v>
      </c>
    </row>
    <row r="49" spans="2:9" x14ac:dyDescent="0.35">
      <c r="C49" s="21">
        <f t="shared" si="7"/>
        <v>0.2181818181818182</v>
      </c>
      <c r="D49" s="21">
        <f t="shared" si="7"/>
        <v>0.25</v>
      </c>
      <c r="E49" s="21">
        <f t="shared" si="7"/>
        <v>0.25</v>
      </c>
      <c r="F49" s="21">
        <f t="shared" si="7"/>
        <v>0.22222222222222221</v>
      </c>
      <c r="G49" s="21">
        <f t="shared" si="7"/>
        <v>0.31007751937984496</v>
      </c>
      <c r="H49" s="21">
        <f t="shared" si="7"/>
        <v>0.22222222222222221</v>
      </c>
      <c r="I49" s="22">
        <f t="shared" si="8"/>
        <v>0.24545063033435124</v>
      </c>
    </row>
    <row r="50" spans="2:9" x14ac:dyDescent="0.35">
      <c r="C50" s="21">
        <f t="shared" si="7"/>
        <v>0.2181818181818182</v>
      </c>
      <c r="D50" s="21">
        <f t="shared" si="7"/>
        <v>0.25</v>
      </c>
      <c r="E50" s="21">
        <f t="shared" si="7"/>
        <v>0.25</v>
      </c>
      <c r="F50" s="21">
        <f t="shared" si="7"/>
        <v>0.22222222222222221</v>
      </c>
      <c r="G50" s="21">
        <f t="shared" si="7"/>
        <v>0.31007751937984496</v>
      </c>
      <c r="H50" s="21">
        <f t="shared" si="7"/>
        <v>0.22222222222222221</v>
      </c>
      <c r="I50" s="22">
        <f t="shared" si="8"/>
        <v>0.24545063033435124</v>
      </c>
    </row>
    <row r="51" spans="2:9" x14ac:dyDescent="0.35">
      <c r="C51" s="21">
        <f t="shared" si="7"/>
        <v>5.454545454545455E-2</v>
      </c>
      <c r="D51" s="21">
        <f t="shared" si="7"/>
        <v>6.25E-2</v>
      </c>
      <c r="E51" s="21">
        <f t="shared" si="7"/>
        <v>6.25E-2</v>
      </c>
      <c r="F51" s="21">
        <f t="shared" si="7"/>
        <v>5.5555555555555552E-2</v>
      </c>
      <c r="G51" s="21">
        <f t="shared" si="7"/>
        <v>3.875968992248062E-2</v>
      </c>
      <c r="H51" s="21">
        <f t="shared" si="7"/>
        <v>5.5555555555555552E-2</v>
      </c>
      <c r="I51" s="22">
        <f t="shared" si="8"/>
        <v>5.4902709263174386E-2</v>
      </c>
    </row>
    <row r="52" spans="2:9" x14ac:dyDescent="0.35">
      <c r="C52" s="21">
        <f t="shared" si="7"/>
        <v>0.2181818181818182</v>
      </c>
      <c r="D52" s="21">
        <f t="shared" si="7"/>
        <v>0.125</v>
      </c>
      <c r="E52" s="21">
        <f t="shared" si="7"/>
        <v>0.125</v>
      </c>
      <c r="F52" s="21">
        <f t="shared" si="7"/>
        <v>0.22222222222222221</v>
      </c>
      <c r="G52" s="21">
        <f t="shared" si="7"/>
        <v>0.15503875968992248</v>
      </c>
      <c r="H52" s="21">
        <f t="shared" si="7"/>
        <v>0.27777777777777779</v>
      </c>
      <c r="I52" s="22">
        <f t="shared" si="8"/>
        <v>0.1872034296452901</v>
      </c>
    </row>
    <row r="53" spans="2:9" x14ac:dyDescent="0.35">
      <c r="C53" s="21">
        <f t="shared" si="7"/>
        <v>7.2727272727272724E-2</v>
      </c>
      <c r="D53" s="21">
        <f t="shared" si="7"/>
        <v>6.25E-2</v>
      </c>
      <c r="E53" s="21">
        <f t="shared" si="7"/>
        <v>6.25E-2</v>
      </c>
      <c r="F53" s="21">
        <f t="shared" si="7"/>
        <v>5.5555555555555552E-2</v>
      </c>
      <c r="G53" s="21">
        <f t="shared" si="7"/>
        <v>3.1007751937984496E-2</v>
      </c>
      <c r="H53" s="21">
        <f t="shared" si="7"/>
        <v>5.5555555555555552E-2</v>
      </c>
      <c r="I53" s="22">
        <f t="shared" si="8"/>
        <v>5.6641022629394723E-2</v>
      </c>
    </row>
    <row r="54" spans="2:9" x14ac:dyDescent="0.35">
      <c r="I54" s="26"/>
    </row>
    <row r="55" spans="2:9" x14ac:dyDescent="0.35">
      <c r="I55" s="26"/>
    </row>
    <row r="57" spans="2:9" x14ac:dyDescent="0.35">
      <c r="C57" s="52" t="s">
        <v>90</v>
      </c>
      <c r="D57" s="52"/>
      <c r="E57" s="52"/>
      <c r="F57" s="52"/>
      <c r="G57" s="52"/>
      <c r="H57" s="52"/>
    </row>
    <row r="58" spans="2:9" x14ac:dyDescent="0.35">
      <c r="C58" s="18" t="s">
        <v>1</v>
      </c>
      <c r="D58" s="18" t="s">
        <v>73</v>
      </c>
      <c r="E58" s="18" t="s">
        <v>74</v>
      </c>
      <c r="F58" s="18" t="s">
        <v>5</v>
      </c>
      <c r="G58" s="11" t="s">
        <v>4</v>
      </c>
      <c r="H58" s="18" t="s">
        <v>6</v>
      </c>
    </row>
    <row r="59" spans="2:9" x14ac:dyDescent="0.35">
      <c r="B59" s="18" t="s">
        <v>1</v>
      </c>
      <c r="C59" s="23">
        <v>1</v>
      </c>
      <c r="D59" s="22">
        <v>5</v>
      </c>
      <c r="E59" s="22">
        <v>5</v>
      </c>
      <c r="F59" s="22">
        <v>5</v>
      </c>
      <c r="G59" s="22">
        <v>5</v>
      </c>
      <c r="H59" s="22">
        <v>6</v>
      </c>
    </row>
    <row r="60" spans="2:9" x14ac:dyDescent="0.35">
      <c r="B60" s="18" t="s">
        <v>73</v>
      </c>
      <c r="C60" s="22">
        <f>1/D59</f>
        <v>0.2</v>
      </c>
      <c r="D60" s="23">
        <v>1</v>
      </c>
      <c r="E60" s="22">
        <v>1</v>
      </c>
      <c r="F60" s="22">
        <v>1</v>
      </c>
      <c r="G60" s="22">
        <v>2</v>
      </c>
      <c r="H60" s="22">
        <v>3</v>
      </c>
    </row>
    <row r="61" spans="2:9" x14ac:dyDescent="0.35">
      <c r="B61" s="18" t="s">
        <v>74</v>
      </c>
      <c r="C61" s="22">
        <f>1/E59</f>
        <v>0.2</v>
      </c>
      <c r="D61" s="22">
        <v>1</v>
      </c>
      <c r="E61" s="23">
        <v>1</v>
      </c>
      <c r="F61" s="22">
        <v>1</v>
      </c>
      <c r="G61" s="22">
        <v>2</v>
      </c>
      <c r="H61" s="22">
        <v>3</v>
      </c>
    </row>
    <row r="62" spans="2:9" x14ac:dyDescent="0.35">
      <c r="B62" s="18" t="s">
        <v>5</v>
      </c>
      <c r="C62" s="22">
        <f>1/F59</f>
        <v>0.2</v>
      </c>
      <c r="D62" s="22">
        <v>1</v>
      </c>
      <c r="E62" s="22">
        <v>1</v>
      </c>
      <c r="F62" s="23">
        <v>1</v>
      </c>
      <c r="G62" s="22">
        <v>2</v>
      </c>
      <c r="H62" s="22">
        <v>3</v>
      </c>
    </row>
    <row r="63" spans="2:9" x14ac:dyDescent="0.35">
      <c r="B63" s="17" t="s">
        <v>4</v>
      </c>
      <c r="C63" s="22">
        <f>1/G59</f>
        <v>0.2</v>
      </c>
      <c r="D63" s="22">
        <f>1/G61</f>
        <v>0.5</v>
      </c>
      <c r="E63" s="22">
        <f>1/G61</f>
        <v>0.5</v>
      </c>
      <c r="F63" s="22">
        <f>1/G62</f>
        <v>0.5</v>
      </c>
      <c r="G63" s="23">
        <v>1</v>
      </c>
      <c r="H63" s="22">
        <v>3</v>
      </c>
    </row>
    <row r="64" spans="2:9" x14ac:dyDescent="0.35">
      <c r="B64" s="18" t="s">
        <v>6</v>
      </c>
      <c r="C64" s="22">
        <f>1/H59</f>
        <v>0.16666666666666666</v>
      </c>
      <c r="D64" s="22">
        <f>1/H61</f>
        <v>0.33333333333333331</v>
      </c>
      <c r="E64" s="22">
        <f>1/H61</f>
        <v>0.33333333333333331</v>
      </c>
      <c r="F64" s="22">
        <f>1/H62</f>
        <v>0.33333333333333331</v>
      </c>
      <c r="G64" s="22">
        <f>1/H63</f>
        <v>0.33333333333333331</v>
      </c>
      <c r="H64" s="23">
        <v>1</v>
      </c>
    </row>
    <row r="65" spans="2:9" x14ac:dyDescent="0.35">
      <c r="B65" s="35" t="s">
        <v>87</v>
      </c>
      <c r="C65" s="22">
        <f t="shared" ref="C65:H65" si="9">SUM(C59:C64)</f>
        <v>1.9666666666666666</v>
      </c>
      <c r="D65" s="22">
        <f t="shared" si="9"/>
        <v>8.8333333333333339</v>
      </c>
      <c r="E65" s="22">
        <f t="shared" si="9"/>
        <v>8.8333333333333339</v>
      </c>
      <c r="F65" s="22">
        <f t="shared" si="9"/>
        <v>8.8333333333333339</v>
      </c>
      <c r="G65" s="22">
        <f t="shared" si="9"/>
        <v>12.333333333333334</v>
      </c>
      <c r="H65" s="22">
        <f t="shared" si="9"/>
        <v>19</v>
      </c>
    </row>
    <row r="66" spans="2:9" ht="29" x14ac:dyDescent="0.35">
      <c r="C66" s="53" t="s">
        <v>85</v>
      </c>
      <c r="D66" s="53"/>
      <c r="E66" s="53"/>
      <c r="F66" s="53"/>
      <c r="G66" s="53"/>
      <c r="H66" s="53"/>
      <c r="I66" s="34" t="s">
        <v>86</v>
      </c>
    </row>
    <row r="67" spans="2:9" x14ac:dyDescent="0.35">
      <c r="C67" s="21">
        <f t="shared" ref="C67:H72" si="10">C59/C$65</f>
        <v>0.50847457627118642</v>
      </c>
      <c r="D67" s="21">
        <f t="shared" si="10"/>
        <v>0.56603773584905659</v>
      </c>
      <c r="E67" s="21">
        <f t="shared" si="10"/>
        <v>0.56603773584905659</v>
      </c>
      <c r="F67" s="21">
        <f t="shared" si="10"/>
        <v>0.56603773584905659</v>
      </c>
      <c r="G67" s="21">
        <f t="shared" si="10"/>
        <v>0.40540540540540537</v>
      </c>
      <c r="H67" s="21">
        <f t="shared" si="10"/>
        <v>0.31578947368421051</v>
      </c>
      <c r="I67" s="22">
        <f t="shared" ref="I67:I72" si="11">AVERAGE(C67:H67)</f>
        <v>0.4879637771513286</v>
      </c>
    </row>
    <row r="68" spans="2:9" x14ac:dyDescent="0.35">
      <c r="C68" s="21">
        <f t="shared" si="10"/>
        <v>0.10169491525423729</v>
      </c>
      <c r="D68" s="21">
        <f t="shared" si="10"/>
        <v>0.11320754716981131</v>
      </c>
      <c r="E68" s="21">
        <f t="shared" si="10"/>
        <v>0.11320754716981131</v>
      </c>
      <c r="F68" s="21">
        <f t="shared" si="10"/>
        <v>0.11320754716981131</v>
      </c>
      <c r="G68" s="21">
        <f t="shared" si="10"/>
        <v>0.16216216216216214</v>
      </c>
      <c r="H68" s="21">
        <f t="shared" si="10"/>
        <v>0.15789473684210525</v>
      </c>
      <c r="I68" s="22">
        <f t="shared" si="11"/>
        <v>0.12689574262798975</v>
      </c>
    </row>
    <row r="69" spans="2:9" x14ac:dyDescent="0.35">
      <c r="C69" s="21">
        <f t="shared" si="10"/>
        <v>0.10169491525423729</v>
      </c>
      <c r="D69" s="21">
        <f t="shared" si="10"/>
        <v>0.11320754716981131</v>
      </c>
      <c r="E69" s="21">
        <f t="shared" si="10"/>
        <v>0.11320754716981131</v>
      </c>
      <c r="F69" s="21">
        <f t="shared" si="10"/>
        <v>0.11320754716981131</v>
      </c>
      <c r="G69" s="21">
        <f t="shared" si="10"/>
        <v>0.16216216216216214</v>
      </c>
      <c r="H69" s="21">
        <f t="shared" si="10"/>
        <v>0.15789473684210525</v>
      </c>
      <c r="I69" s="22">
        <f t="shared" si="11"/>
        <v>0.12689574262798975</v>
      </c>
    </row>
    <row r="70" spans="2:9" x14ac:dyDescent="0.35">
      <c r="C70" s="21">
        <f t="shared" si="10"/>
        <v>0.10169491525423729</v>
      </c>
      <c r="D70" s="21">
        <f t="shared" si="10"/>
        <v>0.11320754716981131</v>
      </c>
      <c r="E70" s="21">
        <f t="shared" si="10"/>
        <v>0.11320754716981131</v>
      </c>
      <c r="F70" s="21">
        <f t="shared" si="10"/>
        <v>0.11320754716981131</v>
      </c>
      <c r="G70" s="21">
        <f t="shared" si="10"/>
        <v>0.16216216216216214</v>
      </c>
      <c r="H70" s="21">
        <f t="shared" si="10"/>
        <v>0.15789473684210525</v>
      </c>
      <c r="I70" s="22">
        <f t="shared" si="11"/>
        <v>0.12689574262798975</v>
      </c>
    </row>
    <row r="71" spans="2:9" x14ac:dyDescent="0.35">
      <c r="C71" s="21">
        <f t="shared" si="10"/>
        <v>0.10169491525423729</v>
      </c>
      <c r="D71" s="21">
        <f t="shared" si="10"/>
        <v>5.6603773584905655E-2</v>
      </c>
      <c r="E71" s="21">
        <f t="shared" si="10"/>
        <v>5.6603773584905655E-2</v>
      </c>
      <c r="F71" s="21">
        <f t="shared" si="10"/>
        <v>5.6603773584905655E-2</v>
      </c>
      <c r="G71" s="21">
        <f t="shared" si="10"/>
        <v>8.1081081081081072E-2</v>
      </c>
      <c r="H71" s="21">
        <f t="shared" si="10"/>
        <v>0.15789473684210525</v>
      </c>
      <c r="I71" s="22">
        <f t="shared" si="11"/>
        <v>8.5080342322023439E-2</v>
      </c>
    </row>
    <row r="72" spans="2:9" x14ac:dyDescent="0.35">
      <c r="C72" s="21">
        <f t="shared" si="10"/>
        <v>8.4745762711864403E-2</v>
      </c>
      <c r="D72" s="21">
        <f t="shared" si="10"/>
        <v>3.7735849056603772E-2</v>
      </c>
      <c r="E72" s="21">
        <f t="shared" si="10"/>
        <v>3.7735849056603772E-2</v>
      </c>
      <c r="F72" s="21">
        <f t="shared" si="10"/>
        <v>3.7735849056603772E-2</v>
      </c>
      <c r="G72" s="21">
        <f t="shared" si="10"/>
        <v>2.7027027027027025E-2</v>
      </c>
      <c r="H72" s="21">
        <f t="shared" si="10"/>
        <v>5.2631578947368418E-2</v>
      </c>
      <c r="I72" s="22">
        <f t="shared" si="11"/>
        <v>4.6268652642678522E-2</v>
      </c>
    </row>
    <row r="73" spans="2:9" x14ac:dyDescent="0.35">
      <c r="I73" s="26"/>
    </row>
    <row r="75" spans="2:9" x14ac:dyDescent="0.35">
      <c r="C75" s="52" t="s">
        <v>91</v>
      </c>
      <c r="D75" s="52"/>
      <c r="E75" s="52"/>
      <c r="F75" s="52"/>
      <c r="G75" s="52"/>
      <c r="H75" s="52"/>
    </row>
    <row r="76" spans="2:9" x14ac:dyDescent="0.35">
      <c r="C76" s="18" t="s">
        <v>1</v>
      </c>
      <c r="D76" s="18" t="s">
        <v>73</v>
      </c>
      <c r="E76" s="18" t="s">
        <v>74</v>
      </c>
      <c r="F76" s="18" t="s">
        <v>5</v>
      </c>
      <c r="G76" s="11" t="s">
        <v>4</v>
      </c>
      <c r="H76" s="18" t="s">
        <v>6</v>
      </c>
    </row>
    <row r="77" spans="2:9" x14ac:dyDescent="0.35">
      <c r="B77" s="18" t="s">
        <v>1</v>
      </c>
      <c r="C77" s="23">
        <v>1</v>
      </c>
      <c r="D77" s="22">
        <f>1/C78</f>
        <v>0.14285714285714285</v>
      </c>
      <c r="E77" s="22">
        <f>1/C79</f>
        <v>0.14285714285714285</v>
      </c>
      <c r="F77" s="22">
        <f>1/C80</f>
        <v>0.16666666666666666</v>
      </c>
      <c r="G77" s="22">
        <f>1/C81</f>
        <v>0.33333333333333331</v>
      </c>
      <c r="H77" s="22">
        <f>1/C82</f>
        <v>0.2</v>
      </c>
    </row>
    <row r="78" spans="2:9" x14ac:dyDescent="0.35">
      <c r="B78" s="18" t="s">
        <v>73</v>
      </c>
      <c r="C78" s="22">
        <v>7</v>
      </c>
      <c r="D78" s="23">
        <v>1</v>
      </c>
      <c r="E78" s="22">
        <v>1</v>
      </c>
      <c r="F78" s="22">
        <v>3</v>
      </c>
      <c r="G78" s="22">
        <v>7</v>
      </c>
      <c r="H78" s="22">
        <v>5</v>
      </c>
    </row>
    <row r="79" spans="2:9" x14ac:dyDescent="0.35">
      <c r="B79" s="18" t="s">
        <v>74</v>
      </c>
      <c r="C79" s="22">
        <v>7</v>
      </c>
      <c r="D79" s="22">
        <v>1</v>
      </c>
      <c r="E79" s="23">
        <v>1</v>
      </c>
      <c r="F79" s="22">
        <v>3</v>
      </c>
      <c r="G79" s="22">
        <v>7</v>
      </c>
      <c r="H79" s="22">
        <v>5</v>
      </c>
    </row>
    <row r="80" spans="2:9" x14ac:dyDescent="0.35">
      <c r="B80" s="18" t="s">
        <v>5</v>
      </c>
      <c r="C80" s="22">
        <v>6</v>
      </c>
      <c r="D80" s="22">
        <f>1/F78</f>
        <v>0.33333333333333331</v>
      </c>
      <c r="E80" s="22">
        <f>1/F79</f>
        <v>0.33333333333333331</v>
      </c>
      <c r="F80" s="23">
        <v>1</v>
      </c>
      <c r="G80" s="22">
        <v>5</v>
      </c>
      <c r="H80" s="22">
        <v>3</v>
      </c>
    </row>
    <row r="81" spans="2:9" x14ac:dyDescent="0.35">
      <c r="B81" s="17" t="s">
        <v>4</v>
      </c>
      <c r="C81" s="22">
        <v>3</v>
      </c>
      <c r="D81" s="22">
        <f>1/G78</f>
        <v>0.14285714285714285</v>
      </c>
      <c r="E81" s="22">
        <f>1/G79</f>
        <v>0.14285714285714285</v>
      </c>
      <c r="F81" s="22">
        <f>1/G79</f>
        <v>0.14285714285714285</v>
      </c>
      <c r="G81" s="23">
        <v>1</v>
      </c>
      <c r="H81" s="22">
        <f>1/G82</f>
        <v>0.33333333333333331</v>
      </c>
    </row>
    <row r="82" spans="2:9" x14ac:dyDescent="0.35">
      <c r="B82" s="18" t="s">
        <v>6</v>
      </c>
      <c r="C82" s="22">
        <v>5</v>
      </c>
      <c r="D82" s="22">
        <f>1/H78</f>
        <v>0.2</v>
      </c>
      <c r="E82" s="22">
        <f>1/H79</f>
        <v>0.2</v>
      </c>
      <c r="F82" s="22">
        <f>1/H80</f>
        <v>0.33333333333333331</v>
      </c>
      <c r="G82" s="22">
        <v>3</v>
      </c>
      <c r="H82" s="23">
        <v>1</v>
      </c>
    </row>
    <row r="83" spans="2:9" x14ac:dyDescent="0.35">
      <c r="B83" s="35" t="s">
        <v>87</v>
      </c>
      <c r="C83" s="22">
        <f t="shared" ref="C83:H83" si="12">SUM(C77:C82)</f>
        <v>29</v>
      </c>
      <c r="D83" s="22">
        <f t="shared" si="12"/>
        <v>2.8190476190476192</v>
      </c>
      <c r="E83" s="22">
        <f t="shared" si="12"/>
        <v>2.8190476190476192</v>
      </c>
      <c r="F83" s="22">
        <f t="shared" si="12"/>
        <v>7.6428571428571423</v>
      </c>
      <c r="G83" s="22">
        <f t="shared" si="12"/>
        <v>23.333333333333332</v>
      </c>
      <c r="H83" s="22">
        <f t="shared" si="12"/>
        <v>14.533333333333333</v>
      </c>
    </row>
    <row r="84" spans="2:9" ht="29" x14ac:dyDescent="0.35">
      <c r="C84" s="53" t="s">
        <v>85</v>
      </c>
      <c r="D84" s="53"/>
      <c r="E84" s="53"/>
      <c r="F84" s="53"/>
      <c r="G84" s="53"/>
      <c r="H84" s="53"/>
      <c r="I84" s="34" t="s">
        <v>86</v>
      </c>
    </row>
    <row r="85" spans="2:9" x14ac:dyDescent="0.35">
      <c r="C85" s="21">
        <f t="shared" ref="C85:H90" si="13">C77/C$83</f>
        <v>3.4482758620689655E-2</v>
      </c>
      <c r="D85" s="21">
        <f t="shared" si="13"/>
        <v>5.0675675675675672E-2</v>
      </c>
      <c r="E85" s="21">
        <f t="shared" si="13"/>
        <v>5.0675675675675672E-2</v>
      </c>
      <c r="F85" s="21">
        <f t="shared" si="13"/>
        <v>2.1806853582554516E-2</v>
      </c>
      <c r="G85" s="21">
        <f t="shared" si="13"/>
        <v>1.4285714285714285E-2</v>
      </c>
      <c r="H85" s="21">
        <f t="shared" si="13"/>
        <v>1.3761467889908258E-2</v>
      </c>
      <c r="I85" s="22">
        <f t="shared" ref="I85:I90" si="14">AVERAGE(C85:H85)</f>
        <v>3.0948024288369676E-2</v>
      </c>
    </row>
    <row r="86" spans="2:9" x14ac:dyDescent="0.35">
      <c r="C86" s="21">
        <f t="shared" si="13"/>
        <v>0.2413793103448276</v>
      </c>
      <c r="D86" s="21">
        <f t="shared" si="13"/>
        <v>0.35472972972972971</v>
      </c>
      <c r="E86" s="21">
        <f t="shared" si="13"/>
        <v>0.35472972972972971</v>
      </c>
      <c r="F86" s="21">
        <f t="shared" si="13"/>
        <v>0.39252336448598135</v>
      </c>
      <c r="G86" s="21">
        <f t="shared" si="13"/>
        <v>0.3</v>
      </c>
      <c r="H86" s="21">
        <f t="shared" si="13"/>
        <v>0.34403669724770641</v>
      </c>
      <c r="I86" s="22">
        <f t="shared" si="14"/>
        <v>0.33123313858966247</v>
      </c>
    </row>
    <row r="87" spans="2:9" x14ac:dyDescent="0.35">
      <c r="C87" s="21">
        <f t="shared" si="13"/>
        <v>0.2413793103448276</v>
      </c>
      <c r="D87" s="21">
        <f t="shared" si="13"/>
        <v>0.35472972972972971</v>
      </c>
      <c r="E87" s="21">
        <f t="shared" si="13"/>
        <v>0.35472972972972971</v>
      </c>
      <c r="F87" s="21">
        <f t="shared" si="13"/>
        <v>0.39252336448598135</v>
      </c>
      <c r="G87" s="21">
        <f t="shared" si="13"/>
        <v>0.3</v>
      </c>
      <c r="H87" s="21">
        <f t="shared" si="13"/>
        <v>0.34403669724770641</v>
      </c>
      <c r="I87" s="22">
        <f t="shared" si="14"/>
        <v>0.33123313858966247</v>
      </c>
    </row>
    <row r="88" spans="2:9" x14ac:dyDescent="0.35">
      <c r="C88" s="21">
        <f t="shared" si="13"/>
        <v>0.20689655172413793</v>
      </c>
      <c r="D88" s="21">
        <f t="shared" si="13"/>
        <v>0.11824324324324323</v>
      </c>
      <c r="E88" s="21">
        <f t="shared" si="13"/>
        <v>0.11824324324324323</v>
      </c>
      <c r="F88" s="21">
        <f t="shared" si="13"/>
        <v>0.13084112149532712</v>
      </c>
      <c r="G88" s="21">
        <f t="shared" si="13"/>
        <v>0.2142857142857143</v>
      </c>
      <c r="H88" s="21">
        <f t="shared" si="13"/>
        <v>0.20642201834862386</v>
      </c>
      <c r="I88" s="22">
        <f t="shared" si="14"/>
        <v>0.16582198205671494</v>
      </c>
    </row>
    <row r="89" spans="2:9" x14ac:dyDescent="0.35">
      <c r="C89" s="21">
        <f t="shared" si="13"/>
        <v>0.10344827586206896</v>
      </c>
      <c r="D89" s="21">
        <f t="shared" si="13"/>
        <v>5.0675675675675672E-2</v>
      </c>
      <c r="E89" s="21">
        <f t="shared" si="13"/>
        <v>5.0675675675675672E-2</v>
      </c>
      <c r="F89" s="21">
        <f t="shared" si="13"/>
        <v>1.8691588785046728E-2</v>
      </c>
      <c r="G89" s="21">
        <f t="shared" si="13"/>
        <v>4.2857142857142858E-2</v>
      </c>
      <c r="H89" s="21">
        <f t="shared" si="13"/>
        <v>2.2935779816513759E-2</v>
      </c>
      <c r="I89" s="22">
        <f t="shared" si="14"/>
        <v>4.821402311202061E-2</v>
      </c>
    </row>
    <row r="90" spans="2:9" x14ac:dyDescent="0.35">
      <c r="C90" s="21">
        <f t="shared" si="13"/>
        <v>0.17241379310344829</v>
      </c>
      <c r="D90" s="21">
        <f t="shared" si="13"/>
        <v>7.0945945945945943E-2</v>
      </c>
      <c r="E90" s="21">
        <f t="shared" si="13"/>
        <v>7.0945945945945943E-2</v>
      </c>
      <c r="F90" s="21">
        <f t="shared" si="13"/>
        <v>4.3613707165109032E-2</v>
      </c>
      <c r="G90" s="21">
        <f t="shared" si="13"/>
        <v>0.12857142857142859</v>
      </c>
      <c r="H90" s="21">
        <f t="shared" si="13"/>
        <v>6.8807339449541288E-2</v>
      </c>
      <c r="I90" s="22">
        <f t="shared" si="14"/>
        <v>9.2549693363569843E-2</v>
      </c>
    </row>
    <row r="91" spans="2:9" x14ac:dyDescent="0.35">
      <c r="I91" s="26"/>
    </row>
    <row r="93" spans="2:9" x14ac:dyDescent="0.35">
      <c r="C93" s="52" t="s">
        <v>92</v>
      </c>
      <c r="D93" s="52"/>
      <c r="E93" s="52"/>
      <c r="F93" s="52"/>
      <c r="G93" s="52"/>
      <c r="H93" s="52"/>
    </row>
    <row r="94" spans="2:9" x14ac:dyDescent="0.35">
      <c r="C94" s="18" t="s">
        <v>1</v>
      </c>
      <c r="D94" s="18" t="s">
        <v>73</v>
      </c>
      <c r="E94" s="18" t="s">
        <v>74</v>
      </c>
      <c r="F94" s="18" t="s">
        <v>5</v>
      </c>
      <c r="G94" s="11" t="s">
        <v>4</v>
      </c>
      <c r="H94" s="18" t="s">
        <v>6</v>
      </c>
    </row>
    <row r="95" spans="2:9" x14ac:dyDescent="0.35">
      <c r="B95" s="18" t="s">
        <v>1</v>
      </c>
      <c r="C95" s="24">
        <v>1</v>
      </c>
      <c r="D95" s="25">
        <f>1/C96</f>
        <v>0.2</v>
      </c>
      <c r="E95" s="25">
        <f>1/C97</f>
        <v>0.2</v>
      </c>
      <c r="F95" s="25">
        <f>1/C98</f>
        <v>0.5</v>
      </c>
      <c r="G95" s="25">
        <f>1/C99</f>
        <v>0.25</v>
      </c>
      <c r="H95" s="25">
        <f>1/C100</f>
        <v>0.33333333333333331</v>
      </c>
    </row>
    <row r="96" spans="2:9" x14ac:dyDescent="0.35">
      <c r="B96" s="18" t="s">
        <v>73</v>
      </c>
      <c r="C96" s="25">
        <v>5</v>
      </c>
      <c r="D96" s="24">
        <v>1</v>
      </c>
      <c r="E96" s="25">
        <v>1</v>
      </c>
      <c r="F96" s="25">
        <v>5</v>
      </c>
      <c r="G96" s="25">
        <v>3</v>
      </c>
      <c r="H96" s="25">
        <v>2</v>
      </c>
    </row>
    <row r="97" spans="2:15" x14ac:dyDescent="0.35">
      <c r="B97" s="18" t="s">
        <v>74</v>
      </c>
      <c r="C97" s="25">
        <v>5</v>
      </c>
      <c r="D97" s="25">
        <v>1</v>
      </c>
      <c r="E97" s="24">
        <v>1</v>
      </c>
      <c r="F97" s="25">
        <v>5</v>
      </c>
      <c r="G97" s="25">
        <v>3</v>
      </c>
      <c r="H97" s="25">
        <v>2</v>
      </c>
    </row>
    <row r="98" spans="2:15" x14ac:dyDescent="0.35">
      <c r="B98" s="18" t="s">
        <v>5</v>
      </c>
      <c r="C98" s="25">
        <v>2</v>
      </c>
      <c r="D98" s="25">
        <f>1/F96</f>
        <v>0.2</v>
      </c>
      <c r="E98" s="25">
        <f>1/F97</f>
        <v>0.2</v>
      </c>
      <c r="F98" s="24">
        <v>1</v>
      </c>
      <c r="G98" s="25">
        <v>0.25</v>
      </c>
      <c r="H98" s="25">
        <f>1/F100</f>
        <v>0.25</v>
      </c>
    </row>
    <row r="99" spans="2:15" x14ac:dyDescent="0.35">
      <c r="B99" s="17" t="s">
        <v>4</v>
      </c>
      <c r="C99" s="25">
        <v>4</v>
      </c>
      <c r="D99" s="25">
        <f>1/G96</f>
        <v>0.33333333333333331</v>
      </c>
      <c r="E99" s="25">
        <f>1/G97</f>
        <v>0.33333333333333331</v>
      </c>
      <c r="F99" s="25">
        <v>4</v>
      </c>
      <c r="G99" s="24">
        <v>1</v>
      </c>
      <c r="H99" s="25">
        <v>5</v>
      </c>
    </row>
    <row r="100" spans="2:15" x14ac:dyDescent="0.35">
      <c r="B100" s="18" t="s">
        <v>6</v>
      </c>
      <c r="C100" s="25">
        <v>3</v>
      </c>
      <c r="D100" s="25">
        <f>1/H96</f>
        <v>0.5</v>
      </c>
      <c r="E100" s="25">
        <f>1/H97</f>
        <v>0.5</v>
      </c>
      <c r="F100" s="25">
        <v>4</v>
      </c>
      <c r="G100" s="25">
        <v>0.2</v>
      </c>
      <c r="H100" s="24">
        <v>1</v>
      </c>
    </row>
    <row r="101" spans="2:15" x14ac:dyDescent="0.35">
      <c r="B101" s="35" t="s">
        <v>87</v>
      </c>
      <c r="C101" s="22">
        <f t="shared" ref="C101:H101" si="15">SUM(C95:C100)</f>
        <v>20</v>
      </c>
      <c r="D101" s="22">
        <f t="shared" si="15"/>
        <v>3.2333333333333338</v>
      </c>
      <c r="E101" s="22">
        <f t="shared" si="15"/>
        <v>3.2333333333333338</v>
      </c>
      <c r="F101" s="22">
        <f t="shared" si="15"/>
        <v>19.5</v>
      </c>
      <c r="G101" s="22">
        <f t="shared" si="15"/>
        <v>7.7</v>
      </c>
      <c r="H101" s="22">
        <f t="shared" si="15"/>
        <v>10.583333333333334</v>
      </c>
    </row>
    <row r="102" spans="2:15" ht="29" x14ac:dyDescent="0.35">
      <c r="C102" s="53" t="s">
        <v>85</v>
      </c>
      <c r="D102" s="53"/>
      <c r="E102" s="53"/>
      <c r="F102" s="53"/>
      <c r="G102" s="53"/>
      <c r="H102" s="53"/>
      <c r="I102" s="34" t="s">
        <v>86</v>
      </c>
      <c r="O102" s="26"/>
    </row>
    <row r="103" spans="2:15" x14ac:dyDescent="0.35">
      <c r="C103" s="21">
        <f t="shared" ref="C103:H108" si="16">C95/C$101</f>
        <v>0.05</v>
      </c>
      <c r="D103" s="21">
        <f t="shared" si="16"/>
        <v>6.1855670103092779E-2</v>
      </c>
      <c r="E103" s="21">
        <f t="shared" si="16"/>
        <v>6.1855670103092779E-2</v>
      </c>
      <c r="F103" s="21">
        <f t="shared" si="16"/>
        <v>2.564102564102564E-2</v>
      </c>
      <c r="G103" s="21">
        <f t="shared" si="16"/>
        <v>3.2467532467532464E-2</v>
      </c>
      <c r="H103" s="21">
        <f t="shared" si="16"/>
        <v>3.1496062992125984E-2</v>
      </c>
      <c r="I103" s="22">
        <f t="shared" ref="I103:I108" si="17">AVERAGE(C103:H103)</f>
        <v>4.388599355114494E-2</v>
      </c>
      <c r="O103" s="26"/>
    </row>
    <row r="104" spans="2:15" x14ac:dyDescent="0.35">
      <c r="C104" s="21">
        <f t="shared" si="16"/>
        <v>0.25</v>
      </c>
      <c r="D104" s="21">
        <f t="shared" si="16"/>
        <v>0.30927835051546387</v>
      </c>
      <c r="E104" s="21">
        <f t="shared" si="16"/>
        <v>0.30927835051546387</v>
      </c>
      <c r="F104" s="21">
        <f t="shared" si="16"/>
        <v>0.25641025641025639</v>
      </c>
      <c r="G104" s="21">
        <f t="shared" si="16"/>
        <v>0.38961038961038963</v>
      </c>
      <c r="H104" s="21">
        <f t="shared" si="16"/>
        <v>0.1889763779527559</v>
      </c>
      <c r="I104" s="22">
        <f t="shared" si="17"/>
        <v>0.28392562083405498</v>
      </c>
      <c r="O104" s="26"/>
    </row>
    <row r="105" spans="2:15" x14ac:dyDescent="0.35">
      <c r="C105" s="21">
        <f t="shared" si="16"/>
        <v>0.25</v>
      </c>
      <c r="D105" s="21">
        <f t="shared" si="16"/>
        <v>0.30927835051546387</v>
      </c>
      <c r="E105" s="21">
        <f t="shared" si="16"/>
        <v>0.30927835051546387</v>
      </c>
      <c r="F105" s="21">
        <f t="shared" si="16"/>
        <v>0.25641025641025639</v>
      </c>
      <c r="G105" s="21">
        <f t="shared" si="16"/>
        <v>0.38961038961038963</v>
      </c>
      <c r="H105" s="21">
        <f t="shared" si="16"/>
        <v>0.1889763779527559</v>
      </c>
      <c r="I105" s="22">
        <f t="shared" si="17"/>
        <v>0.28392562083405498</v>
      </c>
      <c r="O105" s="26"/>
    </row>
    <row r="106" spans="2:15" x14ac:dyDescent="0.35">
      <c r="C106" s="21">
        <f t="shared" si="16"/>
        <v>0.1</v>
      </c>
      <c r="D106" s="21">
        <f t="shared" si="16"/>
        <v>6.1855670103092779E-2</v>
      </c>
      <c r="E106" s="21">
        <f t="shared" si="16"/>
        <v>6.1855670103092779E-2</v>
      </c>
      <c r="F106" s="21">
        <f t="shared" si="16"/>
        <v>5.128205128205128E-2</v>
      </c>
      <c r="G106" s="21">
        <f t="shared" si="16"/>
        <v>3.2467532467532464E-2</v>
      </c>
      <c r="H106" s="21">
        <f t="shared" si="16"/>
        <v>2.3622047244094488E-2</v>
      </c>
      <c r="I106" s="22">
        <f t="shared" si="17"/>
        <v>5.5180495199977309E-2</v>
      </c>
      <c r="O106" s="26"/>
    </row>
    <row r="107" spans="2:15" x14ac:dyDescent="0.35">
      <c r="C107" s="21">
        <f t="shared" si="16"/>
        <v>0.2</v>
      </c>
      <c r="D107" s="21">
        <f t="shared" si="16"/>
        <v>0.10309278350515462</v>
      </c>
      <c r="E107" s="21">
        <f t="shared" si="16"/>
        <v>0.10309278350515462</v>
      </c>
      <c r="F107" s="21">
        <f t="shared" si="16"/>
        <v>0.20512820512820512</v>
      </c>
      <c r="G107" s="21">
        <f t="shared" si="16"/>
        <v>0.12987012987012986</v>
      </c>
      <c r="H107" s="21">
        <f t="shared" si="16"/>
        <v>0.47244094488188976</v>
      </c>
      <c r="I107" s="22">
        <f t="shared" si="17"/>
        <v>0.20227080781508899</v>
      </c>
      <c r="O107" s="26"/>
    </row>
    <row r="108" spans="2:15" x14ac:dyDescent="0.35">
      <c r="C108" s="21">
        <f t="shared" si="16"/>
        <v>0.15</v>
      </c>
      <c r="D108" s="21">
        <f t="shared" si="16"/>
        <v>0.15463917525773194</v>
      </c>
      <c r="E108" s="21">
        <f t="shared" si="16"/>
        <v>0.15463917525773194</v>
      </c>
      <c r="F108" s="21">
        <f t="shared" si="16"/>
        <v>0.20512820512820512</v>
      </c>
      <c r="G108" s="21">
        <f t="shared" si="16"/>
        <v>2.5974025974025976E-2</v>
      </c>
      <c r="H108" s="21">
        <f t="shared" si="16"/>
        <v>9.4488188976377951E-2</v>
      </c>
      <c r="I108" s="22">
        <f t="shared" si="17"/>
        <v>0.13081146176567882</v>
      </c>
      <c r="O108" s="26"/>
    </row>
    <row r="109" spans="2:15" x14ac:dyDescent="0.35">
      <c r="I109" s="26"/>
      <c r="O109" s="26"/>
    </row>
    <row r="110" spans="2:15" x14ac:dyDescent="0.35">
      <c r="I110" s="26"/>
      <c r="O110" s="26"/>
    </row>
    <row r="112" spans="2:15" x14ac:dyDescent="0.35">
      <c r="C112" s="52" t="s">
        <v>93</v>
      </c>
      <c r="D112" s="52"/>
      <c r="E112" s="52"/>
      <c r="F112" s="52"/>
      <c r="G112" s="52"/>
      <c r="H112" s="52"/>
    </row>
    <row r="113" spans="2:15" x14ac:dyDescent="0.35">
      <c r="C113" s="18" t="s">
        <v>1</v>
      </c>
      <c r="D113" s="18" t="s">
        <v>73</v>
      </c>
      <c r="E113" s="18" t="s">
        <v>74</v>
      </c>
      <c r="F113" s="18" t="s">
        <v>5</v>
      </c>
      <c r="G113" s="11" t="s">
        <v>4</v>
      </c>
      <c r="H113" s="18" t="s">
        <v>6</v>
      </c>
    </row>
    <row r="114" spans="2:15" x14ac:dyDescent="0.35">
      <c r="B114" s="18" t="s">
        <v>1</v>
      </c>
      <c r="C114" s="23">
        <v>1</v>
      </c>
      <c r="D114" s="22">
        <f>1/C115</f>
        <v>0.5</v>
      </c>
      <c r="E114" s="22">
        <f>1/C116</f>
        <v>0.5</v>
      </c>
      <c r="F114" s="22">
        <v>5</v>
      </c>
      <c r="G114" s="22">
        <v>3</v>
      </c>
      <c r="H114" s="22">
        <v>4</v>
      </c>
    </row>
    <row r="115" spans="2:15" x14ac:dyDescent="0.35">
      <c r="B115" s="18" t="s">
        <v>73</v>
      </c>
      <c r="C115" s="22">
        <v>2</v>
      </c>
      <c r="D115" s="23">
        <v>1</v>
      </c>
      <c r="E115" s="22">
        <v>1</v>
      </c>
      <c r="F115" s="22">
        <v>6</v>
      </c>
      <c r="G115" s="22">
        <v>4</v>
      </c>
      <c r="H115" s="22">
        <v>5</v>
      </c>
    </row>
    <row r="116" spans="2:15" x14ac:dyDescent="0.35">
      <c r="B116" s="18" t="s">
        <v>74</v>
      </c>
      <c r="C116" s="22">
        <v>2</v>
      </c>
      <c r="D116" s="22">
        <v>1</v>
      </c>
      <c r="E116" s="23">
        <v>1</v>
      </c>
      <c r="F116" s="22">
        <v>6</v>
      </c>
      <c r="G116" s="22">
        <v>4</v>
      </c>
      <c r="H116" s="22">
        <v>5</v>
      </c>
    </row>
    <row r="117" spans="2:15" x14ac:dyDescent="0.35">
      <c r="B117" s="18" t="s">
        <v>5</v>
      </c>
      <c r="C117" s="22">
        <f>1/F114</f>
        <v>0.2</v>
      </c>
      <c r="D117" s="22">
        <f>1/F115</f>
        <v>0.16666666666666666</v>
      </c>
      <c r="E117" s="22">
        <f>1/F116</f>
        <v>0.16666666666666666</v>
      </c>
      <c r="F117" s="23">
        <v>1</v>
      </c>
      <c r="G117" s="22">
        <f>1/D118</f>
        <v>4</v>
      </c>
      <c r="H117" s="22">
        <f>1/F119</f>
        <v>0.33333333333333331</v>
      </c>
    </row>
    <row r="118" spans="2:15" x14ac:dyDescent="0.35">
      <c r="B118" s="17" t="s">
        <v>4</v>
      </c>
      <c r="C118" s="22">
        <f>1/G114</f>
        <v>0.33333333333333331</v>
      </c>
      <c r="D118" s="22">
        <f>1/G115</f>
        <v>0.25</v>
      </c>
      <c r="E118" s="22">
        <f>1/G116</f>
        <v>0.25</v>
      </c>
      <c r="F118" s="22">
        <v>2</v>
      </c>
      <c r="G118" s="23">
        <v>1</v>
      </c>
      <c r="H118" s="22">
        <v>3</v>
      </c>
    </row>
    <row r="119" spans="2:15" x14ac:dyDescent="0.35">
      <c r="B119" s="18" t="s">
        <v>6</v>
      </c>
      <c r="C119" s="22">
        <f>1/H114</f>
        <v>0.25</v>
      </c>
      <c r="D119" s="22">
        <f>1/H115</f>
        <v>0.2</v>
      </c>
      <c r="E119" s="22">
        <f>1/H116</f>
        <v>0.2</v>
      </c>
      <c r="F119" s="22">
        <v>3</v>
      </c>
      <c r="G119" s="22">
        <f>1/H118</f>
        <v>0.33333333333333331</v>
      </c>
      <c r="H119" s="23">
        <v>1</v>
      </c>
    </row>
    <row r="120" spans="2:15" x14ac:dyDescent="0.35">
      <c r="B120" s="41" t="s">
        <v>87</v>
      </c>
      <c r="C120" s="22">
        <f t="shared" ref="C120:H120" si="18">SUM(C114:C119)</f>
        <v>5.7833333333333332</v>
      </c>
      <c r="D120" s="22">
        <f t="shared" si="18"/>
        <v>3.1166666666666667</v>
      </c>
      <c r="E120" s="22">
        <f t="shared" si="18"/>
        <v>3.1166666666666667</v>
      </c>
      <c r="F120" s="22">
        <f t="shared" si="18"/>
        <v>23</v>
      </c>
      <c r="G120" s="22">
        <f t="shared" si="18"/>
        <v>16.333333333333332</v>
      </c>
      <c r="H120" s="22">
        <f t="shared" si="18"/>
        <v>18.333333333333336</v>
      </c>
    </row>
    <row r="121" spans="2:15" ht="29" x14ac:dyDescent="0.35">
      <c r="B121" s="1"/>
      <c r="C121" s="53" t="s">
        <v>85</v>
      </c>
      <c r="D121" s="53"/>
      <c r="E121" s="53"/>
      <c r="F121" s="53"/>
      <c r="G121" s="53"/>
      <c r="H121" s="53"/>
      <c r="I121" s="34" t="s">
        <v>86</v>
      </c>
      <c r="O121" s="26"/>
    </row>
    <row r="122" spans="2:15" x14ac:dyDescent="0.35">
      <c r="B122" s="1"/>
      <c r="C122" s="21">
        <f t="shared" ref="C122:H127" si="19">C114/C$120</f>
        <v>0.1729106628242075</v>
      </c>
      <c r="D122" s="21">
        <f t="shared" si="19"/>
        <v>0.16042780748663102</v>
      </c>
      <c r="E122" s="21">
        <f t="shared" si="19"/>
        <v>0.16042780748663102</v>
      </c>
      <c r="F122" s="21">
        <f t="shared" si="19"/>
        <v>0.21739130434782608</v>
      </c>
      <c r="G122" s="21">
        <f t="shared" si="19"/>
        <v>0.18367346938775511</v>
      </c>
      <c r="H122" s="21">
        <f t="shared" si="19"/>
        <v>0.21818181818181814</v>
      </c>
      <c r="I122" s="22">
        <f t="shared" ref="I122:I127" si="20">AVERAGE(C122:H122)</f>
        <v>0.18550214495247816</v>
      </c>
      <c r="O122" s="26"/>
    </row>
    <row r="123" spans="2:15" x14ac:dyDescent="0.35">
      <c r="B123" s="1"/>
      <c r="C123" s="21">
        <f t="shared" si="19"/>
        <v>0.345821325648415</v>
      </c>
      <c r="D123" s="21">
        <f t="shared" si="19"/>
        <v>0.32085561497326204</v>
      </c>
      <c r="E123" s="21">
        <f t="shared" si="19"/>
        <v>0.32085561497326204</v>
      </c>
      <c r="F123" s="21">
        <f t="shared" si="19"/>
        <v>0.2608695652173913</v>
      </c>
      <c r="G123" s="21">
        <f t="shared" si="19"/>
        <v>0.24489795918367349</v>
      </c>
      <c r="H123" s="21">
        <f t="shared" si="19"/>
        <v>0.27272727272727271</v>
      </c>
      <c r="I123" s="22">
        <f t="shared" si="20"/>
        <v>0.29433789212054612</v>
      </c>
      <c r="O123" s="26"/>
    </row>
    <row r="124" spans="2:15" x14ac:dyDescent="0.35">
      <c r="B124" s="1"/>
      <c r="C124" s="21">
        <f t="shared" si="19"/>
        <v>0.345821325648415</v>
      </c>
      <c r="D124" s="21">
        <f t="shared" si="19"/>
        <v>0.32085561497326204</v>
      </c>
      <c r="E124" s="21">
        <f t="shared" si="19"/>
        <v>0.32085561497326204</v>
      </c>
      <c r="F124" s="21">
        <f t="shared" si="19"/>
        <v>0.2608695652173913</v>
      </c>
      <c r="G124" s="21">
        <f t="shared" si="19"/>
        <v>0.24489795918367349</v>
      </c>
      <c r="H124" s="21">
        <f t="shared" si="19"/>
        <v>0.27272727272727271</v>
      </c>
      <c r="I124" s="22">
        <f t="shared" si="20"/>
        <v>0.29433789212054612</v>
      </c>
      <c r="O124" s="26"/>
    </row>
    <row r="125" spans="2:15" x14ac:dyDescent="0.35">
      <c r="B125" s="1"/>
      <c r="C125" s="21">
        <f t="shared" si="19"/>
        <v>3.4582132564841501E-2</v>
      </c>
      <c r="D125" s="21">
        <f t="shared" si="19"/>
        <v>5.3475935828877004E-2</v>
      </c>
      <c r="E125" s="21">
        <f t="shared" si="19"/>
        <v>5.3475935828877004E-2</v>
      </c>
      <c r="F125" s="21">
        <f t="shared" si="19"/>
        <v>4.3478260869565216E-2</v>
      </c>
      <c r="G125" s="21">
        <f t="shared" si="19"/>
        <v>0.24489795918367349</v>
      </c>
      <c r="H125" s="21">
        <f t="shared" si="19"/>
        <v>1.8181818181818177E-2</v>
      </c>
      <c r="I125" s="22">
        <f t="shared" si="20"/>
        <v>7.4682007076275411E-2</v>
      </c>
      <c r="O125" s="26"/>
    </row>
    <row r="126" spans="2:15" x14ac:dyDescent="0.35">
      <c r="B126" s="1"/>
      <c r="C126" s="21">
        <f t="shared" si="19"/>
        <v>5.7636887608069162E-2</v>
      </c>
      <c r="D126" s="21">
        <f t="shared" si="19"/>
        <v>8.0213903743315509E-2</v>
      </c>
      <c r="E126" s="21">
        <f t="shared" si="19"/>
        <v>8.0213903743315509E-2</v>
      </c>
      <c r="F126" s="21">
        <f t="shared" si="19"/>
        <v>8.6956521739130432E-2</v>
      </c>
      <c r="G126" s="21">
        <f t="shared" si="19"/>
        <v>6.1224489795918373E-2</v>
      </c>
      <c r="H126" s="21">
        <f t="shared" si="19"/>
        <v>0.16363636363636361</v>
      </c>
      <c r="I126" s="22">
        <f t="shared" si="20"/>
        <v>8.8313678377685431E-2</v>
      </c>
      <c r="O126" s="26"/>
    </row>
    <row r="127" spans="2:15" x14ac:dyDescent="0.35">
      <c r="B127" s="1"/>
      <c r="C127" s="21">
        <f t="shared" si="19"/>
        <v>4.3227665706051875E-2</v>
      </c>
      <c r="D127" s="21">
        <f t="shared" si="19"/>
        <v>6.4171122994652413E-2</v>
      </c>
      <c r="E127" s="21">
        <f t="shared" si="19"/>
        <v>6.4171122994652413E-2</v>
      </c>
      <c r="F127" s="21">
        <f t="shared" si="19"/>
        <v>0.13043478260869565</v>
      </c>
      <c r="G127" s="21">
        <f t="shared" si="19"/>
        <v>2.0408163265306124E-2</v>
      </c>
      <c r="H127" s="21">
        <f t="shared" si="19"/>
        <v>5.4545454545454536E-2</v>
      </c>
      <c r="I127" s="22">
        <f t="shared" si="20"/>
        <v>6.282638535246883E-2</v>
      </c>
      <c r="O127" s="26"/>
    </row>
    <row r="128" spans="2:15" x14ac:dyDescent="0.35">
      <c r="B128" s="1"/>
      <c r="I128" s="26"/>
      <c r="O128" s="26"/>
    </row>
    <row r="130" spans="2:9" x14ac:dyDescent="0.35">
      <c r="C130" s="52" t="s">
        <v>94</v>
      </c>
      <c r="D130" s="52"/>
      <c r="E130" s="52"/>
      <c r="F130" s="52"/>
      <c r="G130" s="52"/>
      <c r="H130" s="52"/>
    </row>
    <row r="131" spans="2:9" x14ac:dyDescent="0.35">
      <c r="C131" s="18" t="s">
        <v>1</v>
      </c>
      <c r="D131" s="18" t="s">
        <v>73</v>
      </c>
      <c r="E131" s="18" t="s">
        <v>74</v>
      </c>
      <c r="F131" s="18" t="s">
        <v>5</v>
      </c>
      <c r="G131" s="11" t="s">
        <v>4</v>
      </c>
      <c r="H131" s="18" t="s">
        <v>6</v>
      </c>
    </row>
    <row r="132" spans="2:9" x14ac:dyDescent="0.35">
      <c r="B132" s="18" t="s">
        <v>1</v>
      </c>
      <c r="C132" s="23">
        <v>1</v>
      </c>
      <c r="D132" s="22">
        <f>1/C133</f>
        <v>0.2</v>
      </c>
      <c r="E132" s="22">
        <f>1/C134</f>
        <v>0.2</v>
      </c>
      <c r="F132" s="22">
        <v>2</v>
      </c>
      <c r="G132" s="22">
        <f>1/C136</f>
        <v>0.14285714285714285</v>
      </c>
      <c r="H132" s="22">
        <f>1/C137</f>
        <v>0.25</v>
      </c>
    </row>
    <row r="133" spans="2:9" x14ac:dyDescent="0.35">
      <c r="B133" s="18" t="s">
        <v>73</v>
      </c>
      <c r="C133" s="22">
        <v>5</v>
      </c>
      <c r="D133" s="23">
        <v>1</v>
      </c>
      <c r="E133" s="22">
        <v>1</v>
      </c>
      <c r="F133" s="22">
        <v>5</v>
      </c>
      <c r="G133" s="22">
        <f>1/D136</f>
        <v>0.5</v>
      </c>
      <c r="H133" s="22">
        <v>3</v>
      </c>
    </row>
    <row r="134" spans="2:9" x14ac:dyDescent="0.35">
      <c r="B134" s="18" t="s">
        <v>74</v>
      </c>
      <c r="C134" s="22">
        <v>5</v>
      </c>
      <c r="D134" s="22">
        <v>1</v>
      </c>
      <c r="E134" s="23">
        <v>1</v>
      </c>
      <c r="F134" s="22">
        <v>5</v>
      </c>
      <c r="G134" s="22">
        <f>1/E136</f>
        <v>0.5</v>
      </c>
      <c r="H134" s="22">
        <v>3</v>
      </c>
    </row>
    <row r="135" spans="2:9" x14ac:dyDescent="0.35">
      <c r="B135" s="18" t="s">
        <v>5</v>
      </c>
      <c r="C135" s="22">
        <v>4</v>
      </c>
      <c r="D135" s="22">
        <f>1/F133</f>
        <v>0.2</v>
      </c>
      <c r="E135" s="22">
        <f>1/F134</f>
        <v>0.2</v>
      </c>
      <c r="F135" s="23">
        <v>1</v>
      </c>
      <c r="G135" s="22">
        <f>1/F136</f>
        <v>0.14285714285714285</v>
      </c>
      <c r="H135" s="22">
        <f>1/F137</f>
        <v>0.2</v>
      </c>
    </row>
    <row r="136" spans="2:9" x14ac:dyDescent="0.35">
      <c r="B136" s="17" t="s">
        <v>4</v>
      </c>
      <c r="C136" s="22">
        <v>7</v>
      </c>
      <c r="D136" s="22">
        <v>2</v>
      </c>
      <c r="E136" s="22">
        <v>2</v>
      </c>
      <c r="F136" s="22">
        <v>7</v>
      </c>
      <c r="G136" s="23">
        <v>1</v>
      </c>
      <c r="H136" s="22">
        <v>7</v>
      </c>
    </row>
    <row r="137" spans="2:9" x14ac:dyDescent="0.35">
      <c r="B137" s="18" t="s">
        <v>6</v>
      </c>
      <c r="C137" s="22">
        <v>4</v>
      </c>
      <c r="D137" s="22">
        <f>1/H133</f>
        <v>0.33333333333333331</v>
      </c>
      <c r="E137" s="22">
        <f>1/H134</f>
        <v>0.33333333333333331</v>
      </c>
      <c r="F137" s="22">
        <v>5</v>
      </c>
      <c r="G137" s="22">
        <f>1/H136</f>
        <v>0.14285714285714285</v>
      </c>
      <c r="H137" s="23">
        <v>1</v>
      </c>
    </row>
    <row r="138" spans="2:9" x14ac:dyDescent="0.35">
      <c r="B138" s="35" t="s">
        <v>87</v>
      </c>
      <c r="C138" s="22">
        <f t="shared" ref="C138:H138" si="21">SUM(C132:C137)</f>
        <v>26</v>
      </c>
      <c r="D138" s="22">
        <f t="shared" si="21"/>
        <v>4.7333333333333334</v>
      </c>
      <c r="E138" s="22">
        <f t="shared" si="21"/>
        <v>4.7333333333333334</v>
      </c>
      <c r="F138" s="22">
        <f t="shared" si="21"/>
        <v>25</v>
      </c>
      <c r="G138" s="22">
        <f t="shared" si="21"/>
        <v>2.4285714285714284</v>
      </c>
      <c r="H138" s="22">
        <f t="shared" si="21"/>
        <v>14.45</v>
      </c>
    </row>
    <row r="139" spans="2:9" ht="29" x14ac:dyDescent="0.35">
      <c r="C139" s="53" t="s">
        <v>85</v>
      </c>
      <c r="D139" s="53"/>
      <c r="E139" s="53"/>
      <c r="F139" s="53"/>
      <c r="G139" s="53"/>
      <c r="H139" s="53"/>
      <c r="I139" s="34" t="s">
        <v>86</v>
      </c>
    </row>
    <row r="140" spans="2:9" x14ac:dyDescent="0.35">
      <c r="C140" s="21">
        <f t="shared" ref="C140:H145" si="22">C132/C$138</f>
        <v>3.8461538461538464E-2</v>
      </c>
      <c r="D140" s="21">
        <f t="shared" si="22"/>
        <v>4.2253521126760563E-2</v>
      </c>
      <c r="E140" s="21">
        <f t="shared" si="22"/>
        <v>4.2253521126760563E-2</v>
      </c>
      <c r="F140" s="21">
        <f t="shared" si="22"/>
        <v>0.08</v>
      </c>
      <c r="G140" s="21">
        <f t="shared" si="22"/>
        <v>5.8823529411764705E-2</v>
      </c>
      <c r="H140" s="21">
        <f t="shared" si="22"/>
        <v>1.7301038062283738E-2</v>
      </c>
      <c r="I140" s="22">
        <f t="shared" ref="I140:I145" si="23">AVERAGE(C140:H140)</f>
        <v>4.6515524698184672E-2</v>
      </c>
    </row>
    <row r="141" spans="2:9" x14ac:dyDescent="0.35">
      <c r="C141" s="21">
        <f t="shared" si="22"/>
        <v>0.19230769230769232</v>
      </c>
      <c r="D141" s="21">
        <f t="shared" si="22"/>
        <v>0.21126760563380281</v>
      </c>
      <c r="E141" s="21">
        <f t="shared" si="22"/>
        <v>0.21126760563380281</v>
      </c>
      <c r="F141" s="21">
        <f t="shared" si="22"/>
        <v>0.2</v>
      </c>
      <c r="G141" s="21">
        <f t="shared" si="22"/>
        <v>0.20588235294117649</v>
      </c>
      <c r="H141" s="21">
        <f t="shared" si="22"/>
        <v>0.20761245674740486</v>
      </c>
      <c r="I141" s="22">
        <f t="shared" si="23"/>
        <v>0.20472295221064654</v>
      </c>
    </row>
    <row r="142" spans="2:9" x14ac:dyDescent="0.35">
      <c r="C142" s="21">
        <f t="shared" si="22"/>
        <v>0.19230769230769232</v>
      </c>
      <c r="D142" s="21">
        <f t="shared" si="22"/>
        <v>0.21126760563380281</v>
      </c>
      <c r="E142" s="21">
        <f t="shared" si="22"/>
        <v>0.21126760563380281</v>
      </c>
      <c r="F142" s="21">
        <f t="shared" si="22"/>
        <v>0.2</v>
      </c>
      <c r="G142" s="21">
        <f t="shared" si="22"/>
        <v>0.20588235294117649</v>
      </c>
      <c r="H142" s="21">
        <f t="shared" si="22"/>
        <v>0.20761245674740486</v>
      </c>
      <c r="I142" s="22">
        <f t="shared" si="23"/>
        <v>0.20472295221064654</v>
      </c>
    </row>
    <row r="143" spans="2:9" x14ac:dyDescent="0.35">
      <c r="C143" s="21">
        <f t="shared" si="22"/>
        <v>0.15384615384615385</v>
      </c>
      <c r="D143" s="21">
        <f t="shared" si="22"/>
        <v>4.2253521126760563E-2</v>
      </c>
      <c r="E143" s="21">
        <f t="shared" si="22"/>
        <v>4.2253521126760563E-2</v>
      </c>
      <c r="F143" s="21">
        <f t="shared" si="22"/>
        <v>0.04</v>
      </c>
      <c r="G143" s="21">
        <f t="shared" si="22"/>
        <v>5.8823529411764705E-2</v>
      </c>
      <c r="H143" s="21">
        <f t="shared" si="22"/>
        <v>1.3840830449826992E-2</v>
      </c>
      <c r="I143" s="22">
        <f t="shared" si="23"/>
        <v>5.8502925993544445E-2</v>
      </c>
    </row>
    <row r="144" spans="2:9" x14ac:dyDescent="0.35">
      <c r="C144" s="21">
        <f t="shared" si="22"/>
        <v>0.26923076923076922</v>
      </c>
      <c r="D144" s="21">
        <f t="shared" si="22"/>
        <v>0.42253521126760563</v>
      </c>
      <c r="E144" s="21">
        <f t="shared" si="22"/>
        <v>0.42253521126760563</v>
      </c>
      <c r="F144" s="21">
        <f t="shared" si="22"/>
        <v>0.28000000000000003</v>
      </c>
      <c r="G144" s="21">
        <f t="shared" si="22"/>
        <v>0.41176470588235298</v>
      </c>
      <c r="H144" s="21">
        <f t="shared" si="22"/>
        <v>0.48442906574394468</v>
      </c>
      <c r="I144" s="22">
        <f t="shared" si="23"/>
        <v>0.38174916056537972</v>
      </c>
    </row>
    <row r="145" spans="2:9" x14ac:dyDescent="0.35">
      <c r="C145" s="21">
        <f t="shared" si="22"/>
        <v>0.15384615384615385</v>
      </c>
      <c r="D145" s="21">
        <f t="shared" si="22"/>
        <v>7.0422535211267595E-2</v>
      </c>
      <c r="E145" s="21">
        <f t="shared" si="22"/>
        <v>7.0422535211267595E-2</v>
      </c>
      <c r="F145" s="21">
        <f t="shared" si="22"/>
        <v>0.2</v>
      </c>
      <c r="G145" s="21">
        <f t="shared" si="22"/>
        <v>5.8823529411764705E-2</v>
      </c>
      <c r="H145" s="21">
        <f t="shared" si="22"/>
        <v>6.9204152249134954E-2</v>
      </c>
      <c r="I145" s="22">
        <f t="shared" si="23"/>
        <v>0.10378648432159814</v>
      </c>
    </row>
    <row r="146" spans="2:9" x14ac:dyDescent="0.35">
      <c r="I146" s="26"/>
    </row>
    <row r="148" spans="2:9" x14ac:dyDescent="0.35">
      <c r="C148" s="52" t="s">
        <v>95</v>
      </c>
      <c r="D148" s="52"/>
      <c r="E148" s="52"/>
      <c r="F148" s="52"/>
      <c r="G148" s="52"/>
      <c r="H148" s="52"/>
    </row>
    <row r="149" spans="2:9" x14ac:dyDescent="0.35">
      <c r="C149" s="18" t="s">
        <v>1</v>
      </c>
      <c r="D149" s="18" t="s">
        <v>73</v>
      </c>
      <c r="E149" s="18" t="s">
        <v>74</v>
      </c>
      <c r="F149" s="18" t="s">
        <v>5</v>
      </c>
      <c r="G149" s="11" t="s">
        <v>4</v>
      </c>
      <c r="H149" s="18" t="s">
        <v>6</v>
      </c>
    </row>
    <row r="150" spans="2:9" x14ac:dyDescent="0.35">
      <c r="B150" s="18" t="s">
        <v>1</v>
      </c>
      <c r="C150" s="23">
        <v>1</v>
      </c>
      <c r="D150" s="22">
        <v>0.2</v>
      </c>
      <c r="E150" s="22">
        <v>0.2</v>
      </c>
      <c r="F150" s="22">
        <v>0.33333333333333331</v>
      </c>
      <c r="G150" s="22">
        <v>3</v>
      </c>
      <c r="H150" s="22">
        <v>5</v>
      </c>
    </row>
    <row r="151" spans="2:9" x14ac:dyDescent="0.35">
      <c r="B151" s="18" t="s">
        <v>73</v>
      </c>
      <c r="C151" s="22">
        <v>5</v>
      </c>
      <c r="D151" s="23">
        <v>1</v>
      </c>
      <c r="E151" s="22">
        <v>1</v>
      </c>
      <c r="F151" s="22">
        <v>3</v>
      </c>
      <c r="G151" s="22">
        <v>7</v>
      </c>
      <c r="H151" s="22">
        <v>7</v>
      </c>
    </row>
    <row r="152" spans="2:9" x14ac:dyDescent="0.35">
      <c r="B152" s="18" t="s">
        <v>74</v>
      </c>
      <c r="C152" s="22">
        <v>5</v>
      </c>
      <c r="D152" s="22">
        <v>1</v>
      </c>
      <c r="E152" s="23">
        <v>1</v>
      </c>
      <c r="F152" s="22">
        <v>3</v>
      </c>
      <c r="G152" s="22">
        <v>7</v>
      </c>
      <c r="H152" s="22">
        <v>7</v>
      </c>
    </row>
    <row r="153" spans="2:9" x14ac:dyDescent="0.35">
      <c r="B153" s="18" t="s">
        <v>5</v>
      </c>
      <c r="C153" s="22">
        <v>3</v>
      </c>
      <c r="D153" s="22">
        <v>0.33333333333333331</v>
      </c>
      <c r="E153" s="22">
        <v>0.33333333333333331</v>
      </c>
      <c r="F153" s="23">
        <v>1</v>
      </c>
      <c r="G153" s="22">
        <v>5</v>
      </c>
      <c r="H153" s="22">
        <v>6</v>
      </c>
    </row>
    <row r="154" spans="2:9" x14ac:dyDescent="0.35">
      <c r="B154" s="17" t="s">
        <v>4</v>
      </c>
      <c r="C154" s="22">
        <v>0.33333333333333331</v>
      </c>
      <c r="D154" s="22">
        <v>0.14285714285714285</v>
      </c>
      <c r="E154" s="22">
        <v>0.14285714285714285</v>
      </c>
      <c r="F154" s="22">
        <v>0.2</v>
      </c>
      <c r="G154" s="23">
        <v>1</v>
      </c>
      <c r="H154" s="22">
        <v>3</v>
      </c>
    </row>
    <row r="155" spans="2:9" x14ac:dyDescent="0.35">
      <c r="B155" s="18" t="s">
        <v>6</v>
      </c>
      <c r="C155" s="22">
        <v>0.2</v>
      </c>
      <c r="D155" s="22">
        <v>0.14285714285714285</v>
      </c>
      <c r="E155" s="22">
        <v>0.14285714285714285</v>
      </c>
      <c r="F155" s="22">
        <v>0.16666666666666666</v>
      </c>
      <c r="G155" s="22">
        <v>0.33333333333333331</v>
      </c>
      <c r="H155" s="23">
        <v>1</v>
      </c>
    </row>
    <row r="156" spans="2:9" x14ac:dyDescent="0.35">
      <c r="B156" s="35" t="s">
        <v>87</v>
      </c>
      <c r="C156" s="22">
        <f t="shared" ref="C156:H156" si="24">SUM(C150:C155)</f>
        <v>14.533333333333333</v>
      </c>
      <c r="D156" s="22">
        <f t="shared" si="24"/>
        <v>2.8190476190476192</v>
      </c>
      <c r="E156" s="22">
        <f t="shared" si="24"/>
        <v>2.8190476190476192</v>
      </c>
      <c r="F156" s="22">
        <f t="shared" si="24"/>
        <v>7.7000000000000011</v>
      </c>
      <c r="G156" s="22">
        <f t="shared" si="24"/>
        <v>23.333333333333332</v>
      </c>
      <c r="H156" s="22">
        <f t="shared" si="24"/>
        <v>29</v>
      </c>
    </row>
    <row r="157" spans="2:9" ht="29" x14ac:dyDescent="0.35">
      <c r="C157" s="53" t="s">
        <v>85</v>
      </c>
      <c r="D157" s="53"/>
      <c r="E157" s="53"/>
      <c r="F157" s="53"/>
      <c r="G157" s="53"/>
      <c r="H157" s="53"/>
      <c r="I157" s="34" t="s">
        <v>86</v>
      </c>
    </row>
    <row r="158" spans="2:9" x14ac:dyDescent="0.35">
      <c r="C158" s="21">
        <f t="shared" ref="C158:H163" si="25">C150/C$156</f>
        <v>6.8807339449541288E-2</v>
      </c>
      <c r="D158" s="21">
        <f t="shared" si="25"/>
        <v>7.0945945945945943E-2</v>
      </c>
      <c r="E158" s="21">
        <f t="shared" si="25"/>
        <v>7.0945945945945943E-2</v>
      </c>
      <c r="F158" s="21">
        <f t="shared" si="25"/>
        <v>4.3290043290043281E-2</v>
      </c>
      <c r="G158" s="21">
        <f t="shared" si="25"/>
        <v>0.12857142857142859</v>
      </c>
      <c r="H158" s="21">
        <f t="shared" si="25"/>
        <v>0.17241379310344829</v>
      </c>
      <c r="I158" s="22">
        <f t="shared" ref="I158:I163" si="26">AVERAGE(C158:H158)</f>
        <v>9.2495749384392215E-2</v>
      </c>
    </row>
    <row r="159" spans="2:9" x14ac:dyDescent="0.35">
      <c r="C159" s="21">
        <f t="shared" si="25"/>
        <v>0.34403669724770641</v>
      </c>
      <c r="D159" s="21">
        <f t="shared" si="25"/>
        <v>0.35472972972972971</v>
      </c>
      <c r="E159" s="21">
        <f t="shared" si="25"/>
        <v>0.35472972972972971</v>
      </c>
      <c r="F159" s="21">
        <f t="shared" si="25"/>
        <v>0.38961038961038957</v>
      </c>
      <c r="G159" s="21">
        <f t="shared" si="25"/>
        <v>0.3</v>
      </c>
      <c r="H159" s="21">
        <f t="shared" si="25"/>
        <v>0.2413793103448276</v>
      </c>
      <c r="I159" s="22">
        <f t="shared" si="26"/>
        <v>0.33074764277706387</v>
      </c>
    </row>
    <row r="160" spans="2:9" x14ac:dyDescent="0.35">
      <c r="C160" s="21">
        <f t="shared" si="25"/>
        <v>0.34403669724770641</v>
      </c>
      <c r="D160" s="21">
        <f t="shared" si="25"/>
        <v>0.35472972972972971</v>
      </c>
      <c r="E160" s="21">
        <f t="shared" si="25"/>
        <v>0.35472972972972971</v>
      </c>
      <c r="F160" s="21">
        <f t="shared" si="25"/>
        <v>0.38961038961038957</v>
      </c>
      <c r="G160" s="21">
        <f t="shared" si="25"/>
        <v>0.3</v>
      </c>
      <c r="H160" s="21">
        <f t="shared" si="25"/>
        <v>0.2413793103448276</v>
      </c>
      <c r="I160" s="22">
        <f t="shared" si="26"/>
        <v>0.33074764277706387</v>
      </c>
    </row>
    <row r="161" spans="2:9" x14ac:dyDescent="0.35">
      <c r="C161" s="21">
        <f t="shared" si="25"/>
        <v>0.20642201834862386</v>
      </c>
      <c r="D161" s="21">
        <f t="shared" si="25"/>
        <v>0.11824324324324323</v>
      </c>
      <c r="E161" s="21">
        <f t="shared" si="25"/>
        <v>0.11824324324324323</v>
      </c>
      <c r="F161" s="21">
        <f t="shared" si="25"/>
        <v>0.12987012987012986</v>
      </c>
      <c r="G161" s="21">
        <f t="shared" si="25"/>
        <v>0.2142857142857143</v>
      </c>
      <c r="H161" s="21">
        <f t="shared" si="25"/>
        <v>0.20689655172413793</v>
      </c>
      <c r="I161" s="22">
        <f t="shared" si="26"/>
        <v>0.16566015011918206</v>
      </c>
    </row>
    <row r="162" spans="2:9" x14ac:dyDescent="0.35">
      <c r="C162" s="21">
        <f t="shared" si="25"/>
        <v>2.2935779816513759E-2</v>
      </c>
      <c r="D162" s="21">
        <f t="shared" si="25"/>
        <v>5.0675675675675672E-2</v>
      </c>
      <c r="E162" s="21">
        <f t="shared" si="25"/>
        <v>5.0675675675675672E-2</v>
      </c>
      <c r="F162" s="21">
        <f t="shared" si="25"/>
        <v>2.5974025974025972E-2</v>
      </c>
      <c r="G162" s="21">
        <f t="shared" si="25"/>
        <v>4.2857142857142858E-2</v>
      </c>
      <c r="H162" s="21">
        <f t="shared" si="25"/>
        <v>0.10344827586206896</v>
      </c>
      <c r="I162" s="22">
        <f t="shared" si="26"/>
        <v>4.9427762643517149E-2</v>
      </c>
    </row>
    <row r="163" spans="2:9" x14ac:dyDescent="0.35">
      <c r="C163" s="21">
        <f t="shared" si="25"/>
        <v>1.3761467889908258E-2</v>
      </c>
      <c r="D163" s="21">
        <f t="shared" si="25"/>
        <v>5.0675675675675672E-2</v>
      </c>
      <c r="E163" s="21">
        <f t="shared" si="25"/>
        <v>5.0675675675675672E-2</v>
      </c>
      <c r="F163" s="21">
        <f t="shared" si="25"/>
        <v>2.1645021645021641E-2</v>
      </c>
      <c r="G163" s="21">
        <f t="shared" si="25"/>
        <v>1.4285714285714285E-2</v>
      </c>
      <c r="H163" s="21">
        <f t="shared" si="25"/>
        <v>3.4482758620689655E-2</v>
      </c>
      <c r="I163" s="22">
        <f t="shared" si="26"/>
        <v>3.0921052298780866E-2</v>
      </c>
    </row>
    <row r="164" spans="2:9" x14ac:dyDescent="0.35">
      <c r="I164" s="26"/>
    </row>
    <row r="165" spans="2:9" x14ac:dyDescent="0.35">
      <c r="I165" s="26"/>
    </row>
    <row r="167" spans="2:9" x14ac:dyDescent="0.35">
      <c r="C167" s="52" t="s">
        <v>96</v>
      </c>
      <c r="D167" s="52"/>
      <c r="E167" s="52"/>
      <c r="F167" s="52"/>
      <c r="G167" s="52"/>
      <c r="H167" s="52"/>
    </row>
    <row r="168" spans="2:9" x14ac:dyDescent="0.35">
      <c r="C168" s="18" t="s">
        <v>1</v>
      </c>
      <c r="D168" s="18" t="s">
        <v>73</v>
      </c>
      <c r="E168" s="18" t="s">
        <v>74</v>
      </c>
      <c r="F168" s="18" t="s">
        <v>5</v>
      </c>
      <c r="G168" s="11" t="s">
        <v>4</v>
      </c>
      <c r="H168" s="18" t="s">
        <v>6</v>
      </c>
    </row>
    <row r="169" spans="2:9" x14ac:dyDescent="0.35">
      <c r="B169" s="18" t="s">
        <v>1</v>
      </c>
      <c r="C169" s="23">
        <v>1</v>
      </c>
      <c r="D169" s="22">
        <f>1/C170</f>
        <v>0.5</v>
      </c>
      <c r="E169" s="22">
        <f>1/C171</f>
        <v>0.33333333333333331</v>
      </c>
      <c r="F169" s="22">
        <v>1</v>
      </c>
      <c r="G169" s="22">
        <f>1/C173</f>
        <v>0.25</v>
      </c>
      <c r="H169" s="22">
        <f>1/C174</f>
        <v>0.5</v>
      </c>
    </row>
    <row r="170" spans="2:9" x14ac:dyDescent="0.35">
      <c r="B170" s="18" t="s">
        <v>73</v>
      </c>
      <c r="C170" s="22">
        <v>2</v>
      </c>
      <c r="D170" s="23">
        <v>1</v>
      </c>
      <c r="E170" s="22">
        <f>1/2</f>
        <v>0.5</v>
      </c>
      <c r="F170" s="22">
        <v>3</v>
      </c>
      <c r="G170" s="22">
        <f>1/D173</f>
        <v>0.5</v>
      </c>
      <c r="H170" s="22">
        <v>2</v>
      </c>
    </row>
    <row r="171" spans="2:9" x14ac:dyDescent="0.35">
      <c r="B171" s="18" t="s">
        <v>74</v>
      </c>
      <c r="C171" s="22">
        <v>3</v>
      </c>
      <c r="D171" s="22">
        <v>2</v>
      </c>
      <c r="E171" s="23">
        <v>1</v>
      </c>
      <c r="F171" s="22">
        <v>4</v>
      </c>
      <c r="G171" s="22">
        <f>1/E173</f>
        <v>0.33333333333333331</v>
      </c>
      <c r="H171" s="22">
        <v>3</v>
      </c>
    </row>
    <row r="172" spans="2:9" x14ac:dyDescent="0.35">
      <c r="B172" s="18" t="s">
        <v>5</v>
      </c>
      <c r="C172" s="22">
        <v>1</v>
      </c>
      <c r="D172" s="22">
        <f>1/F170</f>
        <v>0.33333333333333331</v>
      </c>
      <c r="E172" s="22">
        <f>1/F171</f>
        <v>0.25</v>
      </c>
      <c r="F172" s="23">
        <v>1</v>
      </c>
      <c r="G172" s="22">
        <f>1/F173</f>
        <v>0.25</v>
      </c>
      <c r="H172" s="22">
        <f>1/F174</f>
        <v>0.5</v>
      </c>
    </row>
    <row r="173" spans="2:9" x14ac:dyDescent="0.35">
      <c r="B173" s="17" t="s">
        <v>4</v>
      </c>
      <c r="C173" s="22">
        <v>4</v>
      </c>
      <c r="D173" s="22">
        <v>2</v>
      </c>
      <c r="E173" s="22">
        <v>3</v>
      </c>
      <c r="F173" s="22">
        <v>4</v>
      </c>
      <c r="G173" s="23">
        <v>1</v>
      </c>
      <c r="H173" s="22">
        <v>3</v>
      </c>
    </row>
    <row r="174" spans="2:9" x14ac:dyDescent="0.35">
      <c r="B174" s="18" t="s">
        <v>6</v>
      </c>
      <c r="C174" s="22">
        <v>2</v>
      </c>
      <c r="D174" s="22">
        <f>1/H170</f>
        <v>0.5</v>
      </c>
      <c r="E174" s="22">
        <f>1/H171</f>
        <v>0.33333333333333331</v>
      </c>
      <c r="F174" s="22">
        <v>2</v>
      </c>
      <c r="G174" s="22">
        <f>1/H173</f>
        <v>0.33333333333333331</v>
      </c>
      <c r="H174" s="23">
        <v>1</v>
      </c>
    </row>
    <row r="175" spans="2:9" x14ac:dyDescent="0.35">
      <c r="B175" s="35" t="s">
        <v>87</v>
      </c>
      <c r="C175" s="22">
        <f t="shared" ref="C175:H175" si="27">SUM(C169:C174)</f>
        <v>13</v>
      </c>
      <c r="D175" s="22">
        <f t="shared" si="27"/>
        <v>6.3333333333333339</v>
      </c>
      <c r="E175" s="22">
        <f t="shared" si="27"/>
        <v>5.4166666666666661</v>
      </c>
      <c r="F175" s="22">
        <f t="shared" si="27"/>
        <v>15</v>
      </c>
      <c r="G175" s="22">
        <f t="shared" si="27"/>
        <v>2.6666666666666665</v>
      </c>
      <c r="H175" s="22">
        <f t="shared" si="27"/>
        <v>10</v>
      </c>
    </row>
    <row r="176" spans="2:9" ht="29" x14ac:dyDescent="0.35">
      <c r="C176" s="53" t="s">
        <v>85</v>
      </c>
      <c r="D176" s="53"/>
      <c r="E176" s="53"/>
      <c r="F176" s="53"/>
      <c r="G176" s="53"/>
      <c r="H176" s="53"/>
      <c r="I176" s="34" t="s">
        <v>86</v>
      </c>
    </row>
    <row r="177" spans="2:9" x14ac:dyDescent="0.35">
      <c r="C177" s="21">
        <f t="shared" ref="C177:H182" si="28">C169/C$175</f>
        <v>7.6923076923076927E-2</v>
      </c>
      <c r="D177" s="21">
        <f t="shared" si="28"/>
        <v>7.8947368421052627E-2</v>
      </c>
      <c r="E177" s="21">
        <f t="shared" si="28"/>
        <v>6.1538461538461542E-2</v>
      </c>
      <c r="F177" s="21">
        <f t="shared" si="28"/>
        <v>6.6666666666666666E-2</v>
      </c>
      <c r="G177" s="21">
        <f t="shared" si="28"/>
        <v>9.375E-2</v>
      </c>
      <c r="H177" s="21">
        <f t="shared" si="28"/>
        <v>0.05</v>
      </c>
      <c r="I177" s="22">
        <f t="shared" ref="I177:I182" si="29">AVERAGE(C177:H177)</f>
        <v>7.1304262258209627E-2</v>
      </c>
    </row>
    <row r="178" spans="2:9" x14ac:dyDescent="0.35">
      <c r="C178" s="21">
        <f t="shared" si="28"/>
        <v>0.15384615384615385</v>
      </c>
      <c r="D178" s="21">
        <f t="shared" si="28"/>
        <v>0.15789473684210525</v>
      </c>
      <c r="E178" s="21">
        <f t="shared" si="28"/>
        <v>9.2307692307692313E-2</v>
      </c>
      <c r="F178" s="21">
        <f t="shared" si="28"/>
        <v>0.2</v>
      </c>
      <c r="G178" s="21">
        <f t="shared" si="28"/>
        <v>0.1875</v>
      </c>
      <c r="H178" s="21">
        <f t="shared" si="28"/>
        <v>0.2</v>
      </c>
      <c r="I178" s="22">
        <f t="shared" si="29"/>
        <v>0.16525809716599191</v>
      </c>
    </row>
    <row r="179" spans="2:9" x14ac:dyDescent="0.35">
      <c r="C179" s="21">
        <f t="shared" si="28"/>
        <v>0.23076923076923078</v>
      </c>
      <c r="D179" s="21">
        <f t="shared" si="28"/>
        <v>0.31578947368421051</v>
      </c>
      <c r="E179" s="21">
        <f t="shared" si="28"/>
        <v>0.18461538461538463</v>
      </c>
      <c r="F179" s="21">
        <f t="shared" si="28"/>
        <v>0.26666666666666666</v>
      </c>
      <c r="G179" s="21">
        <f t="shared" si="28"/>
        <v>0.125</v>
      </c>
      <c r="H179" s="21">
        <f t="shared" si="28"/>
        <v>0.3</v>
      </c>
      <c r="I179" s="22">
        <f t="shared" si="29"/>
        <v>0.23714012595591541</v>
      </c>
    </row>
    <row r="180" spans="2:9" x14ac:dyDescent="0.35">
      <c r="C180" s="21">
        <f t="shared" si="28"/>
        <v>7.6923076923076927E-2</v>
      </c>
      <c r="D180" s="21">
        <f t="shared" si="28"/>
        <v>5.2631578947368411E-2</v>
      </c>
      <c r="E180" s="21">
        <f t="shared" si="28"/>
        <v>4.6153846153846156E-2</v>
      </c>
      <c r="F180" s="21">
        <f t="shared" si="28"/>
        <v>6.6666666666666666E-2</v>
      </c>
      <c r="G180" s="21">
        <f t="shared" si="28"/>
        <v>9.375E-2</v>
      </c>
      <c r="H180" s="21">
        <f t="shared" si="28"/>
        <v>0.05</v>
      </c>
      <c r="I180" s="22">
        <f t="shared" si="29"/>
        <v>6.4354194781826357E-2</v>
      </c>
    </row>
    <row r="181" spans="2:9" x14ac:dyDescent="0.35">
      <c r="C181" s="21">
        <f t="shared" si="28"/>
        <v>0.30769230769230771</v>
      </c>
      <c r="D181" s="21">
        <f t="shared" si="28"/>
        <v>0.31578947368421051</v>
      </c>
      <c r="E181" s="21">
        <f t="shared" si="28"/>
        <v>0.55384615384615388</v>
      </c>
      <c r="F181" s="21">
        <f t="shared" si="28"/>
        <v>0.26666666666666666</v>
      </c>
      <c r="G181" s="21">
        <f t="shared" si="28"/>
        <v>0.375</v>
      </c>
      <c r="H181" s="21">
        <f t="shared" si="28"/>
        <v>0.3</v>
      </c>
      <c r="I181" s="22">
        <f t="shared" si="29"/>
        <v>0.35316576698155644</v>
      </c>
    </row>
    <row r="182" spans="2:9" x14ac:dyDescent="0.35">
      <c r="C182" s="21">
        <f t="shared" si="28"/>
        <v>0.15384615384615385</v>
      </c>
      <c r="D182" s="21">
        <f t="shared" si="28"/>
        <v>7.8947368421052627E-2</v>
      </c>
      <c r="E182" s="21">
        <f t="shared" si="28"/>
        <v>6.1538461538461542E-2</v>
      </c>
      <c r="F182" s="21">
        <f t="shared" si="28"/>
        <v>0.13333333333333333</v>
      </c>
      <c r="G182" s="21">
        <f t="shared" si="28"/>
        <v>0.125</v>
      </c>
      <c r="H182" s="21">
        <f t="shared" si="28"/>
        <v>0.1</v>
      </c>
      <c r="I182" s="22">
        <f t="shared" si="29"/>
        <v>0.10877755285650022</v>
      </c>
    </row>
    <row r="183" spans="2:9" x14ac:dyDescent="0.35">
      <c r="I183" s="26"/>
    </row>
    <row r="185" spans="2:9" x14ac:dyDescent="0.35">
      <c r="C185" s="52" t="s">
        <v>97</v>
      </c>
      <c r="D185" s="52"/>
      <c r="E185" s="52"/>
      <c r="F185" s="52"/>
      <c r="G185" s="52"/>
      <c r="H185" s="52"/>
    </row>
    <row r="186" spans="2:9" x14ac:dyDescent="0.35">
      <c r="C186" s="18" t="s">
        <v>1</v>
      </c>
      <c r="D186" s="18" t="s">
        <v>73</v>
      </c>
      <c r="E186" s="18" t="s">
        <v>74</v>
      </c>
      <c r="F186" s="18" t="s">
        <v>5</v>
      </c>
      <c r="G186" s="11" t="s">
        <v>4</v>
      </c>
      <c r="H186" s="18" t="s">
        <v>6</v>
      </c>
    </row>
    <row r="187" spans="2:9" x14ac:dyDescent="0.35">
      <c r="B187" s="18" t="s">
        <v>1</v>
      </c>
      <c r="C187" s="23">
        <v>1</v>
      </c>
      <c r="D187" s="22">
        <f>1/C188</f>
        <v>0.33333333333333331</v>
      </c>
      <c r="E187" s="22">
        <f>1/C189</f>
        <v>0.33333333333333331</v>
      </c>
      <c r="F187" s="22">
        <f>1/C190</f>
        <v>0.33333333333333331</v>
      </c>
      <c r="G187" s="22">
        <f>1/C191</f>
        <v>0.25</v>
      </c>
      <c r="H187" s="22">
        <f>1/C192</f>
        <v>0.2</v>
      </c>
    </row>
    <row r="188" spans="2:9" x14ac:dyDescent="0.35">
      <c r="B188" s="18" t="s">
        <v>73</v>
      </c>
      <c r="C188" s="22">
        <v>3</v>
      </c>
      <c r="D188" s="23">
        <v>1</v>
      </c>
      <c r="E188" s="22">
        <v>1</v>
      </c>
      <c r="F188" s="22">
        <v>1</v>
      </c>
      <c r="G188" s="22">
        <f>1/D191</f>
        <v>0.33333333333333331</v>
      </c>
      <c r="H188" s="22">
        <f>1/D192</f>
        <v>0.25</v>
      </c>
    </row>
    <row r="189" spans="2:9" x14ac:dyDescent="0.35">
      <c r="B189" s="18" t="s">
        <v>74</v>
      </c>
      <c r="C189" s="22">
        <v>3</v>
      </c>
      <c r="D189" s="22">
        <v>1</v>
      </c>
      <c r="E189" s="23">
        <v>1</v>
      </c>
      <c r="F189" s="22">
        <v>1</v>
      </c>
      <c r="G189" s="22">
        <f>1/E191</f>
        <v>0.33333333333333331</v>
      </c>
      <c r="H189" s="22">
        <f>1/E192</f>
        <v>0.25</v>
      </c>
    </row>
    <row r="190" spans="2:9" x14ac:dyDescent="0.35">
      <c r="B190" s="18" t="s">
        <v>5</v>
      </c>
      <c r="C190" s="22">
        <v>3</v>
      </c>
      <c r="D190" s="22">
        <v>1</v>
      </c>
      <c r="E190" s="22">
        <v>1</v>
      </c>
      <c r="F190" s="23">
        <v>1</v>
      </c>
      <c r="G190" s="22">
        <f>1/F191</f>
        <v>0.33333333333333331</v>
      </c>
      <c r="H190" s="22">
        <f>1/F192</f>
        <v>0.25</v>
      </c>
    </row>
    <row r="191" spans="2:9" x14ac:dyDescent="0.35">
      <c r="B191" s="17" t="s">
        <v>4</v>
      </c>
      <c r="C191" s="22">
        <v>4</v>
      </c>
      <c r="D191" s="22">
        <v>3</v>
      </c>
      <c r="E191" s="22">
        <v>3</v>
      </c>
      <c r="F191" s="22">
        <v>3</v>
      </c>
      <c r="G191" s="23">
        <v>1</v>
      </c>
      <c r="H191" s="22">
        <f>1/G192</f>
        <v>0.5</v>
      </c>
    </row>
    <row r="192" spans="2:9" x14ac:dyDescent="0.35">
      <c r="B192" s="18" t="s">
        <v>6</v>
      </c>
      <c r="C192" s="22">
        <v>5</v>
      </c>
      <c r="D192" s="22">
        <v>4</v>
      </c>
      <c r="E192" s="22">
        <v>4</v>
      </c>
      <c r="F192" s="22">
        <v>4</v>
      </c>
      <c r="G192" s="22">
        <v>2</v>
      </c>
      <c r="H192" s="23">
        <v>1</v>
      </c>
    </row>
    <row r="193" spans="2:9" x14ac:dyDescent="0.35">
      <c r="B193" s="35" t="s">
        <v>87</v>
      </c>
      <c r="C193" s="22">
        <f t="shared" ref="C193:H193" si="30">SUM(C187:C192)</f>
        <v>19</v>
      </c>
      <c r="D193" s="22">
        <f t="shared" si="30"/>
        <v>10.333333333333332</v>
      </c>
      <c r="E193" s="22">
        <f t="shared" si="30"/>
        <v>10.333333333333332</v>
      </c>
      <c r="F193" s="22">
        <f t="shared" si="30"/>
        <v>10.333333333333332</v>
      </c>
      <c r="G193" s="22">
        <f t="shared" si="30"/>
        <v>4.25</v>
      </c>
      <c r="H193" s="22">
        <f t="shared" si="30"/>
        <v>2.4500000000000002</v>
      </c>
    </row>
    <row r="194" spans="2:9" ht="29" x14ac:dyDescent="0.35">
      <c r="C194" s="53" t="s">
        <v>85</v>
      </c>
      <c r="D194" s="53"/>
      <c r="E194" s="53"/>
      <c r="F194" s="53"/>
      <c r="G194" s="53"/>
      <c r="H194" s="53"/>
      <c r="I194" s="34" t="s">
        <v>86</v>
      </c>
    </row>
    <row r="195" spans="2:9" x14ac:dyDescent="0.35">
      <c r="C195" s="21">
        <f t="shared" ref="C195:H200" si="31">C187/C$193</f>
        <v>5.2631578947368418E-2</v>
      </c>
      <c r="D195" s="21">
        <f t="shared" si="31"/>
        <v>3.2258064516129031E-2</v>
      </c>
      <c r="E195" s="21">
        <f t="shared" si="31"/>
        <v>3.2258064516129031E-2</v>
      </c>
      <c r="F195" s="21">
        <f t="shared" si="31"/>
        <v>3.2258064516129031E-2</v>
      </c>
      <c r="G195" s="21">
        <f t="shared" si="31"/>
        <v>5.8823529411764705E-2</v>
      </c>
      <c r="H195" s="21">
        <f t="shared" si="31"/>
        <v>8.1632653061224483E-2</v>
      </c>
      <c r="I195" s="22">
        <f t="shared" ref="I195:I200" si="32">AVERAGE(C195:H195)</f>
        <v>4.8310325828124112E-2</v>
      </c>
    </row>
    <row r="196" spans="2:9" x14ac:dyDescent="0.35">
      <c r="C196" s="21">
        <f t="shared" si="31"/>
        <v>0.15789473684210525</v>
      </c>
      <c r="D196" s="21">
        <f t="shared" si="31"/>
        <v>9.6774193548387108E-2</v>
      </c>
      <c r="E196" s="21">
        <f t="shared" si="31"/>
        <v>9.6774193548387108E-2</v>
      </c>
      <c r="F196" s="21">
        <f t="shared" si="31"/>
        <v>9.6774193548387108E-2</v>
      </c>
      <c r="G196" s="21">
        <f t="shared" si="31"/>
        <v>7.8431372549019607E-2</v>
      </c>
      <c r="H196" s="21">
        <f t="shared" si="31"/>
        <v>0.1020408163265306</v>
      </c>
      <c r="I196" s="22">
        <f t="shared" si="32"/>
        <v>0.10478158439380281</v>
      </c>
    </row>
    <row r="197" spans="2:9" x14ac:dyDescent="0.35">
      <c r="C197" s="21">
        <f t="shared" si="31"/>
        <v>0.15789473684210525</v>
      </c>
      <c r="D197" s="21">
        <f t="shared" si="31"/>
        <v>9.6774193548387108E-2</v>
      </c>
      <c r="E197" s="21">
        <f t="shared" si="31"/>
        <v>9.6774193548387108E-2</v>
      </c>
      <c r="F197" s="21">
        <f t="shared" si="31"/>
        <v>9.6774193548387108E-2</v>
      </c>
      <c r="G197" s="21">
        <f t="shared" si="31"/>
        <v>7.8431372549019607E-2</v>
      </c>
      <c r="H197" s="21">
        <f t="shared" si="31"/>
        <v>0.1020408163265306</v>
      </c>
      <c r="I197" s="22">
        <f t="shared" si="32"/>
        <v>0.10478158439380281</v>
      </c>
    </row>
    <row r="198" spans="2:9" x14ac:dyDescent="0.35">
      <c r="C198" s="21">
        <f t="shared" si="31"/>
        <v>0.15789473684210525</v>
      </c>
      <c r="D198" s="21">
        <f t="shared" si="31"/>
        <v>9.6774193548387108E-2</v>
      </c>
      <c r="E198" s="21">
        <f t="shared" si="31"/>
        <v>9.6774193548387108E-2</v>
      </c>
      <c r="F198" s="21">
        <f t="shared" si="31"/>
        <v>9.6774193548387108E-2</v>
      </c>
      <c r="G198" s="21">
        <f t="shared" si="31"/>
        <v>7.8431372549019607E-2</v>
      </c>
      <c r="H198" s="21">
        <f t="shared" si="31"/>
        <v>0.1020408163265306</v>
      </c>
      <c r="I198" s="22">
        <f t="shared" si="32"/>
        <v>0.10478158439380281</v>
      </c>
    </row>
    <row r="199" spans="2:9" x14ac:dyDescent="0.35">
      <c r="C199" s="21">
        <f t="shared" si="31"/>
        <v>0.21052631578947367</v>
      </c>
      <c r="D199" s="21">
        <f t="shared" si="31"/>
        <v>0.29032258064516131</v>
      </c>
      <c r="E199" s="21">
        <f t="shared" si="31"/>
        <v>0.29032258064516131</v>
      </c>
      <c r="F199" s="21">
        <f t="shared" si="31"/>
        <v>0.29032258064516131</v>
      </c>
      <c r="G199" s="21">
        <f t="shared" si="31"/>
        <v>0.23529411764705882</v>
      </c>
      <c r="H199" s="21">
        <f t="shared" si="31"/>
        <v>0.2040816326530612</v>
      </c>
      <c r="I199" s="22">
        <f t="shared" si="32"/>
        <v>0.25347830133751292</v>
      </c>
    </row>
    <row r="200" spans="2:9" x14ac:dyDescent="0.35">
      <c r="C200" s="21">
        <f t="shared" si="31"/>
        <v>0.26315789473684209</v>
      </c>
      <c r="D200" s="21">
        <f t="shared" si="31"/>
        <v>0.38709677419354843</v>
      </c>
      <c r="E200" s="21">
        <f t="shared" si="31"/>
        <v>0.38709677419354843</v>
      </c>
      <c r="F200" s="21">
        <f t="shared" si="31"/>
        <v>0.38709677419354843</v>
      </c>
      <c r="G200" s="21">
        <f t="shared" si="31"/>
        <v>0.47058823529411764</v>
      </c>
      <c r="H200" s="21">
        <f t="shared" si="31"/>
        <v>0.4081632653061224</v>
      </c>
      <c r="I200" s="22">
        <f t="shared" si="32"/>
        <v>0.3838666196529546</v>
      </c>
    </row>
    <row r="201" spans="2:9" x14ac:dyDescent="0.35">
      <c r="I201" s="26"/>
    </row>
  </sheetData>
  <customSheetViews>
    <customSheetView guid="{1FA874ED-882F-4CD1-9FAA-42B4D139FAC5}" scale="76" showPageBreaks="1" fitToPage="1" printArea="1">
      <selection activeCell="O213" sqref="O213"/>
      <rowBreaks count="3" manualBreakCount="3">
        <brk id="54" max="9" man="1"/>
        <brk id="108" max="9" man="1"/>
        <brk id="162" max="9" man="1"/>
      </rowBreaks>
      <colBreaks count="1" manualBreakCount="1">
        <brk id="10" max="191" man="1"/>
      </colBreaks>
      <pageMargins left="0.23622047244094491" right="0.23622047244094491" top="0.74803149606299213" bottom="0.59055118110236227" header="0.31496062992125984" footer="0.31496062992125984"/>
      <pageSetup paperSize="9" scale="23" fitToWidth="0" orientation="portrait" r:id="rId1"/>
    </customSheetView>
  </customSheetViews>
  <mergeCells count="22">
    <mergeCell ref="C102:H102"/>
    <mergeCell ref="C2:H2"/>
    <mergeCell ref="C11:H11"/>
    <mergeCell ref="C20:H20"/>
    <mergeCell ref="C29:H29"/>
    <mergeCell ref="C38:H38"/>
    <mergeCell ref="C47:H47"/>
    <mergeCell ref="C57:H57"/>
    <mergeCell ref="C66:H66"/>
    <mergeCell ref="C75:H75"/>
    <mergeCell ref="C84:H84"/>
    <mergeCell ref="C93:H93"/>
    <mergeCell ref="C167:H167"/>
    <mergeCell ref="C176:H176"/>
    <mergeCell ref="C185:H185"/>
    <mergeCell ref="C194:H194"/>
    <mergeCell ref="C112:H112"/>
    <mergeCell ref="C121:H121"/>
    <mergeCell ref="C130:H130"/>
    <mergeCell ref="C139:H139"/>
    <mergeCell ref="C148:H148"/>
    <mergeCell ref="C157:H157"/>
  </mergeCells>
  <pageMargins left="0.23622047244094491" right="0.23622047244094491" top="0.74803149606299213" bottom="0.59055118110236227" header="0.31496062992125984" footer="0.31496062992125984"/>
  <pageSetup paperSize="9" scale="78" fitToWidth="0" orientation="portrait" r:id="rId2"/>
  <rowBreaks count="3" manualBreakCount="3">
    <brk id="55" max="9" man="1"/>
    <brk id="110" max="9" man="1"/>
    <brk id="165" max="9" man="1"/>
  </rowBreaks>
  <colBreaks count="1" manualBreakCount="1">
    <brk id="10" max="191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0FCB-4F57-4B3E-8303-43791ED501F2}">
  <dimension ref="B2:H34"/>
  <sheetViews>
    <sheetView tabSelected="1" zoomScale="90" zoomScaleNormal="90" workbookViewId="0">
      <selection activeCell="H11" sqref="H11"/>
    </sheetView>
  </sheetViews>
  <sheetFormatPr baseColWidth="10" defaultRowHeight="14.5" x14ac:dyDescent="0.35"/>
  <cols>
    <col min="2" max="2" width="17.1796875" bestFit="1" customWidth="1"/>
    <col min="3" max="3" width="23.26953125" bestFit="1" customWidth="1"/>
    <col min="4" max="4" width="20.36328125" bestFit="1" customWidth="1"/>
    <col min="5" max="5" width="24.36328125" bestFit="1" customWidth="1"/>
    <col min="6" max="6" width="21.6328125" bestFit="1" customWidth="1"/>
    <col min="7" max="7" width="28.6328125" bestFit="1" customWidth="1"/>
    <col min="8" max="8" width="19.36328125" bestFit="1" customWidth="1"/>
    <col min="9" max="9" width="6.26953125" customWidth="1"/>
    <col min="10" max="10" width="20.36328125" bestFit="1" customWidth="1"/>
    <col min="11" max="11" width="24.36328125" bestFit="1" customWidth="1"/>
    <col min="12" max="12" width="21.6328125" bestFit="1" customWidth="1"/>
    <col min="13" max="13" width="28.6328125" bestFit="1" customWidth="1"/>
  </cols>
  <sheetData>
    <row r="2" spans="2:8" x14ac:dyDescent="0.35">
      <c r="B2" s="12"/>
      <c r="C2" s="13" t="s">
        <v>7</v>
      </c>
      <c r="D2" s="13" t="s">
        <v>8</v>
      </c>
      <c r="E2" s="14" t="s">
        <v>9</v>
      </c>
      <c r="F2" s="13" t="s">
        <v>10</v>
      </c>
      <c r="G2" s="13" t="s">
        <v>11</v>
      </c>
      <c r="H2" s="13" t="s">
        <v>12</v>
      </c>
    </row>
    <row r="3" spans="2:8" x14ac:dyDescent="0.35">
      <c r="B3" s="18" t="s">
        <v>1</v>
      </c>
      <c r="C3" s="36">
        <f>Hoja3!I12</f>
        <v>2.6484754813993022E-2</v>
      </c>
      <c r="D3" s="36">
        <f>Hoja3!I30</f>
        <v>3.7374084249084255E-2</v>
      </c>
      <c r="E3" s="36">
        <f>Hoja3!I48</f>
        <v>0.21035157779343827</v>
      </c>
      <c r="F3" s="36">
        <f>Hoja3!I67</f>
        <v>0.4879637771513286</v>
      </c>
      <c r="G3" s="32">
        <f>Hoja3!I85</f>
        <v>3.0948024288369676E-2</v>
      </c>
      <c r="H3" s="36">
        <f>Hoja3!I103</f>
        <v>4.388599355114494E-2</v>
      </c>
    </row>
    <row r="4" spans="2:8" x14ac:dyDescent="0.35">
      <c r="B4" s="18" t="s">
        <v>73</v>
      </c>
      <c r="C4" s="42">
        <f>Hoja3!I13</f>
        <v>0.34249492573056711</v>
      </c>
      <c r="D4" s="36">
        <f>Hoja3!I31</f>
        <v>0.10300289987789989</v>
      </c>
      <c r="E4" s="42">
        <f>Hoja3!I49</f>
        <v>0.24545063033435124</v>
      </c>
      <c r="F4" s="42">
        <f>Hoja3!I68</f>
        <v>0.12689574262798975</v>
      </c>
      <c r="G4" s="43">
        <f>Hoja3!I86</f>
        <v>0.33123313858966247</v>
      </c>
      <c r="H4" s="42">
        <f>Hoja3!I104</f>
        <v>0.28392562083405498</v>
      </c>
    </row>
    <row r="5" spans="2:8" x14ac:dyDescent="0.35">
      <c r="B5" s="18" t="s">
        <v>74</v>
      </c>
      <c r="C5" s="36">
        <f>Hoja3!I14</f>
        <v>0.15997031094467387</v>
      </c>
      <c r="D5" s="36">
        <f>Hoja3!I32</f>
        <v>0.10300289987789989</v>
      </c>
      <c r="E5" s="42">
        <f>Hoja3!I50</f>
        <v>0.24545063033435124</v>
      </c>
      <c r="F5" s="42">
        <f>Hoja3!I69</f>
        <v>0.12689574262798975</v>
      </c>
      <c r="G5" s="43">
        <f>Hoja3!I87</f>
        <v>0.33123313858966247</v>
      </c>
      <c r="H5" s="42">
        <f>Hoja3!I105</f>
        <v>0.28392562083405498</v>
      </c>
    </row>
    <row r="6" spans="2:8" x14ac:dyDescent="0.35">
      <c r="B6" s="18" t="s">
        <v>5</v>
      </c>
      <c r="C6" s="36">
        <f>Hoja3!I15</f>
        <v>6.703330416450988E-2</v>
      </c>
      <c r="D6" s="36">
        <f>Hoja3!I33</f>
        <v>0.10300289987789989</v>
      </c>
      <c r="E6" s="36">
        <f>Hoja3!I51</f>
        <v>5.4902709263174386E-2</v>
      </c>
      <c r="F6" s="36">
        <f>Hoja3!I70</f>
        <v>0.12689574262798975</v>
      </c>
      <c r="G6" s="32">
        <f>Hoja3!I88</f>
        <v>0.16582198205671494</v>
      </c>
      <c r="H6" s="36">
        <f>Hoja3!I106</f>
        <v>5.5180495199977309E-2</v>
      </c>
    </row>
    <row r="7" spans="2:8" x14ac:dyDescent="0.35">
      <c r="B7" s="17" t="s">
        <v>4</v>
      </c>
      <c r="C7" s="42">
        <f>Hoja3!I16</f>
        <v>0.30517659608308162</v>
      </c>
      <c r="D7" s="42">
        <f>Hoja3!I34</f>
        <v>0.22407280219780221</v>
      </c>
      <c r="E7" s="42">
        <f>Hoja3!I52</f>
        <v>0.1872034296452901</v>
      </c>
      <c r="F7" s="36">
        <f>Hoja3!I71</f>
        <v>8.5080342322023439E-2</v>
      </c>
      <c r="G7" s="32">
        <f>Hoja3!I89</f>
        <v>4.821402311202061E-2</v>
      </c>
      <c r="H7" s="36">
        <f>Hoja3!I107</f>
        <v>0.20227080781508899</v>
      </c>
    </row>
    <row r="8" spans="2:8" x14ac:dyDescent="0.35">
      <c r="B8" s="18" t="s">
        <v>6</v>
      </c>
      <c r="C8" s="36">
        <f>Hoja3!I17</f>
        <v>9.8840108263174478E-2</v>
      </c>
      <c r="D8" s="36">
        <f>Hoja3!I35</f>
        <v>0.42954441391941395</v>
      </c>
      <c r="E8" s="36">
        <f>Hoja3!I53</f>
        <v>5.6641022629394723E-2</v>
      </c>
      <c r="F8" s="36">
        <f>Hoja3!I72</f>
        <v>4.6268652642678522E-2</v>
      </c>
      <c r="G8" s="32">
        <f>Hoja3!I90</f>
        <v>9.2549693363569843E-2</v>
      </c>
      <c r="H8" s="36">
        <f>Hoja3!I108</f>
        <v>0.13081146176567882</v>
      </c>
    </row>
    <row r="9" spans="2:8" x14ac:dyDescent="0.35">
      <c r="B9" s="37" t="s">
        <v>98</v>
      </c>
      <c r="C9" s="38">
        <f>Hoja2!Y21</f>
        <v>0.216403949154818</v>
      </c>
      <c r="D9" s="38">
        <f>Hoja2!Y22</f>
        <v>7.9725394022548024E-2</v>
      </c>
      <c r="E9" s="38">
        <f>Hoja2!Y23</f>
        <v>0.13071442004211245</v>
      </c>
      <c r="F9" s="38">
        <f>Hoja2!Y24</f>
        <v>0.13071442004211245</v>
      </c>
      <c r="G9" s="39">
        <f>Hoja2!Y25</f>
        <v>7.2026439258066316E-2</v>
      </c>
      <c r="H9" s="38">
        <f>Hoja2!Y26</f>
        <v>0.13068961164504389</v>
      </c>
    </row>
    <row r="10" spans="2:8" x14ac:dyDescent="0.35">
      <c r="C10" s="13" t="s">
        <v>13</v>
      </c>
      <c r="D10" s="13" t="s">
        <v>14</v>
      </c>
      <c r="E10" s="13" t="s">
        <v>15</v>
      </c>
      <c r="F10" s="13" t="s">
        <v>16</v>
      </c>
      <c r="G10" s="13" t="s">
        <v>17</v>
      </c>
      <c r="H10" s="40" t="s">
        <v>99</v>
      </c>
    </row>
    <row r="11" spans="2:8" x14ac:dyDescent="0.35">
      <c r="B11" s="18" t="s">
        <v>1</v>
      </c>
      <c r="C11" s="36">
        <f>Hoja3!I122</f>
        <v>0.18550214495247816</v>
      </c>
      <c r="D11" s="36">
        <f>Hoja3!I140</f>
        <v>4.6515524698184672E-2</v>
      </c>
      <c r="E11" s="36">
        <f>Hoja3!I158</f>
        <v>9.2495749384392215E-2</v>
      </c>
      <c r="F11" s="36">
        <f>Hoja3!I177</f>
        <v>7.1304262258209627E-2</v>
      </c>
      <c r="G11" s="36">
        <f>Hoja3!I195</f>
        <v>4.8310325828124112E-2</v>
      </c>
      <c r="H11" s="22">
        <f>SUMPRODUCT(C3:H3,C$9:H$9)+SUMPRODUCT(C11:G11,C$17:G$17)</f>
        <v>0.12911754950991411</v>
      </c>
    </row>
    <row r="12" spans="2:8" x14ac:dyDescent="0.35">
      <c r="B12" s="18" t="s">
        <v>73</v>
      </c>
      <c r="C12" s="42">
        <f>Hoja3!I123</f>
        <v>0.29433789212054612</v>
      </c>
      <c r="D12" s="36">
        <f>Hoja3!I141</f>
        <v>0.20472295221064654</v>
      </c>
      <c r="E12" s="36">
        <f>Hoja3!I159</f>
        <v>0.33074764277706387</v>
      </c>
      <c r="F12" s="36">
        <f>Hoja3!I178</f>
        <v>0.16525809716599191</v>
      </c>
      <c r="G12" s="36">
        <f>Hoja3!I196</f>
        <v>0.10478158439380281</v>
      </c>
      <c r="H12" s="22">
        <f t="shared" ref="H12:H16" si="0">SUMPRODUCT(C4:H4,C$9:H$9)+SUMPRODUCT(C12:G12,C$17:G$17)</f>
        <v>0.24334366810222241</v>
      </c>
    </row>
    <row r="13" spans="2:8" x14ac:dyDescent="0.35">
      <c r="B13" s="18" t="s">
        <v>74</v>
      </c>
      <c r="C13" s="42">
        <f>Hoja3!I124</f>
        <v>0.29433789212054612</v>
      </c>
      <c r="D13" s="36">
        <f>Hoja3!I142</f>
        <v>0.20472295221064654</v>
      </c>
      <c r="E13" s="36">
        <f>Hoja3!I160</f>
        <v>0.33074764277706387</v>
      </c>
      <c r="F13" s="36">
        <f>Hoja3!I179</f>
        <v>0.23714012595591541</v>
      </c>
      <c r="G13" s="36">
        <f>Hoja3!I197</f>
        <v>0.10478158439380281</v>
      </c>
      <c r="H13" s="22">
        <f t="shared" si="0"/>
        <v>0.20792459069003888</v>
      </c>
    </row>
    <row r="14" spans="2:8" x14ac:dyDescent="0.35">
      <c r="B14" s="18" t="s">
        <v>5</v>
      </c>
      <c r="C14" s="36">
        <f>Hoja3!I125</f>
        <v>7.4682007076275411E-2</v>
      </c>
      <c r="D14" s="36">
        <f>Hoja3!I143</f>
        <v>5.8502925993544445E-2</v>
      </c>
      <c r="E14" s="36">
        <f>Hoja3!I161</f>
        <v>0.16566015011918206</v>
      </c>
      <c r="F14" s="36">
        <f>Hoja3!I180</f>
        <v>6.4354194781826357E-2</v>
      </c>
      <c r="G14" s="36">
        <f>Hoja3!I198</f>
        <v>0.10478158439380281</v>
      </c>
      <c r="H14" s="22">
        <f t="shared" si="0"/>
        <v>8.8004291892991582E-2</v>
      </c>
    </row>
    <row r="15" spans="2:8" x14ac:dyDescent="0.35">
      <c r="B15" s="17" t="s">
        <v>4</v>
      </c>
      <c r="C15" s="36">
        <f>Hoja3!I126</f>
        <v>8.8313678377685431E-2</v>
      </c>
      <c r="D15" s="36">
        <f>Hoja3!I144</f>
        <v>0.38174916056537972</v>
      </c>
      <c r="E15" s="36">
        <f>Hoja3!I162</f>
        <v>4.9427762643517149E-2</v>
      </c>
      <c r="F15" s="36">
        <f>Hoja3!I181</f>
        <v>0.35316576698155644</v>
      </c>
      <c r="G15" s="36">
        <f>Hoja3!I199</f>
        <v>0.25347830133751292</v>
      </c>
      <c r="H15" s="22">
        <f t="shared" si="0"/>
        <v>0.20398410689386245</v>
      </c>
    </row>
    <row r="16" spans="2:8" x14ac:dyDescent="0.35">
      <c r="B16" s="18" t="s">
        <v>6</v>
      </c>
      <c r="C16" s="36">
        <f>Hoja3!I127</f>
        <v>6.282638535246883E-2</v>
      </c>
      <c r="D16" s="36">
        <f>Hoja3!I145</f>
        <v>0.10378648432159814</v>
      </c>
      <c r="E16" s="36">
        <f>Hoja3!I163</f>
        <v>3.0921052298780866E-2</v>
      </c>
      <c r="F16" s="36">
        <f>Hoja3!I182</f>
        <v>0.10877755285650022</v>
      </c>
      <c r="G16" s="36">
        <f>Hoja3!I200</f>
        <v>0.3838666196529546</v>
      </c>
      <c r="H16" s="22">
        <f t="shared" si="0"/>
        <v>0.12762579291097051</v>
      </c>
    </row>
    <row r="17" spans="2:8" x14ac:dyDescent="0.35">
      <c r="B17" s="37" t="s">
        <v>98</v>
      </c>
      <c r="C17" s="38">
        <f>Hoja2!Y27</f>
        <v>4.6352366061503461E-2</v>
      </c>
      <c r="D17" s="38">
        <f>Hoja2!Y28</f>
        <v>3.8861374149241332E-2</v>
      </c>
      <c r="E17" s="38">
        <f>Hoja2!Y29</f>
        <v>4.4953940073244943E-2</v>
      </c>
      <c r="F17" s="38">
        <f>Hoja2!Y30</f>
        <v>5.6759250039664845E-2</v>
      </c>
      <c r="G17" s="38">
        <f>Hoja2!Y31</f>
        <v>5.2798835511644257E-2</v>
      </c>
      <c r="H17" s="22"/>
    </row>
    <row r="26" spans="2:8" x14ac:dyDescent="0.35">
      <c r="G26" s="13" t="s">
        <v>99</v>
      </c>
    </row>
    <row r="27" spans="2:8" x14ac:dyDescent="0.35">
      <c r="F27" s="18" t="s">
        <v>1</v>
      </c>
      <c r="G27" s="22">
        <f>H11</f>
        <v>0.12911754950991411</v>
      </c>
    </row>
    <row r="28" spans="2:8" x14ac:dyDescent="0.35">
      <c r="F28" s="18" t="s">
        <v>73</v>
      </c>
      <c r="G28" s="22">
        <f t="shared" ref="G28:G32" si="1">H12</f>
        <v>0.24334366810222241</v>
      </c>
    </row>
    <row r="29" spans="2:8" x14ac:dyDescent="0.35">
      <c r="F29" s="18" t="s">
        <v>74</v>
      </c>
      <c r="G29" s="22">
        <f t="shared" si="1"/>
        <v>0.20792459069003888</v>
      </c>
    </row>
    <row r="30" spans="2:8" x14ac:dyDescent="0.35">
      <c r="F30" s="18" t="s">
        <v>5</v>
      </c>
      <c r="G30" s="22">
        <f t="shared" si="1"/>
        <v>8.8004291892991582E-2</v>
      </c>
    </row>
    <row r="31" spans="2:8" x14ac:dyDescent="0.35">
      <c r="F31" s="17" t="s">
        <v>4</v>
      </c>
      <c r="G31" s="22">
        <f t="shared" si="1"/>
        <v>0.20398410689386245</v>
      </c>
    </row>
    <row r="32" spans="2:8" x14ac:dyDescent="0.35">
      <c r="F32" s="18" t="s">
        <v>6</v>
      </c>
      <c r="G32" s="22">
        <f t="shared" si="1"/>
        <v>0.12762579291097051</v>
      </c>
    </row>
    <row r="33" spans="7:7" x14ac:dyDescent="0.35">
      <c r="G33" s="46"/>
    </row>
    <row r="34" spans="7:7" x14ac:dyDescent="0.35">
      <c r="G34" s="46"/>
    </row>
  </sheetData>
  <customSheetViews>
    <customSheetView guid="{1FA874ED-882F-4CD1-9FAA-42B4D139FAC5}" scale="90">
      <selection activeCell="I14" sqref="I14"/>
      <pageMargins left="0.7" right="0.7" top="0.75" bottom="0.75" header="0.3" footer="0.3"/>
    </customSheetView>
  </customSheetViews>
  <conditionalFormatting sqref="G27:G32">
    <cfRule type="colorScale" priority="1">
      <colorScale>
        <cfvo type="min"/>
        <cfvo type="max"/>
        <color theme="2"/>
        <color rgb="FFFFEF9C"/>
      </colorScale>
    </cfRule>
  </conditionalFormatting>
  <conditionalFormatting sqref="H11:H17">
    <cfRule type="colorScale" priority="2">
      <colorScale>
        <cfvo type="min"/>
        <cfvo type="max"/>
        <color rgb="FFFCFCFF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6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652d-5a03-4f15-b89d-3faeca804988">
      <Terms xmlns="http://schemas.microsoft.com/office/infopath/2007/PartnerControls"/>
    </lcf76f155ced4ddcb4097134ff3c332f>
    <TaxCatchAll xmlns="8c70150f-c904-40ed-add5-853e9e6020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3A799AC63FC24C9CBF76844D97A062" ma:contentTypeVersion="14" ma:contentTypeDescription="Crear nuevo documento." ma:contentTypeScope="" ma:versionID="ada914e9dc894236e0f24a3158c03603">
  <xsd:schema xmlns:xsd="http://www.w3.org/2001/XMLSchema" xmlns:xs="http://www.w3.org/2001/XMLSchema" xmlns:p="http://schemas.microsoft.com/office/2006/metadata/properties" xmlns:ns2="6aaf652d-5a03-4f15-b89d-3faeca804988" xmlns:ns3="8c70150f-c904-40ed-add5-853e9e602010" targetNamespace="http://schemas.microsoft.com/office/2006/metadata/properties" ma:root="true" ma:fieldsID="4f3a79019efc128ca2e0b982e4f4b4db" ns2:_="" ns3:_="">
    <xsd:import namespace="6aaf652d-5a03-4f15-b89d-3faeca804988"/>
    <xsd:import namespace="8c70150f-c904-40ed-add5-853e9e6020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652d-5a03-4f15-b89d-3faeca80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9117c44-7c7a-418e-87eb-6da7b0669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0150f-c904-40ed-add5-853e9e6020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a1cc00-e66f-4494-9999-797a6ac2da30}" ma:internalName="TaxCatchAll" ma:showField="CatchAllData" ma:web="8c70150f-c904-40ed-add5-853e9e602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A8427A-91DE-48A9-9C9A-448C3BFABD11}">
  <ds:schemaRefs>
    <ds:schemaRef ds:uri="http://schemas.microsoft.com/office/2006/metadata/properties"/>
    <ds:schemaRef ds:uri="http://schemas.microsoft.com/office/infopath/2007/PartnerControls"/>
    <ds:schemaRef ds:uri="6aaf652d-5a03-4f15-b89d-3faeca804988"/>
    <ds:schemaRef ds:uri="8c70150f-c904-40ed-add5-853e9e602010"/>
  </ds:schemaRefs>
</ds:datastoreItem>
</file>

<file path=customXml/itemProps2.xml><?xml version="1.0" encoding="utf-8"?>
<ds:datastoreItem xmlns:ds="http://schemas.openxmlformats.org/officeDocument/2006/customXml" ds:itemID="{2E576224-33EB-4C33-A813-DB71F79E6C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0D5DF-4681-4D07-A773-28CF727F3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652d-5a03-4f15-b89d-3faeca804988"/>
    <ds:schemaRef ds:uri="8c70150f-c904-40ed-add5-853e9e602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Hoja1</vt:lpstr>
      <vt:lpstr>Hoja2</vt:lpstr>
      <vt:lpstr>Hoja3</vt:lpstr>
      <vt:lpstr>Resultados</vt:lpstr>
      <vt:lpstr>Hoja1!Área_de_impresión</vt:lpstr>
      <vt:lpstr>Hoja3!Área_de_impresión</vt:lpstr>
      <vt:lpstr>Resultados!Área_de_impresión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MARTINEZ</dc:creator>
  <cp:lastModifiedBy>JULIANA MARTINEZ</cp:lastModifiedBy>
  <cp:lastPrinted>2024-09-24T14:54:00Z</cp:lastPrinted>
  <dcterms:created xsi:type="dcterms:W3CDTF">2024-09-20T22:41:45Z</dcterms:created>
  <dcterms:modified xsi:type="dcterms:W3CDTF">2024-11-06T02:23:27Z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0x010100F13A799AC63FC24C9CBF76844D97A062</vt:lpwstr>
  </property>
  <property fmtid="{D5CDD505-2E9C-101B-9397-08002B2CF9AE}" pid="3" name="MediaServiceImageTags">
    <vt:lpwstr/>
  </property>
</Properties>
</file>