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nathanavilatorra/"/>
    </mc:Choice>
  </mc:AlternateContent>
  <xr:revisionPtr revIDLastSave="0" documentId="13_ncr:1_{44407AFA-40A8-FE4A-B6EE-3E556CC4E544}" xr6:coauthVersionLast="47" xr6:coauthVersionMax="47" xr10:uidLastSave="{00000000-0000-0000-0000-000000000000}"/>
  <bookViews>
    <workbookView xWindow="0" yWindow="500" windowWidth="28800" windowHeight="16120" firstSheet="45" activeTab="56" xr2:uid="{8B3F8442-0676-184F-9A04-001E9EDAA89E}"/>
  </bookViews>
  <sheets>
    <sheet name="01 02 23" sheetId="1" r:id="rId1"/>
    <sheet name="03 02 23" sheetId="3" r:id="rId2"/>
    <sheet name="09 02 23" sheetId="5" r:id="rId3"/>
    <sheet name="10 02 23" sheetId="6" r:id="rId4"/>
    <sheet name="16 02 23" sheetId="20" r:id="rId5"/>
    <sheet name="17 02 23" sheetId="21" r:id="rId6"/>
    <sheet name="18 02 23" sheetId="22" r:id="rId7"/>
    <sheet name="23 02 23" sheetId="23" r:id="rId8"/>
    <sheet name="24 02 23" sheetId="24" r:id="rId9"/>
    <sheet name="02 03 23" sheetId="25" r:id="rId10"/>
    <sheet name="04 03 23" sheetId="26" r:id="rId11"/>
    <sheet name="09 03 23" sheetId="27" r:id="rId12"/>
    <sheet name="10 03 23" sheetId="28" r:id="rId13"/>
    <sheet name="16 03 23" sheetId="29" r:id="rId14"/>
    <sheet name="17 03 23" sheetId="30" r:id="rId15"/>
    <sheet name="24 03 23" sheetId="31" r:id="rId16"/>
    <sheet name="28 03 23" sheetId="33" r:id="rId17"/>
    <sheet name="04 04 23" sheetId="34" r:id="rId18"/>
    <sheet name="14 04 23" sheetId="35" r:id="rId19"/>
    <sheet name="20 04 23" sheetId="36" r:id="rId20"/>
    <sheet name="21 04 23" sheetId="37" r:id="rId21"/>
    <sheet name="25 04 23" sheetId="43" r:id="rId22"/>
    <sheet name="27 04 23" sheetId="44" r:id="rId23"/>
    <sheet name="28 04 23" sheetId="45" r:id="rId24"/>
    <sheet name="04 05 23" sheetId="46" r:id="rId25"/>
    <sheet name="05 05 23" sheetId="38" r:id="rId26"/>
    <sheet name="06 05 23" sheetId="39" r:id="rId27"/>
    <sheet name="08 05 23" sheetId="40" r:id="rId28"/>
    <sheet name="12 05 23" sheetId="41" r:id="rId29"/>
    <sheet name="19 05 23" sheetId="42" r:id="rId30"/>
    <sheet name="25 05 23" sheetId="48" r:id="rId31"/>
    <sheet name="27 05 23" sheetId="49" r:id="rId32"/>
    <sheet name="30 05 23" sheetId="50" r:id="rId33"/>
    <sheet name="31 05 23" sheetId="51" r:id="rId34"/>
    <sheet name="06 06 23" sheetId="53" r:id="rId35"/>
    <sheet name="13 06 23" sheetId="52" r:id="rId36"/>
    <sheet name="14 06 23" sheetId="54" r:id="rId37"/>
    <sheet name="16 06 23" sheetId="55" r:id="rId38"/>
    <sheet name="20 06 23" sheetId="56" r:id="rId39"/>
    <sheet name="21 06 23" sheetId="57" r:id="rId40"/>
    <sheet name="29 06 23" sheetId="58" r:id="rId41"/>
    <sheet name="30 06 23" sheetId="59" r:id="rId42"/>
    <sheet name="07 07 23" sheetId="60" r:id="rId43"/>
    <sheet name="08 07 23" sheetId="61" r:id="rId44"/>
    <sheet name="10 07 23" sheetId="62" r:id="rId45"/>
    <sheet name="12 07 23" sheetId="63" r:id="rId46"/>
    <sheet name="17 07 23" sheetId="64" r:id="rId47"/>
    <sheet name="18 07 23" sheetId="67" r:id="rId48"/>
    <sheet name="24 07 23" sheetId="68" r:id="rId49"/>
    <sheet name="26 07 23" sheetId="69" r:id="rId50"/>
    <sheet name="31 07 23" sheetId="70" r:id="rId51"/>
    <sheet name="01 08 23" sheetId="71" r:id="rId52"/>
    <sheet name="08 08 23" sheetId="72" r:id="rId53"/>
    <sheet name="14 08 23" sheetId="73" r:id="rId54"/>
    <sheet name="15 08 23" sheetId="74" r:id="rId55"/>
    <sheet name="22 08 23" sheetId="75" r:id="rId56"/>
    <sheet name="23 08 23" sheetId="76" r:id="rId57"/>
    <sheet name="Análisis de Diagnóstico" sheetId="47" r:id="rId58"/>
    <sheet name="Ejecución del Plan" sheetId="66" r:id="rId5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7" i="66" l="1"/>
  <c r="B28" i="67"/>
  <c r="B25" i="67"/>
  <c r="B24" i="67"/>
  <c r="B23" i="67"/>
  <c r="B22" i="67"/>
  <c r="B21" i="67"/>
  <c r="B20" i="67"/>
  <c r="B19" i="67"/>
  <c r="U30" i="67"/>
  <c r="J76" i="66"/>
  <c r="I76" i="66"/>
  <c r="H76" i="66"/>
  <c r="J75" i="66"/>
  <c r="J74" i="66"/>
  <c r="K74" i="66" s="1"/>
  <c r="I75" i="66"/>
  <c r="I74" i="66"/>
  <c r="H75" i="66"/>
  <c r="H74" i="66"/>
  <c r="J73" i="66"/>
  <c r="I73" i="66"/>
  <c r="H73" i="66"/>
  <c r="J72" i="66"/>
  <c r="I72" i="66"/>
  <c r="H72" i="66"/>
  <c r="J71" i="66"/>
  <c r="I71" i="66"/>
  <c r="H71" i="66"/>
  <c r="J70" i="66"/>
  <c r="I70" i="66"/>
  <c r="H70" i="66"/>
  <c r="J69" i="66"/>
  <c r="I69" i="66"/>
  <c r="K69" i="66" s="1"/>
  <c r="L69" i="66" s="1"/>
  <c r="H69" i="66"/>
  <c r="J68" i="66"/>
  <c r="J67" i="66"/>
  <c r="K67" i="66" s="1"/>
  <c r="I68" i="66"/>
  <c r="I67" i="66"/>
  <c r="H68" i="66"/>
  <c r="H67" i="66"/>
  <c r="J66" i="66"/>
  <c r="I66" i="66"/>
  <c r="H66" i="66"/>
  <c r="J65" i="66"/>
  <c r="J64" i="66"/>
  <c r="I65" i="66"/>
  <c r="I64" i="66"/>
  <c r="K64" i="66"/>
  <c r="H65" i="66"/>
  <c r="H64" i="66"/>
  <c r="K76" i="66"/>
  <c r="L76" i="66" s="1"/>
  <c r="K70" i="66"/>
  <c r="L70" i="66" s="1"/>
  <c r="R13" i="76"/>
  <c r="R11" i="76"/>
  <c r="R10" i="76"/>
  <c r="F14" i="76"/>
  <c r="R42" i="75"/>
  <c r="F45" i="75"/>
  <c r="E45" i="75"/>
  <c r="R13" i="74"/>
  <c r="R11" i="74"/>
  <c r="R13" i="73"/>
  <c r="R11" i="73"/>
  <c r="R10" i="73"/>
  <c r="N14" i="73"/>
  <c r="F14" i="73"/>
  <c r="E14" i="71"/>
  <c r="F14" i="72"/>
  <c r="E14" i="72"/>
  <c r="E14" i="73"/>
  <c r="R13" i="72"/>
  <c r="R11" i="72"/>
  <c r="R10" i="72"/>
  <c r="R13" i="71"/>
  <c r="R11" i="71"/>
  <c r="R10" i="70"/>
  <c r="R13" i="70"/>
  <c r="R14" i="70" s="1"/>
  <c r="N14" i="70"/>
  <c r="P14" i="70"/>
  <c r="F14" i="70"/>
  <c r="E14" i="70"/>
  <c r="E14" i="76"/>
  <c r="F14" i="75"/>
  <c r="E14" i="75"/>
  <c r="F14" i="74"/>
  <c r="E14" i="74"/>
  <c r="F14" i="71"/>
  <c r="R45" i="69"/>
  <c r="N45" i="69"/>
  <c r="F45" i="69"/>
  <c r="E45" i="69"/>
  <c r="R13" i="69"/>
  <c r="R10" i="69"/>
  <c r="R14" i="69"/>
  <c r="R11" i="68"/>
  <c r="R14" i="68" s="1"/>
  <c r="R45" i="67"/>
  <c r="N45" i="67"/>
  <c r="F45" i="67"/>
  <c r="E45" i="67"/>
  <c r="N14" i="69"/>
  <c r="F14" i="69"/>
  <c r="E14" i="69"/>
  <c r="N14" i="68"/>
  <c r="F14" i="68"/>
  <c r="E14" i="68"/>
  <c r="N14" i="67"/>
  <c r="F14" i="67"/>
  <c r="E14" i="67"/>
  <c r="R14" i="67"/>
  <c r="T20" i="1"/>
  <c r="T54" i="5"/>
  <c r="T53" i="5"/>
  <c r="V54" i="5"/>
  <c r="K75" i="66" l="1"/>
  <c r="L74" i="66"/>
  <c r="K73" i="66"/>
  <c r="L73" i="66" s="1"/>
  <c r="K72" i="66"/>
  <c r="L72" i="66" s="1"/>
  <c r="K71" i="66"/>
  <c r="L71" i="66" s="1"/>
  <c r="K68" i="66"/>
  <c r="K66" i="66"/>
  <c r="L66" i="66" s="1"/>
  <c r="K65" i="66"/>
  <c r="L67" i="66"/>
  <c r="L64" i="66"/>
  <c r="W9" i="66"/>
  <c r="V9" i="66"/>
  <c r="U9" i="66"/>
  <c r="J30" i="66"/>
  <c r="J63" i="66"/>
  <c r="I63" i="66"/>
  <c r="H63" i="66"/>
  <c r="J62" i="66"/>
  <c r="I62" i="66"/>
  <c r="H62" i="66"/>
  <c r="J61" i="66"/>
  <c r="I61" i="66"/>
  <c r="H61" i="66"/>
  <c r="J60" i="66"/>
  <c r="I60" i="66"/>
  <c r="H60" i="66"/>
  <c r="J59" i="66"/>
  <c r="I59" i="66"/>
  <c r="H59" i="66"/>
  <c r="J58" i="66"/>
  <c r="I58" i="66"/>
  <c r="H58" i="66"/>
  <c r="J57" i="66"/>
  <c r="I57" i="66"/>
  <c r="H57" i="66"/>
  <c r="J56" i="66"/>
  <c r="I56" i="66"/>
  <c r="H56" i="66"/>
  <c r="J55" i="66"/>
  <c r="I55" i="66"/>
  <c r="H55" i="66"/>
  <c r="J54" i="66"/>
  <c r="I54" i="66"/>
  <c r="H54" i="66"/>
  <c r="J53" i="66"/>
  <c r="I53" i="66"/>
  <c r="H53" i="66"/>
  <c r="J52" i="66"/>
  <c r="I52" i="66"/>
  <c r="H52" i="66"/>
  <c r="J51" i="66"/>
  <c r="I51" i="66"/>
  <c r="H51" i="66"/>
  <c r="J50" i="66"/>
  <c r="I50" i="66"/>
  <c r="H50" i="66"/>
  <c r="J49" i="66"/>
  <c r="I49" i="66"/>
  <c r="H49" i="66"/>
  <c r="J48" i="66"/>
  <c r="I48" i="66"/>
  <c r="H48" i="66"/>
  <c r="J47" i="66"/>
  <c r="I47" i="66"/>
  <c r="H47" i="66"/>
  <c r="J46" i="66"/>
  <c r="I46" i="66"/>
  <c r="H46" i="66"/>
  <c r="J45" i="66"/>
  <c r="I45" i="66"/>
  <c r="H45" i="66"/>
  <c r="J44" i="66"/>
  <c r="I44" i="66"/>
  <c r="H44" i="66"/>
  <c r="J43" i="66"/>
  <c r="I43" i="66"/>
  <c r="H43" i="66"/>
  <c r="J42" i="66"/>
  <c r="I42" i="66"/>
  <c r="H42" i="66"/>
  <c r="J41" i="66"/>
  <c r="I41" i="66"/>
  <c r="H41" i="66"/>
  <c r="J40" i="66"/>
  <c r="I40" i="66"/>
  <c r="H40" i="66"/>
  <c r="J39" i="66"/>
  <c r="I39" i="66"/>
  <c r="H39" i="66"/>
  <c r="J38" i="66"/>
  <c r="I38" i="66"/>
  <c r="H38" i="66"/>
  <c r="J37" i="66"/>
  <c r="I37" i="66"/>
  <c r="H37" i="66"/>
  <c r="J36" i="66"/>
  <c r="I36" i="66"/>
  <c r="H36" i="66"/>
  <c r="J35" i="66"/>
  <c r="I35" i="66"/>
  <c r="J34" i="66"/>
  <c r="I34" i="66"/>
  <c r="H34" i="66"/>
  <c r="H35" i="66"/>
  <c r="H34" i="47"/>
  <c r="J33" i="66"/>
  <c r="I33" i="66"/>
  <c r="H33" i="66"/>
  <c r="J32" i="66"/>
  <c r="I32" i="66"/>
  <c r="H32" i="66"/>
  <c r="J31" i="66"/>
  <c r="I31" i="66"/>
  <c r="H31" i="66"/>
  <c r="I30" i="66"/>
  <c r="H30" i="66"/>
  <c r="J29" i="66"/>
  <c r="I29" i="66"/>
  <c r="H29" i="66"/>
  <c r="J28" i="66"/>
  <c r="I28" i="66"/>
  <c r="H28" i="66"/>
  <c r="J27" i="66"/>
  <c r="I27" i="66"/>
  <c r="H27" i="66"/>
  <c r="J26" i="66"/>
  <c r="I26" i="66"/>
  <c r="H26" i="66"/>
  <c r="J25" i="66"/>
  <c r="I25" i="66"/>
  <c r="H25" i="66"/>
  <c r="J24" i="66"/>
  <c r="I24" i="66"/>
  <c r="H24" i="66"/>
  <c r="J23" i="66"/>
  <c r="I23" i="66"/>
  <c r="H23" i="66"/>
  <c r="J22" i="66"/>
  <c r="I22" i="66"/>
  <c r="H22" i="66"/>
  <c r="J21" i="66"/>
  <c r="I21" i="66"/>
  <c r="H21" i="66"/>
  <c r="J20" i="66"/>
  <c r="I20" i="66"/>
  <c r="H20" i="66"/>
  <c r="J19" i="66"/>
  <c r="I19" i="66"/>
  <c r="H19" i="66"/>
  <c r="J18" i="66"/>
  <c r="I18" i="66"/>
  <c r="H18" i="66"/>
  <c r="J17" i="66"/>
  <c r="I17" i="66"/>
  <c r="H17" i="66"/>
  <c r="J16" i="66"/>
  <c r="I16" i="66"/>
  <c r="H16" i="66"/>
  <c r="J15" i="66"/>
  <c r="I15" i="66"/>
  <c r="H15" i="66"/>
  <c r="J14" i="66"/>
  <c r="I14" i="66"/>
  <c r="H14" i="66"/>
  <c r="J13" i="66"/>
  <c r="I13" i="66"/>
  <c r="H13" i="66"/>
  <c r="J12" i="66"/>
  <c r="I12" i="66"/>
  <c r="H12" i="66"/>
  <c r="J11" i="66"/>
  <c r="I11" i="66"/>
  <c r="H11" i="66"/>
  <c r="J10" i="66"/>
  <c r="I10" i="66"/>
  <c r="H10" i="66"/>
  <c r="T54" i="50"/>
  <c r="T19" i="48"/>
  <c r="K44" i="66"/>
  <c r="L44" i="66" s="1"/>
  <c r="K43" i="66"/>
  <c r="L43" i="66" s="1"/>
  <c r="K42" i="66"/>
  <c r="L42" i="66" s="1"/>
  <c r="K41" i="66"/>
  <c r="L41" i="66" s="1"/>
  <c r="K40" i="66"/>
  <c r="L40" i="66" s="1"/>
  <c r="K39" i="66"/>
  <c r="L39" i="66" s="1"/>
  <c r="K38" i="66"/>
  <c r="L38" i="66" s="1"/>
  <c r="K37" i="66"/>
  <c r="L37" i="66" s="1"/>
  <c r="K36" i="66"/>
  <c r="L36" i="66" s="1"/>
  <c r="K35" i="66"/>
  <c r="L35" i="66" s="1"/>
  <c r="K34" i="66"/>
  <c r="L34" i="66" s="1"/>
  <c r="K33" i="66"/>
  <c r="L33" i="66" s="1"/>
  <c r="K32" i="66"/>
  <c r="L32" i="66" s="1"/>
  <c r="K31" i="66"/>
  <c r="L31" i="66" s="1"/>
  <c r="K30" i="66"/>
  <c r="L30" i="66" s="1"/>
  <c r="K29" i="66"/>
  <c r="L29" i="66" s="1"/>
  <c r="K28" i="66"/>
  <c r="K27" i="66"/>
  <c r="K26" i="66"/>
  <c r="K25" i="66"/>
  <c r="K24" i="66"/>
  <c r="L24" i="66" s="1"/>
  <c r="K23" i="66"/>
  <c r="L23" i="66" s="1"/>
  <c r="K22" i="66"/>
  <c r="L22" i="66" s="1"/>
  <c r="K21" i="66"/>
  <c r="L21" i="66" s="1"/>
  <c r="K20" i="66"/>
  <c r="K19" i="66"/>
  <c r="K18" i="66"/>
  <c r="L18" i="66" s="1"/>
  <c r="K17" i="66"/>
  <c r="L17" i="66" s="1"/>
  <c r="K16" i="66"/>
  <c r="K15" i="66"/>
  <c r="K14" i="66"/>
  <c r="L14" i="66" s="1"/>
  <c r="K13" i="66"/>
  <c r="K12" i="66"/>
  <c r="K11" i="66"/>
  <c r="L11" i="66" s="1"/>
  <c r="K10" i="66"/>
  <c r="L10" i="66" s="1"/>
  <c r="O46" i="47" a="1"/>
  <c r="O46" i="47" s="1"/>
  <c r="N14" i="64"/>
  <c r="F14" i="64"/>
  <c r="E14" i="64"/>
  <c r="R13" i="64"/>
  <c r="R14" i="64" s="1"/>
  <c r="R11" i="64"/>
  <c r="R10" i="64"/>
  <c r="N14" i="63"/>
  <c r="F14" i="63"/>
  <c r="E14" i="63"/>
  <c r="R13" i="63"/>
  <c r="R11" i="63"/>
  <c r="R10" i="63"/>
  <c r="R13" i="62"/>
  <c r="R11" i="62"/>
  <c r="R10" i="62"/>
  <c r="N14" i="62"/>
  <c r="F14" i="62"/>
  <c r="E14" i="62"/>
  <c r="R13" i="61"/>
  <c r="R12" i="61"/>
  <c r="R11" i="61"/>
  <c r="F14" i="61"/>
  <c r="E14" i="61"/>
  <c r="R12" i="60"/>
  <c r="R10" i="60"/>
  <c r="F14" i="60"/>
  <c r="E14" i="60"/>
  <c r="R14" i="59"/>
  <c r="R13" i="59"/>
  <c r="R11" i="59"/>
  <c r="F14" i="59"/>
  <c r="E14" i="59"/>
  <c r="R11" i="58"/>
  <c r="N14" i="58"/>
  <c r="E14" i="58"/>
  <c r="F14" i="58"/>
  <c r="R13" i="58"/>
  <c r="R45" i="57"/>
  <c r="N45" i="57"/>
  <c r="F45" i="57"/>
  <c r="E45" i="57"/>
  <c r="R14" i="57"/>
  <c r="N14" i="57"/>
  <c r="E14" i="57"/>
  <c r="X13" i="57"/>
  <c r="W13" i="57"/>
  <c r="V13" i="57"/>
  <c r="R13" i="56"/>
  <c r="R14" i="56" s="1"/>
  <c r="F14" i="56"/>
  <c r="E14" i="56"/>
  <c r="R11" i="55"/>
  <c r="R14" i="55"/>
  <c r="F14" i="55"/>
  <c r="E14" i="55"/>
  <c r="R14" i="54"/>
  <c r="F14" i="54"/>
  <c r="E14" i="54"/>
  <c r="R14" i="53"/>
  <c r="F14" i="53"/>
  <c r="E14" i="53"/>
  <c r="K48" i="66" l="1"/>
  <c r="K52" i="66"/>
  <c r="L52" i="66" s="1"/>
  <c r="K56" i="66"/>
  <c r="K60" i="66"/>
  <c r="L60" i="66" s="1"/>
  <c r="K63" i="66"/>
  <c r="L63" i="66" s="1"/>
  <c r="K47" i="66"/>
  <c r="K51" i="66"/>
  <c r="L51" i="66" s="1"/>
  <c r="L15" i="66"/>
  <c r="K46" i="66"/>
  <c r="L46" i="66" s="1"/>
  <c r="K50" i="66"/>
  <c r="L50" i="66" s="1"/>
  <c r="K45" i="66"/>
  <c r="L45" i="66" s="1"/>
  <c r="L47" i="66"/>
  <c r="K49" i="66"/>
  <c r="L49" i="66" s="1"/>
  <c r="K53" i="66"/>
  <c r="L53" i="66" s="1"/>
  <c r="K54" i="66"/>
  <c r="L54" i="66" s="1"/>
  <c r="K57" i="66"/>
  <c r="L57" i="66" s="1"/>
  <c r="K58" i="66"/>
  <c r="L58" i="66" s="1"/>
  <c r="K61" i="66"/>
  <c r="L61" i="66" s="1"/>
  <c r="K62" i="66"/>
  <c r="L62" i="66" s="1"/>
  <c r="K55" i="66"/>
  <c r="L55" i="66" s="1"/>
  <c r="K59" i="66"/>
  <c r="L59" i="66" s="1"/>
  <c r="L27" i="66"/>
  <c r="L12" i="66"/>
  <c r="L19" i="66"/>
  <c r="L25" i="66"/>
  <c r="R14" i="63"/>
  <c r="R14" i="62"/>
  <c r="R14" i="61"/>
  <c r="R14" i="60"/>
  <c r="R14" i="58"/>
  <c r="N14" i="41"/>
  <c r="T19" i="41"/>
  <c r="T23" i="41" s="1"/>
  <c r="W17" i="41"/>
  <c r="T22" i="41" s="1"/>
  <c r="V17" i="41"/>
  <c r="T20" i="41" s="1"/>
  <c r="U17" i="41"/>
  <c r="N14" i="40"/>
  <c r="Z18" i="40"/>
  <c r="V22" i="40" s="1"/>
  <c r="Y18" i="40"/>
  <c r="V20" i="40" s="1"/>
  <c r="V23" i="40" s="1"/>
  <c r="X18" i="40"/>
  <c r="W15" i="39"/>
  <c r="V15" i="39"/>
  <c r="T20" i="39" s="1"/>
  <c r="U15" i="39"/>
  <c r="X13" i="38"/>
  <c r="W13" i="38"/>
  <c r="T20" i="38" s="1"/>
  <c r="V13" i="38"/>
  <c r="T20" i="46"/>
  <c r="W15" i="46"/>
  <c r="V15" i="46"/>
  <c r="U15" i="46"/>
  <c r="T19" i="46" s="1"/>
  <c r="T23" i="46" s="1"/>
  <c r="T20" i="45"/>
  <c r="T19" i="45"/>
  <c r="W14" i="45"/>
  <c r="T22" i="45" s="1"/>
  <c r="V14" i="45"/>
  <c r="U14" i="45"/>
  <c r="T19" i="44"/>
  <c r="W14" i="44"/>
  <c r="T22" i="44" s="1"/>
  <c r="V14" i="44"/>
  <c r="T20" i="44" s="1"/>
  <c r="U14" i="44"/>
  <c r="N14" i="43"/>
  <c r="T19" i="43"/>
  <c r="W11" i="43"/>
  <c r="T22" i="43" s="1"/>
  <c r="V11" i="43"/>
  <c r="T20" i="43" s="1"/>
  <c r="U11" i="43"/>
  <c r="N45" i="37"/>
  <c r="X13" i="37"/>
  <c r="T53" i="37" s="1"/>
  <c r="W13" i="37"/>
  <c r="T51" i="37" s="1"/>
  <c r="V13" i="37"/>
  <c r="T50" i="37" s="1"/>
  <c r="T20" i="36"/>
  <c r="W15" i="36"/>
  <c r="V15" i="36"/>
  <c r="U15" i="36"/>
  <c r="T22" i="35"/>
  <c r="W14" i="35"/>
  <c r="V14" i="35"/>
  <c r="T20" i="35" s="1"/>
  <c r="U14" i="35"/>
  <c r="T19" i="35" s="1"/>
  <c r="N14" i="34"/>
  <c r="T22" i="34"/>
  <c r="W13" i="34"/>
  <c r="V13" i="34"/>
  <c r="U13" i="34"/>
  <c r="T19" i="34" s="1"/>
  <c r="T23" i="34" s="1"/>
  <c r="W12" i="33"/>
  <c r="V12" i="33"/>
  <c r="T20" i="33" s="1"/>
  <c r="U12" i="33"/>
  <c r="T22" i="31"/>
  <c r="T20" i="31"/>
  <c r="T19" i="31"/>
  <c r="T23" i="31" s="1"/>
  <c r="W11" i="31"/>
  <c r="V11" i="31"/>
  <c r="U11" i="31"/>
  <c r="N14" i="30"/>
  <c r="W13" i="30"/>
  <c r="V13" i="30"/>
  <c r="T20" i="30" s="1"/>
  <c r="U13" i="30"/>
  <c r="T50" i="29"/>
  <c r="N14" i="29"/>
  <c r="X12" i="29"/>
  <c r="T53" i="29" s="1"/>
  <c r="W12" i="29"/>
  <c r="T20" i="29" s="1"/>
  <c r="V12" i="29"/>
  <c r="N14" i="28"/>
  <c r="N45" i="28"/>
  <c r="V54" i="28" s="1"/>
  <c r="T51" i="28"/>
  <c r="T54" i="28" s="1"/>
  <c r="T20" i="28"/>
  <c r="X15" i="28"/>
  <c r="W15" i="28"/>
  <c r="V15" i="28"/>
  <c r="T22" i="27"/>
  <c r="T19" i="27"/>
  <c r="W13" i="27"/>
  <c r="V13" i="27"/>
  <c r="T20" i="27" s="1"/>
  <c r="T23" i="27" s="1"/>
  <c r="U13" i="27"/>
  <c r="N14" i="26"/>
  <c r="T22" i="26"/>
  <c r="W15" i="26"/>
  <c r="V15" i="26"/>
  <c r="T20" i="26" s="1"/>
  <c r="T23" i="26" s="1"/>
  <c r="U15" i="26"/>
  <c r="N14" i="25"/>
  <c r="T22" i="25"/>
  <c r="T20" i="25"/>
  <c r="W12" i="25"/>
  <c r="V12" i="25"/>
  <c r="U12" i="25"/>
  <c r="T19" i="25" s="1"/>
  <c r="T23" i="25" s="1"/>
  <c r="N14" i="24"/>
  <c r="T20" i="24"/>
  <c r="X12" i="24"/>
  <c r="W12" i="24"/>
  <c r="V12" i="24"/>
  <c r="N14" i="23"/>
  <c r="N45" i="23"/>
  <c r="T20" i="23"/>
  <c r="T54" i="23" s="1"/>
  <c r="X12" i="23"/>
  <c r="T53" i="23" s="1"/>
  <c r="W12" i="23"/>
  <c r="V12" i="23"/>
  <c r="T50" i="23" s="1"/>
  <c r="N14" i="22"/>
  <c r="T20" i="22"/>
  <c r="W13" i="22"/>
  <c r="V13" i="22"/>
  <c r="U13" i="22"/>
  <c r="N14" i="21"/>
  <c r="T20" i="21"/>
  <c r="X9" i="21"/>
  <c r="W9" i="21"/>
  <c r="V9" i="21"/>
  <c r="V54" i="20"/>
  <c r="N45" i="20"/>
  <c r="N14" i="20"/>
  <c r="T53" i="20"/>
  <c r="X12" i="20"/>
  <c r="W12" i="20"/>
  <c r="T20" i="20" s="1"/>
  <c r="V12" i="20"/>
  <c r="T50" i="20" s="1"/>
  <c r="T20" i="6"/>
  <c r="W13" i="6"/>
  <c r="V13" i="6"/>
  <c r="U13" i="6"/>
  <c r="T19" i="6" s="1"/>
  <c r="T23" i="6" s="1"/>
  <c r="T20" i="5"/>
  <c r="W13" i="5"/>
  <c r="V13" i="5"/>
  <c r="U13" i="5"/>
  <c r="W12" i="3"/>
  <c r="T22" i="3" s="1"/>
  <c r="V12" i="3"/>
  <c r="T20" i="3" s="1"/>
  <c r="U12" i="3"/>
  <c r="T19" i="3" s="1"/>
  <c r="X12" i="1"/>
  <c r="W12" i="1"/>
  <c r="V12" i="1"/>
  <c r="W21" i="42"/>
  <c r="T22" i="42" s="1"/>
  <c r="V21" i="42"/>
  <c r="T20" i="42" s="1"/>
  <c r="U21" i="42"/>
  <c r="T19" i="42" s="1"/>
  <c r="N14" i="42"/>
  <c r="R45" i="50"/>
  <c r="F45" i="50"/>
  <c r="E45" i="50"/>
  <c r="R14" i="52"/>
  <c r="F14" i="52"/>
  <c r="E14" i="52"/>
  <c r="R14" i="51"/>
  <c r="F14" i="51"/>
  <c r="E14" i="51"/>
  <c r="R14" i="50"/>
  <c r="F14" i="50"/>
  <c r="E14" i="50"/>
  <c r="R14" i="49"/>
  <c r="F14" i="49"/>
  <c r="E14" i="49"/>
  <c r="R14" i="48"/>
  <c r="F14" i="48"/>
  <c r="E14" i="48"/>
  <c r="O44" i="47"/>
  <c r="N44" i="47"/>
  <c r="M44" i="47"/>
  <c r="H43" i="47"/>
  <c r="I43" i="47" s="1"/>
  <c r="H42" i="47"/>
  <c r="I42" i="47" s="1"/>
  <c r="H41" i="47"/>
  <c r="I41" i="47" s="1"/>
  <c r="H40" i="47"/>
  <c r="I40" i="47" s="1"/>
  <c r="H39" i="47"/>
  <c r="I39" i="47" s="1"/>
  <c r="H38" i="47"/>
  <c r="I38" i="47" s="1"/>
  <c r="H37" i="47"/>
  <c r="I37" i="47" s="1"/>
  <c r="H36" i="47"/>
  <c r="I36" i="47" s="1"/>
  <c r="H35" i="47"/>
  <c r="I35" i="47" s="1"/>
  <c r="I34" i="47"/>
  <c r="H33" i="47"/>
  <c r="I33" i="47" s="1"/>
  <c r="H32" i="47"/>
  <c r="I32" i="47" s="1"/>
  <c r="H31" i="47"/>
  <c r="I31" i="47" s="1"/>
  <c r="H30" i="47"/>
  <c r="I30" i="47" s="1"/>
  <c r="H29" i="47"/>
  <c r="I29" i="47" s="1"/>
  <c r="H28" i="47"/>
  <c r="I28" i="47" s="1"/>
  <c r="H27" i="47"/>
  <c r="H26" i="47"/>
  <c r="H25" i="47"/>
  <c r="H24" i="47"/>
  <c r="H23" i="47"/>
  <c r="I23" i="47" s="1"/>
  <c r="H22" i="47"/>
  <c r="I22" i="47" s="1"/>
  <c r="H21" i="47"/>
  <c r="I21" i="47" s="1"/>
  <c r="H20" i="47"/>
  <c r="I20" i="47" s="1"/>
  <c r="H19" i="47"/>
  <c r="H18" i="47"/>
  <c r="H17" i="47"/>
  <c r="I17" i="47" s="1"/>
  <c r="H16" i="47"/>
  <c r="I16" i="47" s="1"/>
  <c r="H15" i="47"/>
  <c r="H14" i="47"/>
  <c r="H13" i="47"/>
  <c r="I13" i="47" s="1"/>
  <c r="H12" i="47"/>
  <c r="H11" i="47"/>
  <c r="H10" i="47"/>
  <c r="I10" i="47" s="1"/>
  <c r="H9" i="47"/>
  <c r="I9" i="47" s="1"/>
  <c r="Q35" i="42"/>
  <c r="P35" i="42"/>
  <c r="Q36" i="42" s="1"/>
  <c r="O35" i="42"/>
  <c r="N35" i="42"/>
  <c r="R14" i="42"/>
  <c r="F14" i="42"/>
  <c r="E14" i="42"/>
  <c r="R14" i="41"/>
  <c r="F14" i="41"/>
  <c r="E14" i="41"/>
  <c r="F14" i="40"/>
  <c r="E14" i="40"/>
  <c r="F14" i="39"/>
  <c r="E14" i="39"/>
  <c r="F14" i="38"/>
  <c r="E14" i="38"/>
  <c r="R14" i="46"/>
  <c r="N14" i="46"/>
  <c r="F14" i="46"/>
  <c r="E14" i="46"/>
  <c r="R14" i="45"/>
  <c r="N14" i="45"/>
  <c r="F14" i="45"/>
  <c r="E14" i="45"/>
  <c r="R14" i="44"/>
  <c r="N14" i="44"/>
  <c r="F14" i="44"/>
  <c r="E14" i="44"/>
  <c r="R45" i="37"/>
  <c r="F45" i="37"/>
  <c r="E45" i="37"/>
  <c r="R14" i="43"/>
  <c r="F14" i="43"/>
  <c r="E14" i="43"/>
  <c r="R14" i="37"/>
  <c r="N14" i="37"/>
  <c r="E14" i="37"/>
  <c r="R14" i="36"/>
  <c r="F14" i="36"/>
  <c r="E14" i="36"/>
  <c r="P14" i="35"/>
  <c r="R14" i="35"/>
  <c r="N14" i="35"/>
  <c r="F14" i="35"/>
  <c r="E14" i="35"/>
  <c r="R14" i="34"/>
  <c r="F14" i="34"/>
  <c r="E14" i="34"/>
  <c r="R14" i="33"/>
  <c r="F14" i="33"/>
  <c r="E14" i="33"/>
  <c r="R14" i="31"/>
  <c r="N14" i="31"/>
  <c r="F14" i="31"/>
  <c r="E14" i="31"/>
  <c r="R14" i="30"/>
  <c r="F14" i="30"/>
  <c r="E14" i="30"/>
  <c r="R45" i="29"/>
  <c r="N45" i="29"/>
  <c r="V45" i="29" s="1"/>
  <c r="F45" i="29"/>
  <c r="E45" i="29"/>
  <c r="R14" i="29"/>
  <c r="F14" i="29"/>
  <c r="E14" i="29"/>
  <c r="R45" i="28"/>
  <c r="F45" i="28"/>
  <c r="E45" i="28"/>
  <c r="R14" i="28"/>
  <c r="F14" i="28"/>
  <c r="E14" i="28"/>
  <c r="R14" i="27"/>
  <c r="N14" i="27"/>
  <c r="F14" i="27"/>
  <c r="E14" i="27"/>
  <c r="R14" i="26"/>
  <c r="F14" i="26"/>
  <c r="E14" i="26"/>
  <c r="R14" i="25"/>
  <c r="F14" i="25"/>
  <c r="E14" i="25"/>
  <c r="R14" i="24"/>
  <c r="F14" i="24"/>
  <c r="E14" i="24"/>
  <c r="R45" i="23"/>
  <c r="F45" i="23"/>
  <c r="E45" i="23"/>
  <c r="R14" i="23"/>
  <c r="F14" i="23"/>
  <c r="E14" i="23"/>
  <c r="R14" i="22"/>
  <c r="F14" i="22"/>
  <c r="E14" i="22"/>
  <c r="R45" i="20"/>
  <c r="F45" i="20"/>
  <c r="E45" i="20"/>
  <c r="R14" i="21"/>
  <c r="F14" i="21"/>
  <c r="E14" i="21"/>
  <c r="R14" i="20"/>
  <c r="F14" i="20"/>
  <c r="E14" i="20"/>
  <c r="R45" i="5"/>
  <c r="N45" i="5"/>
  <c r="F45" i="5"/>
  <c r="E45" i="5"/>
  <c r="R14" i="6"/>
  <c r="N14" i="6"/>
  <c r="F14" i="6"/>
  <c r="E14" i="6"/>
  <c r="R14" i="5"/>
  <c r="N14" i="5"/>
  <c r="F14" i="5"/>
  <c r="E14" i="5"/>
  <c r="R14" i="3"/>
  <c r="N14" i="3"/>
  <c r="F14" i="3"/>
  <c r="E14" i="3"/>
  <c r="R14" i="1"/>
  <c r="N14" i="1"/>
  <c r="F14" i="1"/>
  <c r="E14" i="1"/>
  <c r="T23" i="42" l="1"/>
  <c r="T54" i="20"/>
  <c r="T23" i="43"/>
  <c r="T54" i="29"/>
  <c r="T23" i="44"/>
  <c r="T23" i="3"/>
  <c r="T23" i="35"/>
  <c r="T54" i="37"/>
  <c r="T23" i="45"/>
  <c r="I11" i="47"/>
  <c r="V53" i="23"/>
  <c r="I14" i="47"/>
  <c r="I18" i="47"/>
  <c r="I44" i="47" s="1"/>
  <c r="I26" i="47"/>
  <c r="I24" i="4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<sst xmlns="http://schemas.openxmlformats.org/spreadsheetml/2006/main" count="3937" uniqueCount="388">
  <si>
    <t>PRESENTACIÓN</t>
  </si>
  <si>
    <t xml:space="preserve">LITROS SUGERIDOS </t>
  </si>
  <si>
    <t xml:space="preserve">LITROS PROCESADOS </t>
  </si>
  <si>
    <t>ESTIBAS</t>
  </si>
  <si>
    <t>CANASTILLAS</t>
  </si>
  <si>
    <t>PRODUCIDO</t>
  </si>
  <si>
    <t>TOTAL UNIDADES</t>
  </si>
  <si>
    <t>UNIDAD</t>
  </si>
  <si>
    <t>LITROS</t>
  </si>
  <si>
    <t>400 ml</t>
  </si>
  <si>
    <t>900 ml</t>
  </si>
  <si>
    <t>1000 ml</t>
  </si>
  <si>
    <t>1100 ml</t>
  </si>
  <si>
    <t>TOTAL</t>
  </si>
  <si>
    <t>CÓDIGO: FO-PR-07</t>
  </si>
  <si>
    <t>VERSIÓN: 0</t>
  </si>
  <si>
    <t>F.A.: 01/10/2022</t>
  </si>
  <si>
    <t>Pág. 1 de 1</t>
  </si>
  <si>
    <t>ORDEN DE PRODUCCIÓN UHT</t>
  </si>
  <si>
    <t xml:space="preserve">LAMINA </t>
  </si>
  <si>
    <t>LOTE</t>
  </si>
  <si>
    <t>SOBRANTE</t>
  </si>
  <si>
    <t>DESPERDICIO</t>
  </si>
  <si>
    <t xml:space="preserve">KILOS </t>
  </si>
  <si>
    <t xml:space="preserve"> </t>
  </si>
  <si>
    <t>TOTAL (%)</t>
  </si>
  <si>
    <t>KILOS POR ROLLO</t>
  </si>
  <si>
    <t>UNIDADES</t>
  </si>
  <si>
    <t>PORCENTAJE</t>
  </si>
  <si>
    <t>EMPACADORA</t>
  </si>
  <si>
    <t>DESTRUCCIÓN DE EMPAQUE</t>
  </si>
  <si>
    <t xml:space="preserve">OBSERVACIONES </t>
  </si>
  <si>
    <t>ENTREGAS CALIDAD</t>
  </si>
  <si>
    <r>
      <t xml:space="preserve">FECHA: </t>
    </r>
    <r>
      <rPr>
        <sz val="12"/>
        <color theme="1"/>
        <rFont val="Calibri"/>
        <family val="2"/>
        <scheme val="minor"/>
      </rPr>
      <t>01-02-23</t>
    </r>
  </si>
  <si>
    <t xml:space="preserve">ORDEN DE PRODUCCIÓN: </t>
  </si>
  <si>
    <t>ELABORADO POR</t>
  </si>
  <si>
    <t>VERIFICADO POR</t>
  </si>
  <si>
    <r>
      <t xml:space="preserve">ORDEN DE PRODUCCIÓN: </t>
    </r>
    <r>
      <rPr>
        <sz val="12"/>
        <color theme="1"/>
        <rFont val="Calibri"/>
        <family val="2"/>
        <scheme val="minor"/>
      </rPr>
      <t>Puhte-23-008</t>
    </r>
  </si>
  <si>
    <r>
      <t xml:space="preserve">PRODUCTO: </t>
    </r>
    <r>
      <rPr>
        <sz val="12"/>
        <color theme="1"/>
        <rFont val="Calibri"/>
        <family val="2"/>
        <scheme val="minor"/>
      </rPr>
      <t>Leche Entera</t>
    </r>
  </si>
  <si>
    <r>
      <t xml:space="preserve">LOTE: </t>
    </r>
    <r>
      <rPr>
        <sz val="12"/>
        <color theme="1"/>
        <rFont val="Calibri"/>
        <family val="2"/>
        <scheme val="minor"/>
      </rPr>
      <t>032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</si>
  <si>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26833</t>
    </r>
  </si>
  <si>
    <r>
      <t xml:space="preserve">VENCIMIENTO: </t>
    </r>
    <r>
      <rPr>
        <sz val="12"/>
        <color theme="1"/>
        <rFont val="Calibri"/>
        <family val="2"/>
        <scheme val="minor"/>
      </rPr>
      <t>02-05-23</t>
    </r>
  </si>
  <si>
    <r>
      <t xml:space="preserve">FECHA: </t>
    </r>
    <r>
      <rPr>
        <sz val="12"/>
        <color theme="1"/>
        <rFont val="Calibri"/>
        <family val="2"/>
        <scheme val="minor"/>
      </rPr>
      <t>03-02-23</t>
    </r>
  </si>
  <si>
    <r>
      <t xml:space="preserve">ORDEN DE PRODUCCIÓN: </t>
    </r>
    <r>
      <rPr>
        <sz val="12"/>
        <color theme="1"/>
        <rFont val="Calibri"/>
        <family val="2"/>
        <scheme val="minor"/>
      </rPr>
      <t>Puhte-23-009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</si>
  <si>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40989</t>
    </r>
  </si>
  <si>
    <r>
      <t xml:space="preserve">VENCIMIENTO: </t>
    </r>
    <r>
      <rPr>
        <sz val="12"/>
        <color theme="1"/>
        <rFont val="Calibri"/>
        <family val="2"/>
        <scheme val="minor"/>
      </rPr>
      <t>04-05-23</t>
    </r>
  </si>
  <si>
    <t>01718835</t>
  </si>
  <si>
    <t>01718833</t>
  </si>
  <si>
    <t>01718832</t>
  </si>
  <si>
    <t>01718831</t>
  </si>
  <si>
    <r>
      <t xml:space="preserve">FECHA: </t>
    </r>
    <r>
      <rPr>
        <sz val="12"/>
        <color theme="1"/>
        <rFont val="Calibri"/>
        <family val="2"/>
        <scheme val="minor"/>
      </rPr>
      <t>09-02-23</t>
    </r>
  </si>
  <si>
    <r>
      <t xml:space="preserve">ORDEN DE PRODUCCIÓN: </t>
    </r>
    <r>
      <rPr>
        <sz val="12"/>
        <color theme="1"/>
        <rFont val="Calibri"/>
        <family val="2"/>
        <scheme val="minor"/>
      </rPr>
      <t>Puhtd-23-002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</si>
  <si>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10026</t>
    </r>
  </si>
  <si>
    <r>
      <t xml:space="preserve">VENCIMIENTO: </t>
    </r>
    <r>
      <rPr>
        <sz val="12"/>
        <color theme="1"/>
        <rFont val="Calibri"/>
        <family val="2"/>
        <scheme val="minor"/>
      </rPr>
      <t>10-05-23</t>
    </r>
  </si>
  <si>
    <r>
      <t xml:space="preserve">PRODUCTO: </t>
    </r>
    <r>
      <rPr>
        <sz val="12"/>
        <color theme="1"/>
        <rFont val="Calibri"/>
        <family val="2"/>
        <scheme val="minor"/>
      </rPr>
      <t>Leche Deslactosada</t>
    </r>
  </si>
  <si>
    <r>
      <t xml:space="preserve">LOTE: </t>
    </r>
    <r>
      <rPr>
        <sz val="12"/>
        <color theme="1"/>
        <rFont val="Calibri"/>
        <family val="2"/>
        <scheme val="minor"/>
      </rPr>
      <t>034</t>
    </r>
  </si>
  <si>
    <t>LITROS DEVUELTOS: 200</t>
  </si>
  <si>
    <t>LITROS DEVUELTOS: 300</t>
  </si>
  <si>
    <t>LITROS DEVUELTOS: 506</t>
  </si>
  <si>
    <t>01715531</t>
  </si>
  <si>
    <r>
      <t xml:space="preserve">ORDEN DE PRODUCCIÓN: </t>
    </r>
    <r>
      <rPr>
        <sz val="12"/>
        <color theme="1"/>
        <rFont val="Calibri"/>
        <family val="2"/>
        <scheme val="minor"/>
      </rPr>
      <t>Puhte-23-010</t>
    </r>
  </si>
  <si>
    <r>
      <t xml:space="preserve">LOTE: </t>
    </r>
    <r>
      <rPr>
        <sz val="12"/>
        <color theme="1"/>
        <rFont val="Calibri"/>
        <family val="2"/>
        <scheme val="minor"/>
      </rPr>
      <t>040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</si>
  <si>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28092</t>
    </r>
  </si>
  <si>
    <t>LITROS DEVUELTOS: 427</t>
  </si>
  <si>
    <r>
      <t xml:space="preserve">ORDEN DE PRODUCCIÓN: </t>
    </r>
    <r>
      <rPr>
        <sz val="12"/>
        <color theme="1"/>
        <rFont val="Calibri"/>
        <family val="2"/>
        <scheme val="minor"/>
      </rPr>
      <t>PuhtE-23-011</t>
    </r>
  </si>
  <si>
    <r>
      <t xml:space="preserve">LOTE: </t>
    </r>
    <r>
      <rPr>
        <sz val="12"/>
        <color theme="1"/>
        <rFont val="Calibri"/>
        <family val="2"/>
        <scheme val="minor"/>
      </rPr>
      <t>041</t>
    </r>
  </si>
  <si>
    <r>
      <t xml:space="preserve">VENCIMIENTO: </t>
    </r>
    <r>
      <rPr>
        <sz val="12"/>
        <color theme="1"/>
        <rFont val="Calibri"/>
        <family val="2"/>
        <scheme val="minor"/>
      </rPr>
      <t>11-05-23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</si>
  <si>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33607</t>
    </r>
  </si>
  <si>
    <t>LITROS DEVUELTOS: 445</t>
  </si>
  <si>
    <t>01718834</t>
  </si>
  <si>
    <t xml:space="preserve">  </t>
  </si>
  <si>
    <r>
      <t xml:space="preserve">FECHA: </t>
    </r>
    <r>
      <rPr>
        <sz val="12"/>
        <color theme="1"/>
        <rFont val="Calibri"/>
        <family val="2"/>
        <scheme val="minor"/>
      </rPr>
      <t>10-02-23</t>
    </r>
  </si>
  <si>
    <r>
      <t xml:space="preserve">FECHA: </t>
    </r>
    <r>
      <rPr>
        <sz val="12"/>
        <color theme="1"/>
        <rFont val="Calibri"/>
        <family val="2"/>
        <scheme val="minor"/>
      </rPr>
      <t>16-02-23</t>
    </r>
  </si>
  <si>
    <r>
      <t xml:space="preserve">ORDEN DE PRODUCCIÓN: </t>
    </r>
    <r>
      <rPr>
        <sz val="12"/>
        <color theme="1"/>
        <rFont val="Calibri"/>
        <family val="2"/>
        <scheme val="minor"/>
      </rPr>
      <t>Puhtd-23-003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</si>
  <si>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10131</t>
    </r>
  </si>
  <si>
    <r>
      <t xml:space="preserve">VENCIMIENTO: </t>
    </r>
    <r>
      <rPr>
        <sz val="12"/>
        <color theme="1"/>
        <rFont val="Calibri"/>
        <family val="2"/>
        <scheme val="minor"/>
      </rPr>
      <t>17-05-23</t>
    </r>
  </si>
  <si>
    <r>
      <t xml:space="preserve">LOTE: </t>
    </r>
    <r>
      <rPr>
        <sz val="12"/>
        <color theme="1"/>
        <rFont val="Calibri"/>
        <family val="2"/>
        <scheme val="minor"/>
      </rPr>
      <t>047</t>
    </r>
  </si>
  <si>
    <t>LITROS DEVUELTOS: 220</t>
  </si>
  <si>
    <t>01715532</t>
  </si>
  <si>
    <r>
      <t xml:space="preserve">ORDEN DE PRODUCCIÓN: </t>
    </r>
    <r>
      <rPr>
        <sz val="12"/>
        <color theme="1"/>
        <rFont val="Calibri"/>
        <family val="2"/>
        <scheme val="minor"/>
      </rPr>
      <t>Puhte-23-012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</si>
  <si>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27436</t>
    </r>
  </si>
  <si>
    <t>LITROS DEVUELTOS: 511</t>
  </si>
  <si>
    <r>
      <t xml:space="preserve">FECHA: </t>
    </r>
    <r>
      <rPr>
        <sz val="12"/>
        <color theme="1"/>
        <rFont val="Calibri"/>
        <family val="2"/>
        <scheme val="minor"/>
      </rPr>
      <t>17-02-23</t>
    </r>
  </si>
  <si>
    <r>
      <t xml:space="preserve">ORDEN DE PRODUCCIÓN: </t>
    </r>
    <r>
      <rPr>
        <sz val="12"/>
        <color theme="1"/>
        <rFont val="Calibri"/>
        <family val="2"/>
        <scheme val="minor"/>
      </rPr>
      <t>Puhte-23-013</t>
    </r>
  </si>
  <si>
    <r>
      <t xml:space="preserve">LOTE: </t>
    </r>
    <r>
      <rPr>
        <sz val="12"/>
        <color theme="1"/>
        <rFont val="Calibri"/>
        <family val="2"/>
        <scheme val="minor"/>
      </rPr>
      <t>048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</si>
  <si>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24552</t>
    </r>
  </si>
  <si>
    <r>
      <t xml:space="preserve">VENCIMIENTO: </t>
    </r>
    <r>
      <rPr>
        <sz val="12"/>
        <color theme="1"/>
        <rFont val="Calibri"/>
        <family val="2"/>
        <scheme val="minor"/>
      </rPr>
      <t>18-05-23</t>
    </r>
  </si>
  <si>
    <r>
      <t xml:space="preserve">FECHA: </t>
    </r>
    <r>
      <rPr>
        <sz val="12"/>
        <color theme="1"/>
        <rFont val="Calibri"/>
        <family val="2"/>
        <scheme val="minor"/>
      </rPr>
      <t>18-02-23</t>
    </r>
  </si>
  <si>
    <r>
      <t xml:space="preserve">ORDEN DE PRODUCCIÓN: </t>
    </r>
    <r>
      <rPr>
        <sz val="12"/>
        <color theme="1"/>
        <rFont val="Calibri"/>
        <family val="2"/>
        <scheme val="minor"/>
      </rPr>
      <t>Puhtd-23-004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</si>
  <si>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20003</t>
    </r>
  </si>
  <si>
    <r>
      <t xml:space="preserve">LOTE: </t>
    </r>
    <r>
      <rPr>
        <sz val="12"/>
        <color theme="1"/>
        <rFont val="Calibri"/>
        <family val="2"/>
        <scheme val="minor"/>
      </rPr>
      <t>049</t>
    </r>
  </si>
  <si>
    <r>
      <t xml:space="preserve">VENCIMIENTO: </t>
    </r>
    <r>
      <rPr>
        <sz val="12"/>
        <color theme="1"/>
        <rFont val="Calibri"/>
        <family val="2"/>
        <scheme val="minor"/>
      </rPr>
      <t>19-05-23</t>
    </r>
  </si>
  <si>
    <t>LITROS DEVUELTOS: 260</t>
  </si>
  <si>
    <t>LITROS DEVUELTOS: 269</t>
  </si>
  <si>
    <r>
      <t xml:space="preserve">FECHA: </t>
    </r>
    <r>
      <rPr>
        <sz val="12"/>
        <color theme="1"/>
        <rFont val="Calibri"/>
        <family val="2"/>
        <scheme val="minor"/>
      </rPr>
      <t>23-02-23</t>
    </r>
  </si>
  <si>
    <r>
      <t xml:space="preserve">ORDEN DE PRODUCCIÓN: </t>
    </r>
    <r>
      <rPr>
        <sz val="12"/>
        <color theme="1"/>
        <rFont val="Calibri"/>
        <family val="2"/>
        <scheme val="minor"/>
      </rPr>
      <t>Puhte-23-014</t>
    </r>
  </si>
  <si>
    <r>
      <t xml:space="preserve">LOTE: </t>
    </r>
    <r>
      <rPr>
        <sz val="12"/>
        <color theme="1"/>
        <rFont val="Calibri"/>
        <family val="2"/>
        <scheme val="minor"/>
      </rPr>
      <t>054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</si>
  <si>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10000</t>
    </r>
  </si>
  <si>
    <r>
      <t xml:space="preserve">VENCIMIENTO: </t>
    </r>
    <r>
      <rPr>
        <sz val="12"/>
        <color theme="1"/>
        <rFont val="Calibri"/>
        <family val="2"/>
        <scheme val="minor"/>
      </rPr>
      <t>24-05-23</t>
    </r>
  </si>
  <si>
    <r>
      <t xml:space="preserve">ORDEN DE PRODUCCIÓN: </t>
    </r>
    <r>
      <rPr>
        <sz val="12"/>
        <color theme="1"/>
        <rFont val="Calibri"/>
        <family val="2"/>
        <scheme val="minor"/>
      </rPr>
      <t>Puhtd-23-005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</si>
  <si>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28253</t>
    </r>
  </si>
  <si>
    <t>LITROS DEVUELTOS: 321</t>
  </si>
  <si>
    <r>
      <t xml:space="preserve">LOTE: </t>
    </r>
    <r>
      <rPr>
        <sz val="12"/>
        <color theme="1"/>
        <rFont val="Calibri"/>
        <family val="2"/>
        <scheme val="minor"/>
      </rPr>
      <t>055</t>
    </r>
  </si>
  <si>
    <r>
      <t xml:space="preserve">FECHA: </t>
    </r>
    <r>
      <rPr>
        <sz val="12"/>
        <color theme="1"/>
        <rFont val="Calibri"/>
        <family val="2"/>
        <scheme val="minor"/>
      </rPr>
      <t>24-02-23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</si>
  <si>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32689</t>
    </r>
  </si>
  <si>
    <r>
      <t xml:space="preserve">VENCIMIENTO: </t>
    </r>
    <r>
      <rPr>
        <sz val="12"/>
        <color theme="1"/>
        <rFont val="Calibri"/>
        <family val="2"/>
        <scheme val="minor"/>
      </rPr>
      <t>25-05-23</t>
    </r>
  </si>
  <si>
    <t>LITROS DEVUELTOS: 325</t>
  </si>
  <si>
    <r>
      <t xml:space="preserve">FECHA: </t>
    </r>
    <r>
      <rPr>
        <sz val="12"/>
        <color theme="1"/>
        <rFont val="Calibri"/>
        <family val="2"/>
        <scheme val="minor"/>
      </rPr>
      <t>02-03-23</t>
    </r>
  </si>
  <si>
    <r>
      <t xml:space="preserve">LOTE: </t>
    </r>
    <r>
      <rPr>
        <sz val="12"/>
        <color theme="1"/>
        <rFont val="Calibri"/>
        <family val="2"/>
        <scheme val="minor"/>
      </rPr>
      <t>061</t>
    </r>
  </si>
  <si>
    <r>
      <t xml:space="preserve">VENCIMIENTO: </t>
    </r>
    <r>
      <rPr>
        <sz val="12"/>
        <color theme="1"/>
        <rFont val="Calibri"/>
        <family val="2"/>
        <scheme val="minor"/>
      </rPr>
      <t>31-05-23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</si>
  <si>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32910</t>
    </r>
  </si>
  <si>
    <t>LITROS DEVUELTOS: 402</t>
  </si>
  <si>
    <t>0.958</t>
  </si>
  <si>
    <r>
      <t xml:space="preserve">FECHA: </t>
    </r>
    <r>
      <rPr>
        <sz val="12"/>
        <color theme="1"/>
        <rFont val="Calibri"/>
        <family val="2"/>
        <scheme val="minor"/>
      </rPr>
      <t>04-03-23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</si>
  <si>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37529</t>
    </r>
  </si>
  <si>
    <r>
      <t xml:space="preserve">VENCIMIENTO: </t>
    </r>
    <r>
      <rPr>
        <sz val="12"/>
        <color theme="1"/>
        <rFont val="Calibri"/>
        <family val="2"/>
        <scheme val="minor"/>
      </rPr>
      <t>02-06-23</t>
    </r>
  </si>
  <si>
    <r>
      <t xml:space="preserve">LOTE: </t>
    </r>
    <r>
      <rPr>
        <sz val="12"/>
        <color theme="1"/>
        <rFont val="Calibri"/>
        <family val="2"/>
        <scheme val="minor"/>
      </rPr>
      <t>063</t>
    </r>
  </si>
  <si>
    <t>LITROS DEVUELTOS: 235</t>
  </si>
  <si>
    <t>0.1147</t>
  </si>
  <si>
    <r>
      <t xml:space="preserve">FECHA: </t>
    </r>
    <r>
      <rPr>
        <sz val="12"/>
        <color theme="1"/>
        <rFont val="Calibri"/>
        <family val="2"/>
        <scheme val="minor"/>
      </rPr>
      <t>09-03-23</t>
    </r>
  </si>
  <si>
    <r>
      <t xml:space="preserve">LOTE: </t>
    </r>
    <r>
      <rPr>
        <sz val="12"/>
        <color theme="1"/>
        <rFont val="Calibri"/>
        <family val="2"/>
        <scheme val="minor"/>
      </rPr>
      <t>068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</si>
  <si>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30281</t>
    </r>
  </si>
  <si>
    <r>
      <t xml:space="preserve">VENCIMIENTO: </t>
    </r>
    <r>
      <rPr>
        <sz val="12"/>
        <color theme="1"/>
        <rFont val="Calibri"/>
        <family val="2"/>
        <scheme val="minor"/>
      </rPr>
      <t>07-06-23</t>
    </r>
  </si>
  <si>
    <t>LITROS DEVUELTOS: 330</t>
  </si>
  <si>
    <r>
      <t xml:space="preserve">FECHA: </t>
    </r>
    <r>
      <rPr>
        <sz val="12"/>
        <color theme="1"/>
        <rFont val="Calibri"/>
        <family val="2"/>
        <scheme val="minor"/>
      </rPr>
      <t>10-03-23</t>
    </r>
  </si>
  <si>
    <r>
      <t xml:space="preserve">LOTE: </t>
    </r>
    <r>
      <rPr>
        <sz val="12"/>
        <color theme="1"/>
        <rFont val="Calibri"/>
        <family val="2"/>
        <scheme val="minor"/>
      </rPr>
      <t>069</t>
    </r>
  </si>
  <si>
    <r>
      <t xml:space="preserve">VENCIMIENTO: </t>
    </r>
    <r>
      <rPr>
        <sz val="12"/>
        <color theme="1"/>
        <rFont val="Calibri"/>
        <family val="2"/>
        <scheme val="minor"/>
      </rPr>
      <t>08-06-23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</si>
  <si>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10420</t>
    </r>
  </si>
  <si>
    <t>LITROS DEVUELTOS: 230</t>
  </si>
  <si>
    <r>
      <t xml:space="preserve">CANTIDAD DE LITROS: </t>
    </r>
    <r>
      <rPr>
        <sz val="12"/>
        <color theme="1"/>
        <rFont val="Calibri"/>
        <family val="2"/>
        <scheme val="minor"/>
      </rPr>
      <t>33466</t>
    </r>
  </si>
  <si>
    <r>
      <t xml:space="preserve">FECHA: </t>
    </r>
    <r>
      <rPr>
        <sz val="12"/>
        <color theme="1"/>
        <rFont val="Calibri"/>
        <family val="2"/>
        <scheme val="minor"/>
      </rPr>
      <t>16-03-23</t>
    </r>
  </si>
  <si>
    <r>
      <t xml:space="preserve">LOTE: </t>
    </r>
    <r>
      <rPr>
        <sz val="12"/>
        <color theme="1"/>
        <rFont val="Calibri"/>
        <family val="2"/>
        <scheme val="minor"/>
      </rPr>
      <t>075</t>
    </r>
  </si>
  <si>
    <r>
      <t xml:space="preserve">VENCIMIENTO: </t>
    </r>
    <r>
      <rPr>
        <sz val="12"/>
        <color theme="1"/>
        <rFont val="Calibri"/>
        <family val="2"/>
        <scheme val="minor"/>
      </rPr>
      <t>14-06-23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</si>
  <si>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20000</t>
    </r>
  </si>
  <si>
    <t>LITROS DEVUELTOS: 278</t>
  </si>
  <si>
    <r>
      <t xml:space="preserve">CANTIDAD DE LITROS: </t>
    </r>
    <r>
      <rPr>
        <sz val="12"/>
        <color theme="1"/>
        <rFont val="Calibri"/>
        <family val="2"/>
        <scheme val="minor"/>
      </rPr>
      <t>22555</t>
    </r>
  </si>
  <si>
    <t>01719443</t>
  </si>
  <si>
    <r>
      <t xml:space="preserve">FECHA: </t>
    </r>
    <r>
      <rPr>
        <sz val="12"/>
        <color theme="1"/>
        <rFont val="Calibri"/>
        <family val="2"/>
        <scheme val="minor"/>
      </rPr>
      <t>17-03-23</t>
    </r>
  </si>
  <si>
    <r>
      <t xml:space="preserve">LOTE: </t>
    </r>
    <r>
      <rPr>
        <sz val="12"/>
        <color theme="1"/>
        <rFont val="Calibri"/>
        <family val="2"/>
        <scheme val="minor"/>
      </rPr>
      <t>076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</si>
  <si>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33569</t>
    </r>
  </si>
  <si>
    <r>
      <t xml:space="preserve">VENCIMIENTO: </t>
    </r>
    <r>
      <rPr>
        <sz val="12"/>
        <color theme="1"/>
        <rFont val="Calibri"/>
        <family val="2"/>
        <scheme val="minor"/>
      </rPr>
      <t>15-06-23</t>
    </r>
  </si>
  <si>
    <t>LITROS DEVUELTOS: 304</t>
  </si>
  <si>
    <t>01719441</t>
  </si>
  <si>
    <r>
      <t xml:space="preserve">FECHA: </t>
    </r>
    <r>
      <rPr>
        <sz val="12"/>
        <color theme="1"/>
        <rFont val="Calibri"/>
        <family val="2"/>
        <scheme val="minor"/>
      </rPr>
      <t>24-03-23</t>
    </r>
  </si>
  <si>
    <r>
      <t xml:space="preserve">LOTE: </t>
    </r>
    <r>
      <rPr>
        <sz val="12"/>
        <color theme="1"/>
        <rFont val="Calibri"/>
        <family val="2"/>
        <scheme val="minor"/>
      </rPr>
      <t>083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</si>
  <si>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50679</t>
    </r>
  </si>
  <si>
    <r>
      <t xml:space="preserve">VENCIMIENTO: </t>
    </r>
    <r>
      <rPr>
        <sz val="12"/>
        <color theme="1"/>
        <rFont val="Calibri"/>
        <family val="2"/>
        <scheme val="minor"/>
      </rPr>
      <t>22-06-23</t>
    </r>
  </si>
  <si>
    <t>LITROS DEVUELTOS: 590</t>
  </si>
  <si>
    <r>
      <t xml:space="preserve">FECHA: </t>
    </r>
    <r>
      <rPr>
        <sz val="12"/>
        <color theme="1"/>
        <rFont val="Calibri"/>
        <family val="2"/>
        <scheme val="minor"/>
      </rPr>
      <t>28-03-23</t>
    </r>
  </si>
  <si>
    <r>
      <t xml:space="preserve">LOTE: </t>
    </r>
    <r>
      <rPr>
        <sz val="12"/>
        <color theme="1"/>
        <rFont val="Calibri"/>
        <family val="2"/>
        <scheme val="minor"/>
      </rPr>
      <t>087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</si>
  <si>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32945</t>
    </r>
  </si>
  <si>
    <r>
      <t xml:space="preserve">VENCIMIENTO: </t>
    </r>
    <r>
      <rPr>
        <sz val="12"/>
        <color theme="1"/>
        <rFont val="Calibri"/>
        <family val="2"/>
        <scheme val="minor"/>
      </rPr>
      <t>26-06-23</t>
    </r>
  </si>
  <si>
    <r>
      <t xml:space="preserve">FECHA: </t>
    </r>
    <r>
      <rPr>
        <sz val="12"/>
        <color theme="1"/>
        <rFont val="Calibri"/>
        <family val="2"/>
        <scheme val="minor"/>
      </rPr>
      <t>04-04-23</t>
    </r>
  </si>
  <si>
    <r>
      <t xml:space="preserve">LOTE: </t>
    </r>
    <r>
      <rPr>
        <sz val="12"/>
        <color theme="1"/>
        <rFont val="Calibri"/>
        <family val="2"/>
        <scheme val="minor"/>
      </rPr>
      <t>094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</si>
  <si>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33362</t>
    </r>
  </si>
  <si>
    <r>
      <t xml:space="preserve">VENCIMIENTO: </t>
    </r>
    <r>
      <rPr>
        <sz val="12"/>
        <color theme="1"/>
        <rFont val="Calibri"/>
        <family val="2"/>
        <scheme val="minor"/>
      </rPr>
      <t>03-07-23</t>
    </r>
  </si>
  <si>
    <t>LITROS DEVUELTOS: 246</t>
  </si>
  <si>
    <t>LITROS DEVUELTOS: 637</t>
  </si>
  <si>
    <r>
      <t xml:space="preserve">FECHA: </t>
    </r>
    <r>
      <rPr>
        <sz val="12"/>
        <color theme="1"/>
        <rFont val="Calibri"/>
        <family val="2"/>
        <scheme val="minor"/>
      </rPr>
      <t>14-04-23</t>
    </r>
  </si>
  <si>
    <r>
      <t xml:space="preserve">LOTE: </t>
    </r>
    <r>
      <rPr>
        <sz val="12"/>
        <color theme="1"/>
        <rFont val="Calibri"/>
        <family val="2"/>
        <scheme val="minor"/>
      </rPr>
      <t>104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</si>
  <si>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33804</t>
    </r>
  </si>
  <si>
    <r>
      <t xml:space="preserve">VENCIMIENTO: </t>
    </r>
    <r>
      <rPr>
        <sz val="12"/>
        <color theme="1"/>
        <rFont val="Calibri"/>
        <family val="2"/>
        <scheme val="minor"/>
      </rPr>
      <t>13-07-23</t>
    </r>
  </si>
  <si>
    <t>LITROS DEVUELTOS: 791</t>
  </si>
  <si>
    <t>01719442</t>
  </si>
  <si>
    <r>
      <t xml:space="preserve">FECHA: </t>
    </r>
    <r>
      <rPr>
        <sz val="12"/>
        <color theme="1"/>
        <rFont val="Calibri"/>
        <family val="2"/>
        <scheme val="minor"/>
      </rPr>
      <t>20-04-23</t>
    </r>
  </si>
  <si>
    <r>
      <t xml:space="preserve">LOTE: </t>
    </r>
    <r>
      <rPr>
        <sz val="12"/>
        <color theme="1"/>
        <rFont val="Calibri"/>
        <family val="2"/>
        <scheme val="minor"/>
      </rPr>
      <t>110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</si>
  <si>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11675</t>
    </r>
  </si>
  <si>
    <r>
      <t xml:space="preserve">VENCIMIENTO: </t>
    </r>
    <r>
      <rPr>
        <sz val="12"/>
        <color theme="1"/>
        <rFont val="Calibri"/>
        <family val="2"/>
        <scheme val="minor"/>
      </rPr>
      <t>19-07-23</t>
    </r>
  </si>
  <si>
    <r>
      <t xml:space="preserve">FECHA: </t>
    </r>
    <r>
      <rPr>
        <sz val="12"/>
        <color theme="1"/>
        <rFont val="Calibri"/>
        <family val="2"/>
        <scheme val="minor"/>
      </rPr>
      <t>21-04-23</t>
    </r>
  </si>
  <si>
    <r>
      <t xml:space="preserve">LOTE: </t>
    </r>
    <r>
      <rPr>
        <sz val="12"/>
        <color theme="1"/>
        <rFont val="Calibri"/>
        <family val="2"/>
        <scheme val="minor"/>
      </rPr>
      <t>111</t>
    </r>
  </si>
  <si>
    <r>
      <t xml:space="preserve">VENCIMIENTO: </t>
    </r>
    <r>
      <rPr>
        <sz val="12"/>
        <color theme="1"/>
        <rFont val="Calibri"/>
        <family val="2"/>
        <scheme val="minor"/>
      </rPr>
      <t>20-07-23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</si>
  <si>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36612</t>
    </r>
  </si>
  <si>
    <t>LITROS DEVUELTOS: 284</t>
  </si>
  <si>
    <t>LITROS DEVUELTOS: 254</t>
  </si>
  <si>
    <t>LITROS DEVUELTOS: 419</t>
  </si>
  <si>
    <r>
      <t xml:space="preserve">FECHA: </t>
    </r>
    <r>
      <rPr>
        <sz val="12"/>
        <color theme="1"/>
        <rFont val="Calibri"/>
        <family val="2"/>
        <scheme val="minor"/>
      </rPr>
      <t>25-04-23</t>
    </r>
  </si>
  <si>
    <r>
      <t xml:space="preserve">LOTE: </t>
    </r>
    <r>
      <rPr>
        <sz val="12"/>
        <color theme="1"/>
        <rFont val="Calibri"/>
        <family val="2"/>
        <scheme val="minor"/>
      </rPr>
      <t>115</t>
    </r>
  </si>
  <si>
    <r>
      <t xml:space="preserve">VENCIMIENTO: </t>
    </r>
    <r>
      <rPr>
        <sz val="12"/>
        <color theme="1"/>
        <rFont val="Calibri"/>
        <family val="2"/>
        <scheme val="minor"/>
      </rPr>
      <t>24-07-23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</si>
  <si>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32876</t>
    </r>
  </si>
  <si>
    <t>LITROS DEVUELTOS: 613 + 600</t>
  </si>
  <si>
    <t>01719444</t>
  </si>
  <si>
    <r>
      <t xml:space="preserve">FECHA: </t>
    </r>
    <r>
      <rPr>
        <sz val="12"/>
        <color theme="1"/>
        <rFont val="Calibri"/>
        <family val="2"/>
        <scheme val="minor"/>
      </rPr>
      <t>27-04-23</t>
    </r>
  </si>
  <si>
    <r>
      <t xml:space="preserve">LOTE: </t>
    </r>
    <r>
      <rPr>
        <sz val="12"/>
        <color theme="1"/>
        <rFont val="Calibri"/>
        <family val="2"/>
        <scheme val="minor"/>
      </rPr>
      <t>117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</si>
  <si>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30326</t>
    </r>
  </si>
  <si>
    <r>
      <t xml:space="preserve">VENCIMIENTO: </t>
    </r>
    <r>
      <rPr>
        <sz val="12"/>
        <color theme="1"/>
        <rFont val="Calibri"/>
        <family val="2"/>
        <scheme val="minor"/>
      </rPr>
      <t>26-07-23</t>
    </r>
  </si>
  <si>
    <t>LITROS DEVUELTOS: 360</t>
  </si>
  <si>
    <r>
      <t xml:space="preserve">FECHA: </t>
    </r>
    <r>
      <rPr>
        <sz val="12"/>
        <color theme="1"/>
        <rFont val="Calibri"/>
        <family val="2"/>
        <scheme val="minor"/>
      </rPr>
      <t>28-04-23</t>
    </r>
  </si>
  <si>
    <r>
      <t xml:space="preserve">LOTE: </t>
    </r>
    <r>
      <rPr>
        <sz val="12"/>
        <color theme="1"/>
        <rFont val="Calibri"/>
        <family val="2"/>
        <scheme val="minor"/>
      </rPr>
      <t>118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</si>
  <si>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33793</t>
    </r>
  </si>
  <si>
    <r>
      <t xml:space="preserve">VENCIMIENTO: </t>
    </r>
    <r>
      <rPr>
        <sz val="12"/>
        <color theme="1"/>
        <rFont val="Calibri"/>
        <family val="2"/>
        <scheme val="minor"/>
      </rPr>
      <t>27-07-23</t>
    </r>
  </si>
  <si>
    <t>01711762</t>
  </si>
  <si>
    <r>
      <t xml:space="preserve">FECHA: </t>
    </r>
    <r>
      <rPr>
        <sz val="12"/>
        <color theme="1"/>
        <rFont val="Calibri"/>
        <family val="2"/>
        <scheme val="minor"/>
      </rPr>
      <t>04-05-23</t>
    </r>
  </si>
  <si>
    <r>
      <t xml:space="preserve">LOTE: </t>
    </r>
    <r>
      <rPr>
        <sz val="12"/>
        <color theme="1"/>
        <rFont val="Calibri"/>
        <family val="2"/>
        <scheme val="minor"/>
      </rPr>
      <t>124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</si>
  <si>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55177</t>
    </r>
  </si>
  <si>
    <r>
      <t xml:space="preserve">VENCIMIENTO: </t>
    </r>
    <r>
      <rPr>
        <sz val="12"/>
        <color theme="1"/>
        <rFont val="Calibri"/>
        <family val="2"/>
        <scheme val="minor"/>
      </rPr>
      <t>02-08-23</t>
    </r>
  </si>
  <si>
    <t>LITROS DEVUELTOS: 261</t>
  </si>
  <si>
    <t>LITROS DEVUELTOS: 560</t>
  </si>
  <si>
    <r>
      <t xml:space="preserve">LOTE: </t>
    </r>
    <r>
      <rPr>
        <sz val="12"/>
        <color theme="1"/>
        <rFont val="Calibri"/>
        <family val="2"/>
        <scheme val="minor"/>
      </rPr>
      <t>125</t>
    </r>
  </si>
  <si>
    <r>
      <t xml:space="preserve">VENCIMIENTO: </t>
    </r>
    <r>
      <rPr>
        <sz val="12"/>
        <color theme="1"/>
        <rFont val="Calibri"/>
        <family val="2"/>
        <scheme val="minor"/>
      </rPr>
      <t>31-08-23</t>
    </r>
  </si>
  <si>
    <t>LITROS DEVUELTOS: 530</t>
  </si>
  <si>
    <r>
      <t xml:space="preserve">FECHA: </t>
    </r>
    <r>
      <rPr>
        <sz val="12"/>
        <color theme="1"/>
        <rFont val="Calibri"/>
        <family val="2"/>
        <scheme val="minor"/>
      </rPr>
      <t>06-05-23</t>
    </r>
  </si>
  <si>
    <r>
      <t xml:space="preserve">LOTE: </t>
    </r>
    <r>
      <rPr>
        <sz val="12"/>
        <color theme="1"/>
        <rFont val="Calibri"/>
        <family val="2"/>
        <scheme val="minor"/>
      </rPr>
      <t>126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</si>
  <si>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43032</t>
    </r>
  </si>
  <si>
    <r>
      <t xml:space="preserve">VENCIMIENTO: </t>
    </r>
    <r>
      <rPr>
        <sz val="12"/>
        <color theme="1"/>
        <rFont val="Calibri"/>
        <family val="2"/>
        <scheme val="minor"/>
      </rPr>
      <t>04-08-23</t>
    </r>
  </si>
  <si>
    <t>LITROS DEVUELTOS: 31845</t>
  </si>
  <si>
    <r>
      <t xml:space="preserve">FECHA: </t>
    </r>
    <r>
      <rPr>
        <sz val="12"/>
        <color theme="1"/>
        <rFont val="Calibri"/>
        <family val="2"/>
        <scheme val="minor"/>
      </rPr>
      <t>08-05-23</t>
    </r>
  </si>
  <si>
    <r>
      <t xml:space="preserve">LOTE: </t>
    </r>
    <r>
      <rPr>
        <sz val="12"/>
        <color theme="1"/>
        <rFont val="Calibri"/>
        <family val="2"/>
        <scheme val="minor"/>
      </rPr>
      <t>128</t>
    </r>
  </si>
  <si>
    <t>CANTIDAD DE LITROS: 31845</t>
  </si>
  <si>
    <t>LITROS DEVUELTOS: 17498</t>
  </si>
  <si>
    <t>01720503</t>
  </si>
  <si>
    <r>
      <t xml:space="preserve">FECHA: </t>
    </r>
    <r>
      <rPr>
        <sz val="12"/>
        <color theme="1"/>
        <rFont val="Calibri"/>
        <family val="2"/>
        <scheme val="minor"/>
      </rPr>
      <t>12-05-23</t>
    </r>
  </si>
  <si>
    <r>
      <t xml:space="preserve">LOTE: </t>
    </r>
    <r>
      <rPr>
        <sz val="12"/>
        <color theme="1"/>
        <rFont val="Calibri"/>
        <family val="2"/>
        <scheme val="minor"/>
      </rPr>
      <t>132</t>
    </r>
  </si>
  <si>
    <r>
      <t xml:space="preserve">VENCIMIENTO: </t>
    </r>
    <r>
      <rPr>
        <sz val="12"/>
        <color theme="1"/>
        <rFont val="Calibri"/>
        <family val="2"/>
        <scheme val="minor"/>
      </rPr>
      <t>10-08-23</t>
    </r>
  </si>
  <si>
    <t>LITROS DEVUELTOS: 850</t>
  </si>
  <si>
    <t>01718843</t>
  </si>
  <si>
    <r>
      <t xml:space="preserve">FECHA: </t>
    </r>
    <r>
      <rPr>
        <sz val="12"/>
        <color theme="1"/>
        <rFont val="Calibri"/>
        <family val="2"/>
        <scheme val="minor"/>
      </rPr>
      <t>19-05-23</t>
    </r>
  </si>
  <si>
    <r>
      <t xml:space="preserve">LOTE: </t>
    </r>
    <r>
      <rPr>
        <sz val="12"/>
        <color theme="1"/>
        <rFont val="Calibri"/>
        <family val="2"/>
        <scheme val="minor"/>
      </rPr>
      <t>139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</si>
  <si>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52326</t>
    </r>
  </si>
  <si>
    <r>
      <t xml:space="preserve">VENCIMIENTO: </t>
    </r>
    <r>
      <rPr>
        <sz val="12"/>
        <color theme="1"/>
        <rFont val="Calibri"/>
        <family val="2"/>
        <scheme val="minor"/>
      </rPr>
      <t>17-08-23</t>
    </r>
  </si>
  <si>
    <t>Fecha</t>
  </si>
  <si>
    <t>Producto</t>
  </si>
  <si>
    <t>Despilfarro (Kg)</t>
  </si>
  <si>
    <t>Entera</t>
  </si>
  <si>
    <t>Deslactosada</t>
  </si>
  <si>
    <t>Total Despilfarro/día (Kg)</t>
  </si>
  <si>
    <t>DESPILFARRO POR ARRASTRE EN MÁQUINA + PERÓXIDO</t>
  </si>
  <si>
    <t>1100ml</t>
  </si>
  <si>
    <t>DESPILFARO POR CALIDAD (UNIDADES POR PRODUCCIÓN)</t>
  </si>
  <si>
    <t>Total</t>
  </si>
  <si>
    <t>Masa unitaria de la bolsa (g)</t>
  </si>
  <si>
    <t>Total despilfarro por calidad (Kg)</t>
  </si>
  <si>
    <r>
      <t xml:space="preserve">FECHA: </t>
    </r>
    <r>
      <rPr>
        <sz val="12"/>
        <color theme="1"/>
        <rFont val="Calibri"/>
        <family val="2"/>
        <scheme val="minor"/>
      </rPr>
      <t>25-05-23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</si>
  <si>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68866</t>
    </r>
  </si>
  <si>
    <r>
      <t xml:space="preserve">VENCIMIENTO: </t>
    </r>
    <r>
      <rPr>
        <sz val="12"/>
        <color theme="1"/>
        <rFont val="Calibri"/>
        <family val="2"/>
        <scheme val="minor"/>
      </rPr>
      <t>23-08-23</t>
    </r>
  </si>
  <si>
    <r>
      <t xml:space="preserve">LOTE: </t>
    </r>
    <r>
      <rPr>
        <sz val="12"/>
        <color theme="1"/>
        <rFont val="Calibri"/>
        <family val="2"/>
        <scheme val="minor"/>
      </rPr>
      <t>145</t>
    </r>
  </si>
  <si>
    <t>LITROS DEVUELTOS: 544</t>
  </si>
  <si>
    <r>
      <t xml:space="preserve">FECHA: </t>
    </r>
    <r>
      <rPr>
        <sz val="12"/>
        <color theme="1"/>
        <rFont val="Calibri"/>
        <family val="2"/>
        <scheme val="minor"/>
      </rPr>
      <t>27-05-23</t>
    </r>
  </si>
  <si>
    <r>
      <t xml:space="preserve">LOTE: </t>
    </r>
    <r>
      <rPr>
        <sz val="12"/>
        <color theme="1"/>
        <rFont val="Calibri"/>
        <family val="2"/>
        <scheme val="minor"/>
      </rPr>
      <t>147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</si>
  <si>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32365</t>
    </r>
  </si>
  <si>
    <r>
      <t xml:space="preserve">VENCIMIENTO: </t>
    </r>
    <r>
      <rPr>
        <sz val="12"/>
        <color theme="1"/>
        <rFont val="Calibri"/>
        <family val="2"/>
        <scheme val="minor"/>
      </rPr>
      <t>25-08-23</t>
    </r>
  </si>
  <si>
    <t>LITROS DEVUELTOS: 277</t>
  </si>
  <si>
    <r>
      <t xml:space="preserve">FECHA: </t>
    </r>
    <r>
      <rPr>
        <sz val="12"/>
        <color theme="1"/>
        <rFont val="Calibri"/>
        <family val="2"/>
        <scheme val="minor"/>
      </rPr>
      <t>30-05-23</t>
    </r>
  </si>
  <si>
    <r>
      <t xml:space="preserve">LOTE: </t>
    </r>
    <r>
      <rPr>
        <sz val="12"/>
        <color theme="1"/>
        <rFont val="Calibri"/>
        <family val="2"/>
        <scheme val="minor"/>
      </rPr>
      <t>150</t>
    </r>
  </si>
  <si>
    <r>
      <t xml:space="preserve">VENCIMIENTO: </t>
    </r>
    <r>
      <rPr>
        <sz val="12"/>
        <color theme="1"/>
        <rFont val="Calibri"/>
        <family val="2"/>
        <scheme val="minor"/>
      </rPr>
      <t>28-08-23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</si>
  <si>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21555</t>
    </r>
  </si>
  <si>
    <t>LITROS DEVUELTOS: 250</t>
  </si>
  <si>
    <r>
      <t xml:space="preserve">FECHA: </t>
    </r>
    <r>
      <rPr>
        <sz val="12"/>
        <color theme="1"/>
        <rFont val="Calibri"/>
        <family val="2"/>
        <scheme val="minor"/>
      </rPr>
      <t>31-05-23</t>
    </r>
  </si>
  <si>
    <r>
      <t xml:space="preserve">LOTE: </t>
    </r>
    <r>
      <rPr>
        <sz val="12"/>
        <color theme="1"/>
        <rFont val="Calibri"/>
        <family val="2"/>
        <scheme val="minor"/>
      </rPr>
      <t>151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</si>
  <si>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16243</t>
    </r>
  </si>
  <si>
    <r>
      <t xml:space="preserve">VENCIMIENTO: </t>
    </r>
    <r>
      <rPr>
        <sz val="12"/>
        <color theme="1"/>
        <rFont val="Calibri"/>
        <family val="2"/>
        <scheme val="minor"/>
      </rPr>
      <t>29-08-23</t>
    </r>
  </si>
  <si>
    <t xml:space="preserve">LITROS DEVUELTOS: </t>
  </si>
  <si>
    <t>Masa unitaria de la bolsa (Kg)</t>
  </si>
  <si>
    <r>
      <t xml:space="preserve">FECHA: </t>
    </r>
    <r>
      <rPr>
        <sz val="12"/>
        <color theme="1"/>
        <rFont val="Calibri"/>
        <family val="2"/>
        <scheme val="minor"/>
      </rPr>
      <t>06-06-23</t>
    </r>
  </si>
  <si>
    <r>
      <t xml:space="preserve">LOTE: </t>
    </r>
    <r>
      <rPr>
        <sz val="12"/>
        <color theme="1"/>
        <rFont val="Calibri"/>
        <family val="2"/>
        <scheme val="minor"/>
      </rPr>
      <t>157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</si>
  <si>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48578</t>
    </r>
  </si>
  <si>
    <r>
      <t xml:space="preserve">VENCIMIENTO: </t>
    </r>
    <r>
      <rPr>
        <sz val="12"/>
        <color theme="1"/>
        <rFont val="Calibri"/>
        <family val="2"/>
        <scheme val="minor"/>
      </rPr>
      <t>04-09-23</t>
    </r>
  </si>
  <si>
    <r>
      <t xml:space="preserve">FECHA: </t>
    </r>
    <r>
      <rPr>
        <sz val="12"/>
        <color theme="1"/>
        <rFont val="Calibri"/>
        <family val="2"/>
        <scheme val="minor"/>
      </rPr>
      <t>13-06-23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</si>
  <si>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48145</t>
    </r>
  </si>
  <si>
    <r>
      <t xml:space="preserve">VENCIMIENTO: </t>
    </r>
    <r>
      <rPr>
        <sz val="12"/>
        <color theme="1"/>
        <rFont val="Calibri"/>
        <family val="2"/>
        <scheme val="minor"/>
      </rPr>
      <t>11-09-23</t>
    </r>
  </si>
  <si>
    <r>
      <t xml:space="preserve">LOTE: </t>
    </r>
    <r>
      <rPr>
        <sz val="12"/>
        <color theme="1"/>
        <rFont val="Calibri"/>
        <family val="2"/>
        <scheme val="minor"/>
      </rPr>
      <t>164</t>
    </r>
  </si>
  <si>
    <t>LITROS DEVUELTOS: 517</t>
  </si>
  <si>
    <t>LITROS DEVUELTOS: 487</t>
  </si>
  <si>
    <r>
      <t xml:space="preserve">FECHA: </t>
    </r>
    <r>
      <rPr>
        <sz val="12"/>
        <color theme="1"/>
        <rFont val="Calibri"/>
        <family val="2"/>
        <scheme val="minor"/>
      </rPr>
      <t>14-06-23</t>
    </r>
  </si>
  <si>
    <r>
      <t xml:space="preserve">LOTE: </t>
    </r>
    <r>
      <rPr>
        <sz val="12"/>
        <color theme="1"/>
        <rFont val="Calibri"/>
        <family val="2"/>
        <scheme val="minor"/>
      </rPr>
      <t>165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</si>
  <si>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28494</t>
    </r>
  </si>
  <si>
    <r>
      <t xml:space="preserve">VENCIMIENTO: </t>
    </r>
    <r>
      <rPr>
        <sz val="12"/>
        <color theme="1"/>
        <rFont val="Calibri"/>
        <family val="2"/>
        <scheme val="minor"/>
      </rPr>
      <t>12-09-23</t>
    </r>
  </si>
  <si>
    <t>LITROS DEVUELTOS: 210</t>
  </si>
  <si>
    <r>
      <t xml:space="preserve">FECHA: </t>
    </r>
    <r>
      <rPr>
        <sz val="12"/>
        <color theme="1"/>
        <rFont val="Calibri"/>
        <family val="2"/>
        <scheme val="minor"/>
      </rPr>
      <t>16-06-23</t>
    </r>
  </si>
  <si>
    <r>
      <t xml:space="preserve">LOTE: </t>
    </r>
    <r>
      <rPr>
        <sz val="12"/>
        <color theme="1"/>
        <rFont val="Calibri"/>
        <family val="2"/>
        <scheme val="minor"/>
      </rPr>
      <t>167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</si>
  <si>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23257</t>
    </r>
  </si>
  <si>
    <r>
      <t xml:space="preserve">VENCIMIENTO: </t>
    </r>
    <r>
      <rPr>
        <sz val="12"/>
        <color theme="1"/>
        <rFont val="Calibri"/>
        <family val="2"/>
        <scheme val="minor"/>
      </rPr>
      <t>14-09-23</t>
    </r>
  </si>
  <si>
    <t>LITROS DEVUELTOS: 243</t>
  </si>
  <si>
    <r>
      <t xml:space="preserve">FECHA: </t>
    </r>
    <r>
      <rPr>
        <sz val="12"/>
        <color theme="1"/>
        <rFont val="Calibri"/>
        <family val="2"/>
        <scheme val="minor"/>
      </rPr>
      <t>20-06-23</t>
    </r>
  </si>
  <si>
    <r>
      <t xml:space="preserve">LOTE: </t>
    </r>
    <r>
      <rPr>
        <sz val="12"/>
        <color theme="1"/>
        <rFont val="Calibri"/>
        <family val="2"/>
        <scheme val="minor"/>
      </rPr>
      <t>171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</si>
  <si>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43361</t>
    </r>
  </si>
  <si>
    <r>
      <t xml:space="preserve">VENCIMIENTO: </t>
    </r>
    <r>
      <rPr>
        <sz val="12"/>
        <color theme="1"/>
        <rFont val="Calibri"/>
        <family val="2"/>
        <scheme val="minor"/>
      </rPr>
      <t>18-09-23</t>
    </r>
  </si>
  <si>
    <t>LITROS DEVUELTOS: 444</t>
  </si>
  <si>
    <r>
      <t xml:space="preserve">FECHA: </t>
    </r>
    <r>
      <rPr>
        <sz val="12"/>
        <color theme="1"/>
        <rFont val="Calibri"/>
        <family val="2"/>
        <scheme val="minor"/>
      </rPr>
      <t>21-06-23</t>
    </r>
  </si>
  <si>
    <r>
      <t xml:space="preserve">LOTE: </t>
    </r>
    <r>
      <rPr>
        <sz val="12"/>
        <color theme="1"/>
        <rFont val="Calibri"/>
        <family val="2"/>
        <scheme val="minor"/>
      </rPr>
      <t>172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</si>
  <si>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20651</t>
    </r>
  </si>
  <si>
    <r>
      <t xml:space="preserve">VENCIMIENTO: </t>
    </r>
    <r>
      <rPr>
        <sz val="12"/>
        <color theme="1"/>
        <rFont val="Calibri"/>
        <family val="2"/>
        <scheme val="minor"/>
      </rPr>
      <t>19-09-23</t>
    </r>
  </si>
  <si>
    <t>LITROS DEVUELTOS: 125</t>
  </si>
  <si>
    <r>
      <t xml:space="preserve">CANTIDAD DE LITROS: </t>
    </r>
    <r>
      <rPr>
        <sz val="12"/>
        <color theme="1"/>
        <rFont val="Calibri"/>
        <family val="2"/>
        <scheme val="minor"/>
      </rPr>
      <t>27343</t>
    </r>
  </si>
  <si>
    <t>01710502</t>
  </si>
  <si>
    <r>
      <t xml:space="preserve">FECHA: </t>
    </r>
    <r>
      <rPr>
        <sz val="12"/>
        <color theme="1"/>
        <rFont val="Calibri"/>
        <family val="2"/>
        <scheme val="minor"/>
      </rPr>
      <t>29-06-23</t>
    </r>
  </si>
  <si>
    <r>
      <t xml:space="preserve">LOTE: </t>
    </r>
    <r>
      <rPr>
        <sz val="12"/>
        <color theme="1"/>
        <rFont val="Calibri"/>
        <family val="2"/>
        <scheme val="minor"/>
      </rPr>
      <t>180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</si>
  <si>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45857</t>
    </r>
  </si>
  <si>
    <r>
      <t xml:space="preserve">VENCIMIENTO: </t>
    </r>
    <r>
      <rPr>
        <sz val="12"/>
        <color theme="1"/>
        <rFont val="Calibri"/>
        <family val="2"/>
        <scheme val="minor"/>
      </rPr>
      <t>27-09-23</t>
    </r>
  </si>
  <si>
    <t>LITROS DEVUELTOS: 400</t>
  </si>
  <si>
    <t>LITROS DEVUELTOS: 409</t>
  </si>
  <si>
    <t>01720504</t>
  </si>
  <si>
    <t>01720502</t>
  </si>
  <si>
    <t>0.818</t>
  </si>
  <si>
    <r>
      <t xml:space="preserve">PRODUCTO: </t>
    </r>
    <r>
      <rPr>
        <sz val="12"/>
        <color rgb="FF000000"/>
        <rFont val="Calibri"/>
        <family val="2"/>
        <scheme val="minor"/>
      </rPr>
      <t>Leche Entera</t>
    </r>
  </si>
  <si>
    <r>
      <t xml:space="preserve">FECHA: </t>
    </r>
    <r>
      <rPr>
        <sz val="12"/>
        <color rgb="FF000000"/>
        <rFont val="Calibri"/>
        <family val="2"/>
        <scheme val="minor"/>
      </rPr>
      <t>30-06-23</t>
    </r>
  </si>
  <si>
    <r>
      <t xml:space="preserve">LOTE: </t>
    </r>
    <r>
      <rPr>
        <sz val="12"/>
        <color rgb="FF000000"/>
        <rFont val="Calibri"/>
        <family val="2"/>
        <scheme val="minor"/>
      </rPr>
      <t>181</t>
    </r>
  </si>
  <si>
    <r>
      <t xml:space="preserve">CANTIDAD DE LITROS: </t>
    </r>
    <r>
      <rPr>
        <sz val="12"/>
        <color rgb="FF000000"/>
        <rFont val="Calibri"/>
        <family val="2"/>
        <scheme val="minor"/>
      </rPr>
      <t>27324</t>
    </r>
  </si>
  <si>
    <r>
      <t xml:space="preserve">VENCIMIENTO: </t>
    </r>
    <r>
      <rPr>
        <sz val="12"/>
        <color rgb="FF000000"/>
        <rFont val="Calibri"/>
        <family val="2"/>
        <scheme val="minor"/>
      </rPr>
      <t>28-09-23</t>
    </r>
  </si>
  <si>
    <t>LITROS DEVUELTOS: 416</t>
  </si>
  <si>
    <r>
      <t xml:space="preserve">FECHA: </t>
    </r>
    <r>
      <rPr>
        <sz val="12"/>
        <color rgb="FF000000"/>
        <rFont val="Calibri"/>
        <family val="2"/>
        <scheme val="minor"/>
      </rPr>
      <t>07-07-23</t>
    </r>
  </si>
  <si>
    <r>
      <t xml:space="preserve">LOTE: </t>
    </r>
    <r>
      <rPr>
        <sz val="12"/>
        <color rgb="FF000000"/>
        <rFont val="Calibri"/>
        <family val="2"/>
        <scheme val="minor"/>
      </rPr>
      <t>188</t>
    </r>
  </si>
  <si>
    <r>
      <t xml:space="preserve">CANTIDAD DE LITROS: </t>
    </r>
    <r>
      <rPr>
        <sz val="12"/>
        <color rgb="FF000000"/>
        <rFont val="Calibri"/>
        <family val="2"/>
        <scheme val="minor"/>
      </rPr>
      <t>20238</t>
    </r>
  </si>
  <si>
    <r>
      <t xml:space="preserve">VENCIMIENTO: </t>
    </r>
    <r>
      <rPr>
        <sz val="12"/>
        <color rgb="FF000000"/>
        <rFont val="Calibri"/>
        <family val="2"/>
        <scheme val="minor"/>
      </rPr>
      <t>05-10-23</t>
    </r>
  </si>
  <si>
    <t>LITROS DEVUELTOS: 374</t>
  </si>
  <si>
    <t>01720505</t>
  </si>
  <si>
    <r>
      <t xml:space="preserve">FECHA: </t>
    </r>
    <r>
      <rPr>
        <sz val="12"/>
        <color rgb="FF000000"/>
        <rFont val="Calibri"/>
        <family val="2"/>
        <scheme val="minor"/>
      </rPr>
      <t>08-07-23</t>
    </r>
  </si>
  <si>
    <r>
      <t xml:space="preserve">LOTE: </t>
    </r>
    <r>
      <rPr>
        <sz val="12"/>
        <color rgb="FF000000"/>
        <rFont val="Calibri"/>
        <family val="2"/>
        <scheme val="minor"/>
      </rPr>
      <t>189</t>
    </r>
  </si>
  <si>
    <r>
      <t xml:space="preserve">VENCIMIENTO: </t>
    </r>
    <r>
      <rPr>
        <sz val="12"/>
        <color rgb="FF000000"/>
        <rFont val="Calibri"/>
        <family val="2"/>
        <scheme val="minor"/>
      </rPr>
      <t>06-10-23</t>
    </r>
  </si>
  <si>
    <r>
      <t xml:space="preserve">CANTIDAD DE LITROS: </t>
    </r>
    <r>
      <rPr>
        <sz val="12"/>
        <color rgb="FF000000"/>
        <rFont val="Calibri"/>
        <family val="2"/>
        <scheme val="minor"/>
      </rPr>
      <t>19676</t>
    </r>
  </si>
  <si>
    <t>01709066</t>
  </si>
  <si>
    <r>
      <t xml:space="preserve">FECHA: </t>
    </r>
    <r>
      <rPr>
        <sz val="12"/>
        <color rgb="FF000000"/>
        <rFont val="Calibri"/>
        <family val="2"/>
        <scheme val="minor"/>
      </rPr>
      <t>10-07-23</t>
    </r>
  </si>
  <si>
    <r>
      <t xml:space="preserve">LOTE: </t>
    </r>
    <r>
      <rPr>
        <sz val="12"/>
        <color rgb="FF000000"/>
        <rFont val="Calibri"/>
        <family val="2"/>
        <scheme val="minor"/>
      </rPr>
      <t>191</t>
    </r>
  </si>
  <si>
    <r>
      <t xml:space="preserve">CANTIDAD DE LITROS: </t>
    </r>
    <r>
      <rPr>
        <sz val="12"/>
        <color rgb="FF000000"/>
        <rFont val="Calibri"/>
        <family val="2"/>
        <scheme val="minor"/>
      </rPr>
      <t>43141</t>
    </r>
  </si>
  <si>
    <r>
      <t xml:space="preserve">VENCIMIENTO: </t>
    </r>
    <r>
      <rPr>
        <sz val="12"/>
        <color rgb="FF000000"/>
        <rFont val="Calibri"/>
        <family val="2"/>
        <scheme val="minor"/>
      </rPr>
      <t>08-10-23</t>
    </r>
  </si>
  <si>
    <t>LITROS DEVUELTOS: 271</t>
  </si>
  <si>
    <t>LITROS DEVUELTOS: 460</t>
  </si>
  <si>
    <r>
      <t xml:space="preserve">FECHA: </t>
    </r>
    <r>
      <rPr>
        <sz val="12"/>
        <color rgb="FF000000"/>
        <rFont val="Calibri"/>
        <family val="2"/>
        <scheme val="minor"/>
      </rPr>
      <t>12-07-23</t>
    </r>
  </si>
  <si>
    <r>
      <t xml:space="preserve">LOTE: </t>
    </r>
    <r>
      <rPr>
        <sz val="12"/>
        <color rgb="FF000000"/>
        <rFont val="Calibri"/>
        <family val="2"/>
        <scheme val="minor"/>
      </rPr>
      <t>193</t>
    </r>
  </si>
  <si>
    <r>
      <t xml:space="preserve">VENCIMIENTO: </t>
    </r>
    <r>
      <rPr>
        <sz val="12"/>
        <color rgb="FF000000"/>
        <rFont val="Calibri"/>
        <family val="2"/>
        <scheme val="minor"/>
      </rPr>
      <t>10-10-23</t>
    </r>
  </si>
  <si>
    <r>
      <t xml:space="preserve">CANTIDAD DE LITROS: </t>
    </r>
    <r>
      <rPr>
        <sz val="12"/>
        <color rgb="FF000000"/>
        <rFont val="Calibri"/>
        <family val="2"/>
        <scheme val="minor"/>
      </rPr>
      <t>43781</t>
    </r>
  </si>
  <si>
    <r>
      <t xml:space="preserve">FECHA: </t>
    </r>
    <r>
      <rPr>
        <sz val="12"/>
        <color rgb="FF000000"/>
        <rFont val="Calibri"/>
        <family val="2"/>
        <scheme val="minor"/>
      </rPr>
      <t>17-07-23</t>
    </r>
  </si>
  <si>
    <r>
      <t xml:space="preserve">LOTE: </t>
    </r>
    <r>
      <rPr>
        <sz val="12"/>
        <color rgb="FF000000"/>
        <rFont val="Calibri"/>
        <family val="2"/>
        <scheme val="minor"/>
      </rPr>
      <t>198</t>
    </r>
  </si>
  <si>
    <r>
      <t xml:space="preserve">CANTIDAD DE LITROS: </t>
    </r>
    <r>
      <rPr>
        <sz val="12"/>
        <color rgb="FF000000"/>
        <rFont val="Calibri"/>
        <family val="2"/>
        <scheme val="minor"/>
      </rPr>
      <t>43450</t>
    </r>
  </si>
  <si>
    <r>
      <t xml:space="preserve">VENCIMIENTO: </t>
    </r>
    <r>
      <rPr>
        <sz val="12"/>
        <color rgb="FF000000"/>
        <rFont val="Calibri"/>
        <family val="2"/>
        <scheme val="minor"/>
      </rPr>
      <t>15-10-23</t>
    </r>
  </si>
  <si>
    <t>LITROS DEVUELTOS: 342</t>
  </si>
  <si>
    <t>01721295</t>
  </si>
  <si>
    <t>3.41</t>
  </si>
  <si>
    <t>Diagnóstico</t>
  </si>
  <si>
    <t>Ejecución plan</t>
  </si>
  <si>
    <t>Despilfarro total (Kg)</t>
  </si>
  <si>
    <t>Despilfarro por presentación (Kg)</t>
  </si>
  <si>
    <r>
      <t xml:space="preserve">FECHA: </t>
    </r>
    <r>
      <rPr>
        <sz val="12"/>
        <color rgb="FF000000"/>
        <rFont val="Calibri"/>
        <family val="2"/>
        <scheme val="minor"/>
      </rPr>
      <t>18-07-23</t>
    </r>
  </si>
  <si>
    <r>
      <t xml:space="preserve">CANTIDAD DE LITROS: </t>
    </r>
    <r>
      <rPr>
        <sz val="12"/>
        <color rgb="FF000000"/>
        <rFont val="Calibri"/>
        <family val="2"/>
        <scheme val="minor"/>
      </rPr>
      <t>26915</t>
    </r>
  </si>
  <si>
    <t>LITROS DEVUELTOS: 100</t>
  </si>
  <si>
    <t>01709064</t>
  </si>
  <si>
    <r>
      <t xml:space="preserve">FECHA: </t>
    </r>
    <r>
      <rPr>
        <sz val="12"/>
        <color theme="1"/>
        <rFont val="Calibri"/>
        <family val="2"/>
        <scheme val="minor"/>
      </rPr>
      <t>18-07-23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</si>
  <si>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20410</t>
    </r>
  </si>
  <si>
    <r>
      <t xml:space="preserve">LOTE: </t>
    </r>
    <r>
      <rPr>
        <sz val="12"/>
        <color theme="1"/>
        <rFont val="Calibri"/>
        <family val="2"/>
        <scheme val="minor"/>
      </rPr>
      <t>199</t>
    </r>
  </si>
  <si>
    <r>
      <t xml:space="preserve">LOTE: </t>
    </r>
    <r>
      <rPr>
        <sz val="12"/>
        <color rgb="FF000000"/>
        <rFont val="Calibri"/>
        <family val="2"/>
        <scheme val="minor"/>
      </rPr>
      <t>199</t>
    </r>
  </si>
  <si>
    <r>
      <t xml:space="preserve">VENCIMIENTO: </t>
    </r>
    <r>
      <rPr>
        <sz val="12"/>
        <color theme="1"/>
        <rFont val="Calibri"/>
        <family val="2"/>
        <scheme val="minor"/>
      </rPr>
      <t>16-10-23</t>
    </r>
  </si>
  <si>
    <r>
      <t xml:space="preserve">VENCIMIENTO: </t>
    </r>
    <r>
      <rPr>
        <sz val="12"/>
        <color rgb="FF000000"/>
        <rFont val="Calibri"/>
        <family val="2"/>
        <scheme val="minor"/>
      </rPr>
      <t>16-10-23</t>
    </r>
  </si>
  <si>
    <t>LITROS DEVUELTOS: 146</t>
  </si>
  <si>
    <t>01718836</t>
  </si>
  <si>
    <r>
      <t xml:space="preserve">FECHA: </t>
    </r>
    <r>
      <rPr>
        <sz val="12"/>
        <color rgb="FF000000"/>
        <rFont val="Calibri"/>
        <family val="2"/>
        <scheme val="minor"/>
      </rPr>
      <t>24-07-23</t>
    </r>
  </si>
  <si>
    <r>
      <t xml:space="preserve">LOTE: </t>
    </r>
    <r>
      <rPr>
        <sz val="12"/>
        <color rgb="FF000000"/>
        <rFont val="Calibri"/>
        <family val="2"/>
        <scheme val="minor"/>
      </rPr>
      <t>205</t>
    </r>
  </si>
  <si>
    <r>
      <t xml:space="preserve">CANTIDAD DE LITROS: </t>
    </r>
    <r>
      <rPr>
        <sz val="12"/>
        <color rgb="FF000000"/>
        <rFont val="Calibri"/>
        <family val="2"/>
        <scheme val="minor"/>
      </rPr>
      <t>53314</t>
    </r>
  </si>
  <si>
    <r>
      <t xml:space="preserve">VENCIMIENTO: </t>
    </r>
    <r>
      <rPr>
        <sz val="12"/>
        <color rgb="FF000000"/>
        <rFont val="Calibri"/>
        <family val="2"/>
        <scheme val="minor"/>
      </rPr>
      <t>22-10-23</t>
    </r>
  </si>
  <si>
    <t>01709065</t>
  </si>
  <si>
    <r>
      <t xml:space="preserve">LOTE: </t>
    </r>
    <r>
      <rPr>
        <sz val="12"/>
        <color rgb="FF000000"/>
        <rFont val="Calibri"/>
        <family val="2"/>
        <scheme val="minor"/>
      </rPr>
      <t>207</t>
    </r>
  </si>
  <si>
    <r>
      <t xml:space="preserve">CANTIDAD DE LITROS: </t>
    </r>
    <r>
      <rPr>
        <sz val="12"/>
        <color rgb="FF000000"/>
        <rFont val="Calibri"/>
        <family val="2"/>
        <scheme val="minor"/>
      </rPr>
      <t>32628</t>
    </r>
  </si>
  <si>
    <r>
      <t xml:space="preserve">VENCIMIENTO: </t>
    </r>
    <r>
      <rPr>
        <sz val="12"/>
        <color rgb="FF000000"/>
        <rFont val="Calibri"/>
        <family val="2"/>
        <scheme val="minor"/>
      </rPr>
      <t>24-10-23</t>
    </r>
  </si>
  <si>
    <r>
      <t xml:space="preserve">FECHA: </t>
    </r>
    <r>
      <rPr>
        <sz val="12"/>
        <color theme="1"/>
        <rFont val="Calibri"/>
        <family val="2"/>
        <scheme val="minor"/>
      </rPr>
      <t>26-07-23</t>
    </r>
  </si>
  <si>
    <r>
      <t xml:space="preserve">LOTE: </t>
    </r>
    <r>
      <rPr>
        <sz val="12"/>
        <color theme="1"/>
        <rFont val="Calibri"/>
        <family val="2"/>
        <scheme val="minor"/>
      </rPr>
      <t>207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</si>
  <si>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20283</t>
    </r>
  </si>
  <si>
    <r>
      <t xml:space="preserve">VENCIMIENTO: </t>
    </r>
    <r>
      <rPr>
        <sz val="12"/>
        <color theme="1"/>
        <rFont val="Calibri"/>
        <family val="2"/>
        <scheme val="minor"/>
      </rPr>
      <t>24-10-23</t>
    </r>
  </si>
  <si>
    <t>LITROS DEVUELTOS: 110</t>
  </si>
  <si>
    <r>
      <t xml:space="preserve">FECHA: </t>
    </r>
    <r>
      <rPr>
        <sz val="12"/>
        <color theme="1"/>
        <rFont val="Calibri"/>
        <family val="2"/>
        <scheme val="minor"/>
      </rPr>
      <t>31-07-23</t>
    </r>
  </si>
  <si>
    <r>
      <t xml:space="preserve">LOTE: </t>
    </r>
    <r>
      <rPr>
        <sz val="12"/>
        <color theme="1"/>
        <rFont val="Calibri"/>
        <family val="2"/>
        <scheme val="minor"/>
      </rPr>
      <t>212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</si>
  <si>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28236</t>
    </r>
  </si>
  <si>
    <r>
      <t xml:space="preserve">VENCIMIENTO: </t>
    </r>
    <r>
      <rPr>
        <sz val="12"/>
        <color theme="1"/>
        <rFont val="Calibri"/>
        <family val="2"/>
        <scheme val="minor"/>
      </rPr>
      <t>29-10-23</t>
    </r>
  </si>
  <si>
    <t>LITROS DEVUELTOS: 623</t>
  </si>
  <si>
    <t>`01720505</t>
  </si>
  <si>
    <r>
      <t xml:space="preserve">FECHA: </t>
    </r>
    <r>
      <rPr>
        <sz val="12"/>
        <color theme="1"/>
        <rFont val="Calibri"/>
        <family val="2"/>
        <scheme val="minor"/>
      </rPr>
      <t>1-08-23</t>
    </r>
  </si>
  <si>
    <r>
      <t xml:space="preserve">LOTE: </t>
    </r>
    <r>
      <rPr>
        <sz val="12"/>
        <color theme="1"/>
        <rFont val="Calibri"/>
        <family val="2"/>
        <scheme val="minor"/>
      </rPr>
      <t>213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</si>
  <si>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52733</t>
    </r>
  </si>
  <si>
    <r>
      <t xml:space="preserve">VENCIMIENTO: </t>
    </r>
    <r>
      <rPr>
        <sz val="12"/>
        <color theme="1"/>
        <rFont val="Calibri"/>
        <family val="2"/>
        <scheme val="minor"/>
      </rPr>
      <t>30-10-23</t>
    </r>
  </si>
  <si>
    <t>01720501</t>
  </si>
  <si>
    <r>
      <t xml:space="preserve">FECHA: </t>
    </r>
    <r>
      <rPr>
        <sz val="12"/>
        <color theme="1"/>
        <rFont val="Calibri"/>
        <family val="2"/>
        <scheme val="minor"/>
      </rPr>
      <t>08-08-23</t>
    </r>
  </si>
  <si>
    <r>
      <t xml:space="preserve">LOTE: </t>
    </r>
    <r>
      <rPr>
        <sz val="12"/>
        <color theme="1"/>
        <rFont val="Calibri"/>
        <family val="2"/>
        <scheme val="minor"/>
      </rPr>
      <t>220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</si>
  <si>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27379</t>
    </r>
  </si>
  <si>
    <r>
      <t xml:space="preserve">VENCIMIENTO: </t>
    </r>
    <r>
      <rPr>
        <sz val="12"/>
        <color theme="1"/>
        <rFont val="Calibri"/>
        <family val="2"/>
        <scheme val="minor"/>
      </rPr>
      <t>06-11-23</t>
    </r>
  </si>
  <si>
    <t>01721296</t>
  </si>
  <si>
    <t>01721297</t>
  </si>
  <si>
    <r>
      <t xml:space="preserve">FECHA: </t>
    </r>
    <r>
      <rPr>
        <sz val="12"/>
        <color theme="1"/>
        <rFont val="Calibri"/>
        <family val="2"/>
        <scheme val="minor"/>
      </rPr>
      <t>15-08-23</t>
    </r>
  </si>
  <si>
    <r>
      <t xml:space="preserve">LOTE: </t>
    </r>
    <r>
      <rPr>
        <sz val="12"/>
        <color theme="1"/>
        <rFont val="Calibri"/>
        <family val="2"/>
        <scheme val="minor"/>
      </rPr>
      <t>227</t>
    </r>
  </si>
  <si>
    <r>
      <t xml:space="preserve">CANTIDAD DE LITROS: </t>
    </r>
    <r>
      <rPr>
        <sz val="12"/>
        <color theme="1"/>
        <rFont val="Calibri"/>
        <family val="2"/>
        <scheme val="minor"/>
      </rPr>
      <t>42694</t>
    </r>
  </si>
  <si>
    <r>
      <t xml:space="preserve">VENCIMIENTO: </t>
    </r>
    <r>
      <rPr>
        <sz val="12"/>
        <color theme="1"/>
        <rFont val="Calibri"/>
        <family val="2"/>
        <scheme val="minor"/>
      </rPr>
      <t>13-11-23</t>
    </r>
  </si>
  <si>
    <t>LITROS DEVUELTOS: 405</t>
  </si>
  <si>
    <r>
      <t xml:space="preserve">FECHA: </t>
    </r>
    <r>
      <rPr>
        <sz val="12"/>
        <color theme="1"/>
        <rFont val="Calibri"/>
        <family val="2"/>
        <scheme val="minor"/>
      </rPr>
      <t>22-08-23</t>
    </r>
  </si>
  <si>
    <r>
      <t xml:space="preserve">LOTE: </t>
    </r>
    <r>
      <rPr>
        <sz val="12"/>
        <color theme="1"/>
        <rFont val="Calibri"/>
        <family val="2"/>
        <scheme val="minor"/>
      </rPr>
      <t>234</t>
    </r>
  </si>
  <si>
    <t xml:space="preserve">CANTIDAD DE LITROS: </t>
  </si>
  <si>
    <r>
      <t xml:space="preserve">VENCIMIENTO: </t>
    </r>
    <r>
      <rPr>
        <sz val="12"/>
        <color theme="1"/>
        <rFont val="Calibri"/>
        <family val="2"/>
        <scheme val="minor"/>
      </rPr>
      <t>20-11-23</t>
    </r>
  </si>
  <si>
    <r>
      <t xml:space="preserve">FECHA: </t>
    </r>
    <r>
      <rPr>
        <sz val="12"/>
        <color theme="1"/>
        <rFont val="Calibri"/>
        <family val="2"/>
        <scheme val="minor"/>
      </rPr>
      <t>23-08-23</t>
    </r>
  </si>
  <si>
    <r>
      <t xml:space="preserve">LOTE: </t>
    </r>
    <r>
      <rPr>
        <sz val="12"/>
        <color theme="1"/>
        <rFont val="Calibri"/>
        <family val="2"/>
        <scheme val="minor"/>
      </rPr>
      <t>235</t>
    </r>
  </si>
  <si>
    <r>
      <t xml:space="preserve">VENCIMIENTO: </t>
    </r>
    <r>
      <rPr>
        <sz val="12"/>
        <color theme="1"/>
        <rFont val="Calibri"/>
        <family val="2"/>
        <scheme val="minor"/>
      </rPr>
      <t>21-11-23</t>
    </r>
  </si>
  <si>
    <t>Sobrante</t>
  </si>
  <si>
    <t>Alistado</t>
  </si>
  <si>
    <t>Desperdicio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</si>
</sst>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8EA9DB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D9D9D9"/>
        <bgColor rgb="FF000000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" fontId="0" fillId="0" borderId="1" xfId="0" quotePrefix="1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14" fontId="2" fillId="7" borderId="17" xfId="0" applyNumberFormat="1" applyFont="1" applyFill="1" applyBorder="1" applyAlignment="1">
      <alignment horizontal="center" vertical="center"/>
    </xf>
    <xf numFmtId="14" fontId="2" fillId="7" borderId="19" xfId="0" applyNumberFormat="1" applyFont="1" applyFill="1" applyBorder="1" applyAlignment="1">
      <alignment horizontal="center" vertical="center"/>
    </xf>
    <xf numFmtId="14" fontId="2" fillId="7" borderId="22" xfId="0" applyNumberFormat="1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0" fontId="1" fillId="8" borderId="1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6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11" borderId="14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5" fillId="11" borderId="14" xfId="0" applyFont="1" applyFill="1" applyBorder="1" applyAlignment="1">
      <alignment horizontal="center"/>
    </xf>
    <xf numFmtId="0" fontId="5" fillId="11" borderId="9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0" fillId="0" borderId="1" xfId="0" quotePrefix="1" applyBorder="1"/>
    <xf numFmtId="0" fontId="0" fillId="0" borderId="0" xfId="0" quotePrefix="1" applyAlignment="1">
      <alignment horizontal="center"/>
    </xf>
    <xf numFmtId="0" fontId="0" fillId="0" borderId="35" xfId="0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10" borderId="10" xfId="0" applyFont="1" applyFill="1" applyBorder="1" applyAlignment="1">
      <alignment horizontal="center"/>
    </xf>
    <xf numFmtId="0" fontId="5" fillId="10" borderId="6" xfId="0" applyFont="1" applyFill="1" applyBorder="1" applyAlignment="1">
      <alignment horizontal="center"/>
    </xf>
    <xf numFmtId="0" fontId="5" fillId="10" borderId="11" xfId="0" applyFont="1" applyFill="1" applyBorder="1" applyAlignment="1">
      <alignment horizontal="center"/>
    </xf>
    <xf numFmtId="0" fontId="5" fillId="11" borderId="10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0" fontId="5" fillId="11" borderId="31" xfId="0" applyFont="1" applyFill="1" applyBorder="1" applyAlignment="1">
      <alignment horizontal="center" vertical="center"/>
    </xf>
    <xf numFmtId="0" fontId="5" fillId="11" borderId="10" xfId="0" applyFont="1" applyFill="1" applyBorder="1" applyAlignment="1">
      <alignment horizontal="center"/>
    </xf>
    <xf numFmtId="0" fontId="5" fillId="11" borderId="11" xfId="0" applyFont="1" applyFill="1" applyBorder="1" applyAlignment="1">
      <alignment horizontal="center"/>
    </xf>
    <xf numFmtId="0" fontId="5" fillId="10" borderId="32" xfId="0" applyFont="1" applyFill="1" applyBorder="1" applyAlignment="1">
      <alignment horizontal="center" vertical="center"/>
    </xf>
    <xf numFmtId="0" fontId="5" fillId="10" borderId="14" xfId="0" applyFont="1" applyFill="1" applyBorder="1" applyAlignment="1">
      <alignment horizontal="center" vertical="center"/>
    </xf>
    <xf numFmtId="0" fontId="5" fillId="10" borderId="32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5" fillId="10" borderId="11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11" borderId="10" xfId="0" applyFont="1" applyFill="1" applyBorder="1" applyAlignment="1">
      <alignment horizontal="center" vertical="center"/>
    </xf>
    <xf numFmtId="0" fontId="4" fillId="11" borderId="11" xfId="0" applyFont="1" applyFill="1" applyBorder="1" applyAlignment="1">
      <alignment horizontal="center" vertical="center"/>
    </xf>
    <xf numFmtId="0" fontId="4" fillId="11" borderId="26" xfId="0" applyFont="1" applyFill="1" applyBorder="1" applyAlignment="1">
      <alignment horizontal="center" vertical="center"/>
    </xf>
    <xf numFmtId="0" fontId="4" fillId="11" borderId="31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12" xfId="0" applyFont="1" applyFill="1" applyBorder="1" applyAlignment="1">
      <alignment horizontal="center" vertical="center"/>
    </xf>
    <xf numFmtId="0" fontId="5" fillId="10" borderId="27" xfId="0" applyFont="1" applyFill="1" applyBorder="1" applyAlignment="1">
      <alignment horizontal="center" vertical="center"/>
    </xf>
    <xf numFmtId="0" fontId="5" fillId="10" borderId="28" xfId="0" applyFont="1" applyFill="1" applyBorder="1" applyAlignment="1">
      <alignment horizontal="center" vertical="center"/>
    </xf>
    <xf numFmtId="0" fontId="5" fillId="10" borderId="33" xfId="0" applyFont="1" applyFill="1" applyBorder="1" applyAlignment="1">
      <alignment horizontal="center" vertical="center"/>
    </xf>
    <xf numFmtId="0" fontId="5" fillId="10" borderId="25" xfId="0" applyFont="1" applyFill="1" applyBorder="1" applyAlignment="1">
      <alignment horizontal="center" vertical="center"/>
    </xf>
    <xf numFmtId="0" fontId="5" fillId="10" borderId="29" xfId="0" applyFont="1" applyFill="1" applyBorder="1" applyAlignment="1">
      <alignment horizontal="center" vertical="center"/>
    </xf>
    <xf numFmtId="0" fontId="5" fillId="11" borderId="32" xfId="0" applyFont="1" applyFill="1" applyBorder="1" applyAlignment="1">
      <alignment horizontal="center" vertical="center"/>
    </xf>
    <xf numFmtId="0" fontId="5" fillId="11" borderId="14" xfId="0" applyFont="1" applyFill="1" applyBorder="1" applyAlignment="1">
      <alignment horizontal="center" vertical="center"/>
    </xf>
    <xf numFmtId="0" fontId="5" fillId="11" borderId="3" xfId="0" applyFont="1" applyFill="1" applyBorder="1" applyAlignment="1">
      <alignment horizontal="center" vertical="center"/>
    </xf>
    <xf numFmtId="0" fontId="5" fillId="11" borderId="7" xfId="0" applyFont="1" applyFill="1" applyBorder="1" applyAlignment="1">
      <alignment horizontal="center" vertical="center"/>
    </xf>
    <xf numFmtId="0" fontId="5" fillId="11" borderId="8" xfId="0" applyFont="1" applyFill="1" applyBorder="1" applyAlignment="1">
      <alignment horizontal="center" vertical="center"/>
    </xf>
    <xf numFmtId="0" fontId="5" fillId="11" borderId="9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12" borderId="10" xfId="0" applyFont="1" applyFill="1" applyBorder="1" applyAlignment="1">
      <alignment horizontal="center"/>
    </xf>
    <xf numFmtId="0" fontId="5" fillId="12" borderId="6" xfId="0" applyFont="1" applyFill="1" applyBorder="1" applyAlignment="1">
      <alignment horizontal="center"/>
    </xf>
    <xf numFmtId="0" fontId="5" fillId="12" borderId="11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4" fontId="2" fillId="7" borderId="15" xfId="0" applyNumberFormat="1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9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textRotation="255"/>
    </xf>
    <xf numFmtId="14" fontId="2" fillId="7" borderId="24" xfId="0" applyNumberFormat="1" applyFont="1" applyFill="1" applyBorder="1" applyAlignment="1">
      <alignment horizontal="center" vertical="center"/>
    </xf>
    <xf numFmtId="14" fontId="2" fillId="7" borderId="19" xfId="0" applyNumberFormat="1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8" borderId="32" xfId="0" applyFont="1" applyFill="1" applyBorder="1" applyAlignment="1">
      <alignment horizontal="center" vertical="center" wrapText="1"/>
    </xf>
    <xf numFmtId="0" fontId="1" fillId="8" borderId="34" xfId="0" applyFont="1" applyFill="1" applyBorder="1" applyAlignment="1">
      <alignment horizontal="center" vertical="center" wrapText="1"/>
    </xf>
    <xf numFmtId="0" fontId="1" fillId="8" borderId="32" xfId="0" applyFont="1" applyFill="1" applyBorder="1" applyAlignment="1">
      <alignment horizontal="center" vertical="center"/>
    </xf>
    <xf numFmtId="0" fontId="1" fillId="8" borderId="34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eetMetadata" Target="metadata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558801</xdr:colOff>
      <xdr:row>3</xdr:row>
      <xdr:rowOff>35326</xdr:rowOff>
    </xdr:from>
    <xdr:to>
      <xdr:col>4</xdr:col>
      <xdr:colOff>469901</xdr:colOff>
      <xdr:row>4</xdr:row>
      <xdr:rowOff>194144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5301" y="644926"/>
          <a:ext cx="965200" cy="362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  <xdr:twoCellAnchor editAs="oneCell">
    <xdr:from>
      <xdr:col>3</xdr:col>
      <xdr:colOff>660400</xdr:colOff>
      <xdr:row>34</xdr:row>
      <xdr:rowOff>43503</xdr:rowOff>
    </xdr:from>
    <xdr:to>
      <xdr:col>4</xdr:col>
      <xdr:colOff>419100</xdr:colOff>
      <xdr:row>35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  <xdr:twoCellAnchor editAs="oneCell">
    <xdr:from>
      <xdr:col>3</xdr:col>
      <xdr:colOff>660400</xdr:colOff>
      <xdr:row>34</xdr:row>
      <xdr:rowOff>43503</xdr:rowOff>
    </xdr:from>
    <xdr:to>
      <xdr:col>4</xdr:col>
      <xdr:colOff>419100</xdr:colOff>
      <xdr:row>35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825303"/>
          <a:ext cx="812800" cy="35019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  <xdr:twoCellAnchor editAs="oneCell">
    <xdr:from>
      <xdr:col>3</xdr:col>
      <xdr:colOff>660400</xdr:colOff>
      <xdr:row>34</xdr:row>
      <xdr:rowOff>43503</xdr:rowOff>
    </xdr:from>
    <xdr:to>
      <xdr:col>4</xdr:col>
      <xdr:colOff>419100</xdr:colOff>
      <xdr:row>35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  <xdr:oneCellAnchor>
    <xdr:from>
      <xdr:col>3</xdr:col>
      <xdr:colOff>660400</xdr:colOff>
      <xdr:row>34</xdr:row>
      <xdr:rowOff>43503</xdr:rowOff>
    </xdr:from>
    <xdr:ext cx="812800" cy="350196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  <xdr:oneCellAnchor>
    <xdr:from>
      <xdr:col>3</xdr:col>
      <xdr:colOff>660400</xdr:colOff>
      <xdr:row>34</xdr:row>
      <xdr:rowOff>43503</xdr:rowOff>
    </xdr:from>
    <xdr:ext cx="812800" cy="350196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  <xdr:twoCellAnchor editAs="oneCell">
    <xdr:from>
      <xdr:col>3</xdr:col>
      <xdr:colOff>660400</xdr:colOff>
      <xdr:row>34</xdr:row>
      <xdr:rowOff>43503</xdr:rowOff>
    </xdr:from>
    <xdr:to>
      <xdr:col>4</xdr:col>
      <xdr:colOff>419100</xdr:colOff>
      <xdr:row>35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863403"/>
          <a:ext cx="812800" cy="35019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38100</xdr:rowOff>
    </xdr:from>
    <xdr:to>
      <xdr:col>4</xdr:col>
      <xdr:colOff>647700</xdr:colOff>
      <xdr:row>4</xdr:row>
      <xdr:rowOff>185096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38100</xdr:rowOff>
    </xdr:from>
    <xdr:to>
      <xdr:col>4</xdr:col>
      <xdr:colOff>647700</xdr:colOff>
      <xdr:row>4</xdr:row>
      <xdr:rowOff>185096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47700"/>
          <a:ext cx="812800" cy="350196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38100</xdr:rowOff>
    </xdr:from>
    <xdr:to>
      <xdr:col>4</xdr:col>
      <xdr:colOff>647700</xdr:colOff>
      <xdr:row>4</xdr:row>
      <xdr:rowOff>185096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47700"/>
          <a:ext cx="812800" cy="350196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38100</xdr:rowOff>
    </xdr:from>
    <xdr:to>
      <xdr:col>4</xdr:col>
      <xdr:colOff>647700</xdr:colOff>
      <xdr:row>4</xdr:row>
      <xdr:rowOff>185096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47700"/>
          <a:ext cx="812800" cy="350196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38100</xdr:rowOff>
    </xdr:from>
    <xdr:to>
      <xdr:col>4</xdr:col>
      <xdr:colOff>647700</xdr:colOff>
      <xdr:row>4</xdr:row>
      <xdr:rowOff>185096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47700"/>
          <a:ext cx="812800" cy="350196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38100</xdr:rowOff>
    </xdr:from>
    <xdr:to>
      <xdr:col>4</xdr:col>
      <xdr:colOff>647700</xdr:colOff>
      <xdr:row>4</xdr:row>
      <xdr:rowOff>185096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47700"/>
          <a:ext cx="812800" cy="350196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38100</xdr:rowOff>
    </xdr:from>
    <xdr:to>
      <xdr:col>4</xdr:col>
      <xdr:colOff>647700</xdr:colOff>
      <xdr:row>4</xdr:row>
      <xdr:rowOff>185096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D7C7AE-08B2-BC4F-B93B-C33B7E7A3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47700"/>
          <a:ext cx="812800" cy="350196"/>
        </a:xfrm>
        <a:prstGeom prst="rect">
          <a:avLst/>
        </a:prstGeom>
      </xdr:spPr>
    </xdr:pic>
    <xdr:clientData/>
  </xdr:twoCellAnchor>
  <xdr:twoCellAnchor editAs="oneCell">
    <xdr:from>
      <xdr:col>3</xdr:col>
      <xdr:colOff>660400</xdr:colOff>
      <xdr:row>34</xdr:row>
      <xdr:rowOff>43503</xdr:rowOff>
    </xdr:from>
    <xdr:to>
      <xdr:col>4</xdr:col>
      <xdr:colOff>647700</xdr:colOff>
      <xdr:row>35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9C9CCD-153B-8642-843E-8F882168F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863403"/>
          <a:ext cx="812800" cy="350196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38100</xdr:rowOff>
    </xdr:from>
    <xdr:to>
      <xdr:col>4</xdr:col>
      <xdr:colOff>647700</xdr:colOff>
      <xdr:row>4</xdr:row>
      <xdr:rowOff>185096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CAE3E6-A116-6B4B-A7B5-0BD28E3B5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47700"/>
          <a:ext cx="812800" cy="3501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  <xdr:twoCellAnchor editAs="oneCell">
    <xdr:from>
      <xdr:col>3</xdr:col>
      <xdr:colOff>660400</xdr:colOff>
      <xdr:row>34</xdr:row>
      <xdr:rowOff>43503</xdr:rowOff>
    </xdr:from>
    <xdr:to>
      <xdr:col>4</xdr:col>
      <xdr:colOff>419100</xdr:colOff>
      <xdr:row>35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38100</xdr:rowOff>
    </xdr:from>
    <xdr:to>
      <xdr:col>4</xdr:col>
      <xdr:colOff>647700</xdr:colOff>
      <xdr:row>4</xdr:row>
      <xdr:rowOff>185096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C6F8AC-5DED-2C48-9E37-DEE69A7CB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47700"/>
          <a:ext cx="812800" cy="350196"/>
        </a:xfrm>
        <a:prstGeom prst="rect">
          <a:avLst/>
        </a:prstGeom>
      </xdr:spPr>
    </xdr:pic>
    <xdr:clientData/>
  </xdr:twoCellAnchor>
  <xdr:twoCellAnchor editAs="oneCell">
    <xdr:from>
      <xdr:col>3</xdr:col>
      <xdr:colOff>660400</xdr:colOff>
      <xdr:row>34</xdr:row>
      <xdr:rowOff>43503</xdr:rowOff>
    </xdr:from>
    <xdr:to>
      <xdr:col>4</xdr:col>
      <xdr:colOff>647700</xdr:colOff>
      <xdr:row>35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BABD83-B030-F445-ABEE-B5E800483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952303"/>
          <a:ext cx="812800" cy="350196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38100</xdr:rowOff>
    </xdr:from>
    <xdr:to>
      <xdr:col>4</xdr:col>
      <xdr:colOff>419100</xdr:colOff>
      <xdr:row>4</xdr:row>
      <xdr:rowOff>185096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82D81C-315C-7C47-8723-57CBC04E8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47700"/>
          <a:ext cx="812800" cy="350196"/>
        </a:xfrm>
        <a:prstGeom prst="rect">
          <a:avLst/>
        </a:prstGeom>
      </xdr:spPr>
    </xdr:pic>
    <xdr:clientData/>
  </xdr:twoCellAnchor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E3842EB-3FB4-9A40-BFE9-5ACB6F509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38100</xdr:rowOff>
    </xdr:from>
    <xdr:to>
      <xdr:col>4</xdr:col>
      <xdr:colOff>419100</xdr:colOff>
      <xdr:row>4</xdr:row>
      <xdr:rowOff>185096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3653AEB-27C2-3740-B5A9-2880C222F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47700"/>
          <a:ext cx="812800" cy="350196"/>
        </a:xfrm>
        <a:prstGeom prst="rect">
          <a:avLst/>
        </a:prstGeom>
      </xdr:spPr>
    </xdr:pic>
    <xdr:clientData/>
  </xdr:twoCellAnchor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73B1895-CE83-9346-B1F6-3A31443C5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38100</xdr:rowOff>
    </xdr:from>
    <xdr:to>
      <xdr:col>4</xdr:col>
      <xdr:colOff>419100</xdr:colOff>
      <xdr:row>4</xdr:row>
      <xdr:rowOff>185096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1282AD-A59D-134F-8BCF-C998878E5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47700"/>
          <a:ext cx="812800" cy="350196"/>
        </a:xfrm>
        <a:prstGeom prst="rect">
          <a:avLst/>
        </a:prstGeom>
      </xdr:spPr>
    </xdr:pic>
    <xdr:clientData/>
  </xdr:twoCellAnchor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EAC756D-81C6-2C4D-9111-ADB141755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38100</xdr:rowOff>
    </xdr:from>
    <xdr:to>
      <xdr:col>4</xdr:col>
      <xdr:colOff>419100</xdr:colOff>
      <xdr:row>4</xdr:row>
      <xdr:rowOff>185096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26FADD-AF75-A944-BEA3-5664AFE9D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47700"/>
          <a:ext cx="812800" cy="350196"/>
        </a:xfrm>
        <a:prstGeom prst="rect">
          <a:avLst/>
        </a:prstGeom>
      </xdr:spPr>
    </xdr:pic>
    <xdr:clientData/>
  </xdr:twoCellAnchor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8B7862-A060-2546-9E72-2D7229057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38100</xdr:rowOff>
    </xdr:from>
    <xdr:to>
      <xdr:col>4</xdr:col>
      <xdr:colOff>419100</xdr:colOff>
      <xdr:row>4</xdr:row>
      <xdr:rowOff>185096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F008BC-385E-624D-A4DC-D8998F825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47700"/>
          <a:ext cx="812800" cy="350196"/>
        </a:xfrm>
        <a:prstGeom prst="rect">
          <a:avLst/>
        </a:prstGeom>
      </xdr:spPr>
    </xdr:pic>
    <xdr:clientData/>
  </xdr:twoCellAnchor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74E267C-7974-794B-9B8E-24C2F9F4F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38100</xdr:rowOff>
    </xdr:from>
    <xdr:to>
      <xdr:col>4</xdr:col>
      <xdr:colOff>419100</xdr:colOff>
      <xdr:row>4</xdr:row>
      <xdr:rowOff>185096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E4BE20-162F-1B4F-BAFD-31AED32E5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47700"/>
          <a:ext cx="812800" cy="350196"/>
        </a:xfrm>
        <a:prstGeom prst="rect">
          <a:avLst/>
        </a:prstGeom>
      </xdr:spPr>
    </xdr:pic>
    <xdr:clientData/>
  </xdr:twoCellAnchor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F9BC6E3-3AFE-BF41-9F73-E97FBBBC4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  <xdr:oneCellAnchor>
    <xdr:from>
      <xdr:col>3</xdr:col>
      <xdr:colOff>660400</xdr:colOff>
      <xdr:row>34</xdr:row>
      <xdr:rowOff>38100</xdr:rowOff>
    </xdr:from>
    <xdr:ext cx="812800" cy="350196"/>
    <xdr:pic>
      <xdr:nvPicPr>
        <xdr:cNvPr id="4" name="Imagen 3">
          <a:extLst>
            <a:ext uri="{FF2B5EF4-FFF2-40B4-BE49-F238E27FC236}">
              <a16:creationId xmlns:a16="http://schemas.microsoft.com/office/drawing/2014/main" id="{412A92E9-B99E-DB4C-AA54-ADDA91552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47700"/>
          <a:ext cx="812800" cy="350196"/>
        </a:xfrm>
        <a:prstGeom prst="rect">
          <a:avLst/>
        </a:prstGeom>
      </xdr:spPr>
    </xdr:pic>
    <xdr:clientData/>
  </xdr:oneCellAnchor>
  <xdr:oneCellAnchor>
    <xdr:from>
      <xdr:col>3</xdr:col>
      <xdr:colOff>660400</xdr:colOff>
      <xdr:row>34</xdr:row>
      <xdr:rowOff>43503</xdr:rowOff>
    </xdr:from>
    <xdr:ext cx="812800" cy="350196"/>
    <xdr:pic>
      <xdr:nvPicPr>
        <xdr:cNvPr id="5" name="Imagen 4">
          <a:extLst>
            <a:ext uri="{FF2B5EF4-FFF2-40B4-BE49-F238E27FC236}">
              <a16:creationId xmlns:a16="http://schemas.microsoft.com/office/drawing/2014/main" id="{E3AA5C2C-8CEC-4E40-B6F5-86A0E7493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38100</xdr:rowOff>
    </xdr:from>
    <xdr:to>
      <xdr:col>4</xdr:col>
      <xdr:colOff>419100</xdr:colOff>
      <xdr:row>4</xdr:row>
      <xdr:rowOff>185096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F3FA9E-A92C-174B-A751-545A64308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47700"/>
          <a:ext cx="812800" cy="350196"/>
        </a:xfrm>
        <a:prstGeom prst="rect">
          <a:avLst/>
        </a:prstGeom>
      </xdr:spPr>
    </xdr:pic>
    <xdr:clientData/>
  </xdr:twoCellAnchor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D6F292-8A75-DA48-836C-193E49C16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  <xdr:twoCellAnchor editAs="oneCell">
    <xdr:from>
      <xdr:col>3</xdr:col>
      <xdr:colOff>660400</xdr:colOff>
      <xdr:row>34</xdr:row>
      <xdr:rowOff>43503</xdr:rowOff>
    </xdr:from>
    <xdr:to>
      <xdr:col>4</xdr:col>
      <xdr:colOff>419100</xdr:colOff>
      <xdr:row>35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3</xdr:row>
      <xdr:rowOff>43503</xdr:rowOff>
    </xdr:from>
    <xdr:to>
      <xdr:col>4</xdr:col>
      <xdr:colOff>419100</xdr:colOff>
      <xdr:row>4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6900" y="653103"/>
          <a:ext cx="812800" cy="350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04C57-EA69-3546-8F0E-30A7E50AB014}">
  <dimension ref="D4:X33"/>
  <sheetViews>
    <sheetView zoomScale="90" zoomScaleNormal="90" workbookViewId="0">
      <selection activeCell="O36" sqref="O36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4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4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4" x14ac:dyDescent="0.2">
      <c r="D6" s="76" t="s">
        <v>33</v>
      </c>
      <c r="E6" s="76"/>
      <c r="F6" s="88" t="s">
        <v>37</v>
      </c>
      <c r="G6" s="89"/>
      <c r="H6" s="89"/>
      <c r="I6" s="89"/>
      <c r="J6" s="89"/>
      <c r="K6" s="89"/>
      <c r="L6" s="89"/>
      <c r="M6" s="90"/>
      <c r="N6" s="76" t="s">
        <v>40</v>
      </c>
      <c r="O6" s="76"/>
      <c r="P6" s="76"/>
      <c r="Q6" s="76"/>
      <c r="R6" s="76"/>
      <c r="S6" s="76"/>
    </row>
    <row r="7" spans="4:24" x14ac:dyDescent="0.2">
      <c r="D7" s="76" t="s">
        <v>38</v>
      </c>
      <c r="E7" s="76"/>
      <c r="F7" s="76"/>
      <c r="G7" s="76"/>
      <c r="H7" s="76" t="s">
        <v>39</v>
      </c>
      <c r="I7" s="76"/>
      <c r="J7" s="76"/>
      <c r="K7" s="76"/>
      <c r="L7" s="76"/>
      <c r="M7" s="76"/>
      <c r="N7" s="76" t="s">
        <v>41</v>
      </c>
      <c r="O7" s="76"/>
      <c r="P7" s="76"/>
      <c r="Q7" s="76"/>
      <c r="R7" s="76"/>
      <c r="S7" s="76"/>
    </row>
    <row r="8" spans="4:24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4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74" t="s">
        <v>7</v>
      </c>
      <c r="Q9" s="74"/>
      <c r="R9" s="74" t="s">
        <v>8</v>
      </c>
      <c r="S9" s="74"/>
      <c r="V9" s="51" t="s">
        <v>251</v>
      </c>
      <c r="W9" s="52"/>
      <c r="X9" s="53"/>
    </row>
    <row r="10" spans="4:24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  <c r="V10" s="54"/>
      <c r="W10" s="55"/>
      <c r="X10" s="56"/>
    </row>
    <row r="11" spans="4:24" ht="17" thickBot="1" x14ac:dyDescent="0.25">
      <c r="D11" s="2" t="s">
        <v>10</v>
      </c>
      <c r="E11" s="3">
        <v>26833</v>
      </c>
      <c r="F11" s="73">
        <v>17963</v>
      </c>
      <c r="G11" s="73"/>
      <c r="H11" s="60">
        <v>22</v>
      </c>
      <c r="I11" s="61"/>
      <c r="J11" s="60">
        <v>4</v>
      </c>
      <c r="K11" s="61"/>
      <c r="L11" s="60">
        <v>15</v>
      </c>
      <c r="M11" s="61"/>
      <c r="N11" s="60">
        <v>19959</v>
      </c>
      <c r="O11" s="61"/>
      <c r="P11" s="60">
        <v>44</v>
      </c>
      <c r="Q11" s="61"/>
      <c r="R11" s="60">
        <v>39.6</v>
      </c>
      <c r="S11" s="61"/>
      <c r="V11" s="25" t="s">
        <v>9</v>
      </c>
      <c r="W11" s="25" t="s">
        <v>10</v>
      </c>
      <c r="X11" s="25" t="s">
        <v>226</v>
      </c>
    </row>
    <row r="12" spans="4:24" ht="18" thickTop="1" thickBot="1" x14ac:dyDescent="0.25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V12" s="28">
        <f>3.37/1000</f>
        <v>3.3700000000000002E-3</v>
      </c>
      <c r="W12" s="14">
        <f>5.9/1000</f>
        <v>5.9000000000000007E-3</v>
      </c>
      <c r="X12" s="14">
        <f>6.67/1000</f>
        <v>6.6699999999999997E-3</v>
      </c>
    </row>
    <row r="13" spans="4:24" x14ac:dyDescent="0.2">
      <c r="D13" s="2" t="s">
        <v>12</v>
      </c>
      <c r="E13" s="3"/>
      <c r="F13" s="73"/>
      <c r="G13" s="73"/>
      <c r="H13" s="60"/>
      <c r="I13" s="61"/>
      <c r="J13" s="60"/>
      <c r="K13" s="61"/>
      <c r="L13" s="60"/>
      <c r="M13" s="61"/>
      <c r="N13" s="60"/>
      <c r="O13" s="61"/>
      <c r="P13" s="60"/>
      <c r="Q13" s="61"/>
      <c r="R13" s="60"/>
      <c r="S13" s="61"/>
    </row>
    <row r="14" spans="4:24" x14ac:dyDescent="0.2">
      <c r="D14" s="6" t="s">
        <v>13</v>
      </c>
      <c r="E14" s="8">
        <f>SUM(E10:E13)</f>
        <v>26833</v>
      </c>
      <c r="F14" s="69">
        <f>SUM(F10:G13)</f>
        <v>17963</v>
      </c>
      <c r="G14" s="69"/>
      <c r="H14" s="58"/>
      <c r="I14" s="59"/>
      <c r="J14" s="58"/>
      <c r="K14" s="59"/>
      <c r="L14" s="58"/>
      <c r="M14" s="59"/>
      <c r="N14" s="69">
        <f>SUM(N10:O13)</f>
        <v>19959</v>
      </c>
      <c r="O14" s="69"/>
      <c r="P14" s="58"/>
      <c r="Q14" s="59"/>
      <c r="R14" s="69">
        <f>SUM(R10:S13)</f>
        <v>39.6</v>
      </c>
      <c r="S14" s="69"/>
    </row>
    <row r="15" spans="4:24" x14ac:dyDescent="0.2">
      <c r="D15" s="70" t="s">
        <v>70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24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20" x14ac:dyDescent="0.2">
      <c r="D20" s="2" t="s">
        <v>10</v>
      </c>
      <c r="E20" s="5" t="s">
        <v>46</v>
      </c>
      <c r="F20" s="1">
        <v>22.68</v>
      </c>
      <c r="G20" s="1">
        <v>22.94</v>
      </c>
      <c r="H20" s="1">
        <v>23.36</v>
      </c>
      <c r="I20" s="1">
        <v>23.73</v>
      </c>
      <c r="J20" s="1">
        <v>22.94</v>
      </c>
      <c r="K20" s="1">
        <v>23.13</v>
      </c>
      <c r="L20" s="1">
        <v>23.02</v>
      </c>
      <c r="M20" s="1"/>
      <c r="N20" s="1"/>
      <c r="O20" s="1"/>
      <c r="P20" s="1">
        <v>20.9</v>
      </c>
      <c r="Q20" s="1">
        <v>14.1</v>
      </c>
      <c r="R20" s="1">
        <v>8.782</v>
      </c>
      <c r="S20" s="1">
        <v>6.93</v>
      </c>
      <c r="T20">
        <f>R20/W12</f>
        <v>1488.4745762711862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663</v>
      </c>
      <c r="F27" s="61"/>
      <c r="G27" s="60">
        <v>0.39119999999999999</v>
      </c>
      <c r="H27" s="61"/>
      <c r="I27" s="60">
        <v>8.391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/>
      <c r="F29" s="61"/>
      <c r="G29" s="60"/>
      <c r="H29" s="61"/>
      <c r="I29" s="60"/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9">
    <mergeCell ref="D4:E5"/>
    <mergeCell ref="D7:G7"/>
    <mergeCell ref="D6:E6"/>
    <mergeCell ref="D8:D9"/>
    <mergeCell ref="E8:E9"/>
    <mergeCell ref="F6:M6"/>
    <mergeCell ref="H7:M7"/>
    <mergeCell ref="F8:G9"/>
    <mergeCell ref="H8:M8"/>
    <mergeCell ref="H9:I9"/>
    <mergeCell ref="J9:K9"/>
    <mergeCell ref="L9:M9"/>
    <mergeCell ref="N17:N18"/>
    <mergeCell ref="O17:O18"/>
    <mergeCell ref="D17:D18"/>
    <mergeCell ref="E17:E18"/>
    <mergeCell ref="F17:F18"/>
    <mergeCell ref="G17:G18"/>
    <mergeCell ref="H17:H18"/>
    <mergeCell ref="I17:I18"/>
    <mergeCell ref="J17:J18"/>
    <mergeCell ref="K17:K18"/>
    <mergeCell ref="P4:Q4"/>
    <mergeCell ref="R4:S4"/>
    <mergeCell ref="P5:Q5"/>
    <mergeCell ref="R5:S5"/>
    <mergeCell ref="F4:O5"/>
    <mergeCell ref="N6:S6"/>
    <mergeCell ref="N7:S7"/>
    <mergeCell ref="G29:H29"/>
    <mergeCell ref="I29:J29"/>
    <mergeCell ref="K24:S29"/>
    <mergeCell ref="K23:S23"/>
    <mergeCell ref="D23:J23"/>
    <mergeCell ref="E26:F26"/>
    <mergeCell ref="E27:F27"/>
    <mergeCell ref="E28:F28"/>
    <mergeCell ref="E29:F29"/>
    <mergeCell ref="G26:H26"/>
    <mergeCell ref="I26:J26"/>
    <mergeCell ref="G27:H27"/>
    <mergeCell ref="I27:J27"/>
    <mergeCell ref="G28:H28"/>
    <mergeCell ref="P9:Q9"/>
    <mergeCell ref="R9:S9"/>
    <mergeCell ref="P8:S8"/>
    <mergeCell ref="N8:O9"/>
    <mergeCell ref="N10:O10"/>
    <mergeCell ref="P10:Q10"/>
    <mergeCell ref="R10:S10"/>
    <mergeCell ref="F10:G10"/>
    <mergeCell ref="F11:G11"/>
    <mergeCell ref="H11:I11"/>
    <mergeCell ref="J11:K11"/>
    <mergeCell ref="L11:M11"/>
    <mergeCell ref="H10:I10"/>
    <mergeCell ref="J10:K10"/>
    <mergeCell ref="L10:M10"/>
    <mergeCell ref="P11:Q11"/>
    <mergeCell ref="R11:S11"/>
    <mergeCell ref="P12:Q12"/>
    <mergeCell ref="R12:S12"/>
    <mergeCell ref="N11:O11"/>
    <mergeCell ref="R14:S14"/>
    <mergeCell ref="D15:S15"/>
    <mergeCell ref="F12:G12"/>
    <mergeCell ref="F13:G13"/>
    <mergeCell ref="N14:O14"/>
    <mergeCell ref="P13:Q13"/>
    <mergeCell ref="R13:S13"/>
    <mergeCell ref="P14:Q14"/>
    <mergeCell ref="N12:O12"/>
    <mergeCell ref="N13:O13"/>
    <mergeCell ref="F14:G14"/>
    <mergeCell ref="I24:J25"/>
    <mergeCell ref="D24:D25"/>
    <mergeCell ref="L17:L18"/>
    <mergeCell ref="M17:M18"/>
    <mergeCell ref="J12:K12"/>
    <mergeCell ref="L12:M12"/>
    <mergeCell ref="H13:I13"/>
    <mergeCell ref="J13:K13"/>
    <mergeCell ref="L13:M13"/>
    <mergeCell ref="V9:X10"/>
    <mergeCell ref="D32:J33"/>
    <mergeCell ref="K32:S33"/>
    <mergeCell ref="H14:I14"/>
    <mergeCell ref="J14:K14"/>
    <mergeCell ref="L14:M14"/>
    <mergeCell ref="I28:J28"/>
    <mergeCell ref="D16:E16"/>
    <mergeCell ref="F16:O16"/>
    <mergeCell ref="P16:Q18"/>
    <mergeCell ref="R16:S17"/>
    <mergeCell ref="G24:H25"/>
    <mergeCell ref="E24:F25"/>
    <mergeCell ref="D31:J31"/>
    <mergeCell ref="K31:S31"/>
    <mergeCell ref="H12:I1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8D962-45B8-954B-A778-B82BD129A4CB}">
  <dimension ref="D4:W33"/>
  <sheetViews>
    <sheetView topLeftCell="L1" workbookViewId="0">
      <selection activeCell="N10" sqref="N10:O10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3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3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3" x14ac:dyDescent="0.2">
      <c r="D6" s="76" t="s">
        <v>107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110</v>
      </c>
      <c r="O6" s="76"/>
      <c r="P6" s="76"/>
      <c r="Q6" s="76"/>
      <c r="R6" s="76"/>
      <c r="S6" s="76"/>
    </row>
    <row r="7" spans="4:23" x14ac:dyDescent="0.2">
      <c r="D7" s="76" t="s">
        <v>38</v>
      </c>
      <c r="E7" s="76"/>
      <c r="F7" s="76"/>
      <c r="G7" s="76"/>
      <c r="H7" s="76" t="s">
        <v>108</v>
      </c>
      <c r="I7" s="76"/>
      <c r="J7" s="76"/>
      <c r="K7" s="76"/>
      <c r="L7" s="76"/>
      <c r="M7" s="76"/>
      <c r="N7" s="76" t="s">
        <v>109</v>
      </c>
      <c r="O7" s="76"/>
      <c r="P7" s="76"/>
      <c r="Q7" s="76"/>
      <c r="R7" s="76"/>
      <c r="S7" s="76"/>
    </row>
    <row r="8" spans="4:23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3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  <c r="U9" s="51" t="s">
        <v>251</v>
      </c>
      <c r="V9" s="52"/>
      <c r="W9" s="53"/>
    </row>
    <row r="10" spans="4:23" x14ac:dyDescent="0.2">
      <c r="D10" s="2" t="s">
        <v>9</v>
      </c>
      <c r="E10" s="3">
        <v>8000</v>
      </c>
      <c r="F10" s="73">
        <v>8039</v>
      </c>
      <c r="G10" s="73"/>
      <c r="H10" s="60">
        <v>11</v>
      </c>
      <c r="I10" s="61"/>
      <c r="J10" s="60">
        <v>4</v>
      </c>
      <c r="K10" s="61"/>
      <c r="L10" s="60">
        <v>58</v>
      </c>
      <c r="M10" s="61"/>
      <c r="N10" s="60">
        <v>20098</v>
      </c>
      <c r="O10" s="61"/>
      <c r="P10" s="60">
        <v>26</v>
      </c>
      <c r="Q10" s="61"/>
      <c r="R10" s="60">
        <v>10.4</v>
      </c>
      <c r="S10" s="61"/>
      <c r="U10" s="54"/>
      <c r="V10" s="55"/>
      <c r="W10" s="56"/>
    </row>
    <row r="11" spans="4:23" ht="17" thickBot="1" x14ac:dyDescent="0.25">
      <c r="D11" s="2" t="s">
        <v>10</v>
      </c>
      <c r="E11" s="3">
        <v>12910</v>
      </c>
      <c r="F11" s="73">
        <v>11822</v>
      </c>
      <c r="G11" s="73"/>
      <c r="H11" s="60">
        <v>14</v>
      </c>
      <c r="I11" s="61"/>
      <c r="J11" s="60">
        <v>14</v>
      </c>
      <c r="K11" s="61"/>
      <c r="L11" s="60">
        <v>32</v>
      </c>
      <c r="M11" s="61"/>
      <c r="N11" s="60">
        <v>13136</v>
      </c>
      <c r="O11" s="61"/>
      <c r="P11" s="60">
        <v>34</v>
      </c>
      <c r="Q11" s="61"/>
      <c r="R11" s="60">
        <v>30.6</v>
      </c>
      <c r="S11" s="61"/>
      <c r="U11" s="25" t="s">
        <v>9</v>
      </c>
      <c r="V11" s="25" t="s">
        <v>10</v>
      </c>
      <c r="W11" s="25" t="s">
        <v>226</v>
      </c>
    </row>
    <row r="12" spans="4:23" ht="18" thickTop="1" thickBot="1" x14ac:dyDescent="0.25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U12" s="28">
        <f>3.37/1000</f>
        <v>3.3700000000000002E-3</v>
      </c>
      <c r="V12" s="14">
        <f>5.9/1000</f>
        <v>5.9000000000000007E-3</v>
      </c>
      <c r="W12" s="14">
        <f>6.67/1000</f>
        <v>6.6699999999999997E-3</v>
      </c>
    </row>
    <row r="13" spans="4:23" x14ac:dyDescent="0.2">
      <c r="D13" s="2" t="s">
        <v>12</v>
      </c>
      <c r="E13" s="3">
        <v>12000</v>
      </c>
      <c r="F13" s="73">
        <v>11894</v>
      </c>
      <c r="G13" s="73"/>
      <c r="H13" s="60">
        <v>15</v>
      </c>
      <c r="I13" s="61"/>
      <c r="J13" s="60"/>
      <c r="K13" s="61"/>
      <c r="L13" s="60">
        <v>13</v>
      </c>
      <c r="M13" s="61"/>
      <c r="N13" s="60">
        <v>10813</v>
      </c>
      <c r="O13" s="61"/>
      <c r="P13" s="60">
        <v>38</v>
      </c>
      <c r="Q13" s="61"/>
      <c r="R13" s="60">
        <v>41.8</v>
      </c>
      <c r="S13" s="61"/>
    </row>
    <row r="14" spans="4:23" x14ac:dyDescent="0.2">
      <c r="D14" s="6" t="s">
        <v>13</v>
      </c>
      <c r="E14" s="8">
        <f>SUM(E10:E13)</f>
        <v>32910</v>
      </c>
      <c r="F14" s="69">
        <f>SUM(F10:G13)</f>
        <v>31755</v>
      </c>
      <c r="G14" s="69"/>
      <c r="H14" s="58"/>
      <c r="I14" s="59"/>
      <c r="J14" s="58"/>
      <c r="K14" s="59"/>
      <c r="L14" s="58"/>
      <c r="M14" s="59"/>
      <c r="N14" s="69">
        <f>SUM(N10:O13)</f>
        <v>44047</v>
      </c>
      <c r="O14" s="69"/>
      <c r="P14" s="58"/>
      <c r="Q14" s="59"/>
      <c r="R14" s="69">
        <f>SUM(R10:S13)</f>
        <v>82.8</v>
      </c>
      <c r="S14" s="69"/>
    </row>
    <row r="15" spans="4:23" x14ac:dyDescent="0.2">
      <c r="D15" s="70" t="s">
        <v>111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23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 t="s">
        <v>69</v>
      </c>
      <c r="F19" s="1">
        <v>23.24</v>
      </c>
      <c r="G19" s="1">
        <v>23.36</v>
      </c>
      <c r="H19" s="1">
        <v>23.36</v>
      </c>
      <c r="I19" s="1">
        <v>23.2</v>
      </c>
      <c r="J19" s="1"/>
      <c r="K19" s="1"/>
      <c r="L19" s="1"/>
      <c r="M19" s="1"/>
      <c r="N19" s="1"/>
      <c r="O19" s="1"/>
      <c r="P19" s="1">
        <v>12</v>
      </c>
      <c r="Q19" s="1">
        <v>2</v>
      </c>
      <c r="R19" s="1">
        <v>4.3</v>
      </c>
      <c r="S19" s="1">
        <v>5.43</v>
      </c>
      <c r="T19">
        <f>R19/U12</f>
        <v>1275.9643916913944</v>
      </c>
    </row>
    <row r="20" spans="4:20" x14ac:dyDescent="0.2">
      <c r="D20" s="2" t="s">
        <v>10</v>
      </c>
      <c r="E20" s="4" t="s">
        <v>47</v>
      </c>
      <c r="F20" s="1">
        <v>23.46</v>
      </c>
      <c r="G20" s="1">
        <v>23.79</v>
      </c>
      <c r="H20" s="1">
        <v>23.46</v>
      </c>
      <c r="I20" s="1">
        <v>16.45</v>
      </c>
      <c r="J20" s="1"/>
      <c r="K20" s="1"/>
      <c r="L20" s="1"/>
      <c r="M20" s="1"/>
      <c r="N20" s="1"/>
      <c r="O20" s="1"/>
      <c r="P20" s="1">
        <v>3</v>
      </c>
      <c r="Q20" s="1">
        <v>2</v>
      </c>
      <c r="R20" s="1">
        <v>4.4569999999999999</v>
      </c>
      <c r="S20" s="1">
        <v>5.42</v>
      </c>
      <c r="T20">
        <f>R20/V12</f>
        <v>755.42372881355925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 t="s">
        <v>46</v>
      </c>
      <c r="F22" s="1">
        <v>23.08</v>
      </c>
      <c r="G22" s="1">
        <v>23.73</v>
      </c>
      <c r="H22" s="1">
        <v>23.73</v>
      </c>
      <c r="I22" s="1">
        <v>17.8</v>
      </c>
      <c r="J22" s="1"/>
      <c r="K22" s="1"/>
      <c r="L22" s="1"/>
      <c r="M22" s="1"/>
      <c r="N22" s="1"/>
      <c r="O22" s="1"/>
      <c r="P22" s="1">
        <v>13</v>
      </c>
      <c r="Q22" s="1"/>
      <c r="R22" s="1">
        <v>2.964</v>
      </c>
      <c r="S22" s="1">
        <v>3.93</v>
      </c>
      <c r="T22">
        <f>R22/W12</f>
        <v>444.3778110944528</v>
      </c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  <c r="T23">
        <f>T19+T20+T22</f>
        <v>2475.7659315994065</v>
      </c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>
        <v>283</v>
      </c>
      <c r="F26" s="61"/>
      <c r="G26" s="60">
        <v>0.1053</v>
      </c>
      <c r="H26" s="61"/>
      <c r="I26" s="60">
        <v>4.1950000000000003</v>
      </c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167</v>
      </c>
      <c r="F27" s="61"/>
      <c r="G27" s="60" t="s">
        <v>112</v>
      </c>
      <c r="H27" s="61"/>
      <c r="I27" s="60">
        <v>3.472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>
        <v>97</v>
      </c>
      <c r="F29" s="61"/>
      <c r="G29" s="60">
        <v>0.64700000000000002</v>
      </c>
      <c r="H29" s="61"/>
      <c r="I29" s="60">
        <v>2.3170000000000002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9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U9:W10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D7AB5-5A69-7346-9087-6392B8D14928}">
  <dimension ref="D4:W33"/>
  <sheetViews>
    <sheetView topLeftCell="M1" workbookViewId="0">
      <selection activeCell="U12" sqref="U12:W15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3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3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3" x14ac:dyDescent="0.2">
      <c r="D6" s="76" t="s">
        <v>113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114</v>
      </c>
      <c r="O6" s="76"/>
      <c r="P6" s="76"/>
      <c r="Q6" s="76"/>
      <c r="R6" s="76"/>
      <c r="S6" s="76"/>
    </row>
    <row r="7" spans="4:23" x14ac:dyDescent="0.2">
      <c r="D7" s="76" t="s">
        <v>38</v>
      </c>
      <c r="E7" s="76"/>
      <c r="F7" s="76"/>
      <c r="G7" s="76"/>
      <c r="H7" s="76" t="s">
        <v>116</v>
      </c>
      <c r="I7" s="76"/>
      <c r="J7" s="76"/>
      <c r="K7" s="76"/>
      <c r="L7" s="76"/>
      <c r="M7" s="76"/>
      <c r="N7" s="76" t="s">
        <v>115</v>
      </c>
      <c r="O7" s="76"/>
      <c r="P7" s="76"/>
      <c r="Q7" s="76"/>
      <c r="R7" s="76"/>
      <c r="S7" s="76"/>
    </row>
    <row r="8" spans="4:23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3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23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</row>
    <row r="11" spans="4:23" x14ac:dyDescent="0.2">
      <c r="D11" s="2" t="s">
        <v>10</v>
      </c>
      <c r="E11" s="3">
        <v>27529</v>
      </c>
      <c r="F11" s="73">
        <v>25692</v>
      </c>
      <c r="G11" s="73"/>
      <c r="H11" s="60">
        <v>31</v>
      </c>
      <c r="I11" s="61"/>
      <c r="J11" s="60">
        <v>17</v>
      </c>
      <c r="K11" s="61"/>
      <c r="L11" s="60">
        <v>35</v>
      </c>
      <c r="M11" s="61"/>
      <c r="N11" s="60">
        <v>28547</v>
      </c>
      <c r="O11" s="61"/>
      <c r="P11" s="60">
        <v>36</v>
      </c>
      <c r="Q11" s="61"/>
      <c r="R11" s="60">
        <v>32.4</v>
      </c>
      <c r="S11" s="61"/>
    </row>
    <row r="12" spans="4:23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U12" s="51" t="s">
        <v>251</v>
      </c>
      <c r="V12" s="52"/>
      <c r="W12" s="53"/>
    </row>
    <row r="13" spans="4:23" x14ac:dyDescent="0.2">
      <c r="D13" s="2" t="s">
        <v>12</v>
      </c>
      <c r="E13" s="3">
        <v>10000</v>
      </c>
      <c r="F13" s="73">
        <v>11111</v>
      </c>
      <c r="G13" s="73"/>
      <c r="H13" s="60">
        <v>14</v>
      </c>
      <c r="I13" s="61"/>
      <c r="J13" s="60"/>
      <c r="K13" s="61"/>
      <c r="L13" s="60">
        <v>21</v>
      </c>
      <c r="M13" s="61"/>
      <c r="N13" s="60">
        <v>10101</v>
      </c>
      <c r="O13" s="61"/>
      <c r="P13" s="60">
        <v>22</v>
      </c>
      <c r="Q13" s="61"/>
      <c r="R13" s="60">
        <v>24.2</v>
      </c>
      <c r="S13" s="61"/>
      <c r="U13" s="54"/>
      <c r="V13" s="55"/>
      <c r="W13" s="56"/>
    </row>
    <row r="14" spans="4:23" ht="17" thickBot="1" x14ac:dyDescent="0.25">
      <c r="D14" s="6" t="s">
        <v>13</v>
      </c>
      <c r="E14" s="8">
        <f>SUM(E11:E13)</f>
        <v>37529</v>
      </c>
      <c r="F14" s="69">
        <f>SUM(F11:G13)</f>
        <v>36803</v>
      </c>
      <c r="G14" s="69"/>
      <c r="H14" s="58"/>
      <c r="I14" s="59"/>
      <c r="J14" s="58"/>
      <c r="K14" s="59"/>
      <c r="L14" s="58"/>
      <c r="M14" s="59"/>
      <c r="N14" s="69">
        <f>SUM(N10:O13)</f>
        <v>38648</v>
      </c>
      <c r="O14" s="69"/>
      <c r="P14" s="58"/>
      <c r="Q14" s="59"/>
      <c r="R14" s="69">
        <f>SUM(R11:S13)</f>
        <v>56.599999999999994</v>
      </c>
      <c r="S14" s="69"/>
      <c r="U14" s="25" t="s">
        <v>9</v>
      </c>
      <c r="V14" s="25" t="s">
        <v>10</v>
      </c>
      <c r="W14" s="25" t="s">
        <v>226</v>
      </c>
    </row>
    <row r="15" spans="4:23" ht="18" thickTop="1" thickBot="1" x14ac:dyDescent="0.25">
      <c r="D15" s="70" t="s">
        <v>117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  <c r="U15" s="28">
        <f>3.37/1000</f>
        <v>3.3700000000000002E-3</v>
      </c>
      <c r="V15" s="14">
        <f>5.9/1000</f>
        <v>5.9000000000000007E-3</v>
      </c>
      <c r="W15" s="14">
        <f>6.67/1000</f>
        <v>6.6699999999999997E-3</v>
      </c>
    </row>
    <row r="16" spans="4:23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20" x14ac:dyDescent="0.2">
      <c r="D20" s="2" t="s">
        <v>10</v>
      </c>
      <c r="E20" s="4" t="s">
        <v>47</v>
      </c>
      <c r="F20" s="1">
        <v>23.63</v>
      </c>
      <c r="G20" s="1">
        <v>23.65</v>
      </c>
      <c r="H20" s="1">
        <v>23.63</v>
      </c>
      <c r="I20" s="1">
        <v>23.46</v>
      </c>
      <c r="J20" s="1">
        <v>23.79</v>
      </c>
      <c r="K20" s="1">
        <v>23.46</v>
      </c>
      <c r="L20" s="1">
        <v>23.05</v>
      </c>
      <c r="M20" s="1">
        <v>23.3</v>
      </c>
      <c r="N20" s="1"/>
      <c r="O20" s="1"/>
      <c r="P20" s="1">
        <v>15.87</v>
      </c>
      <c r="Q20" s="1"/>
      <c r="R20" s="1">
        <v>3.46</v>
      </c>
      <c r="S20" s="1">
        <v>2.0099999999999998</v>
      </c>
      <c r="T20">
        <f>R20/V15</f>
        <v>586.44067796610159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 t="s">
        <v>46</v>
      </c>
      <c r="F22" s="1">
        <v>23.08</v>
      </c>
      <c r="G22" s="1">
        <v>23.08</v>
      </c>
      <c r="H22" s="1">
        <v>23.08</v>
      </c>
      <c r="I22" s="1">
        <v>23.42</v>
      </c>
      <c r="J22" s="1"/>
      <c r="K22" s="1"/>
      <c r="L22" s="1"/>
      <c r="M22" s="1"/>
      <c r="N22" s="1"/>
      <c r="O22" s="1"/>
      <c r="P22" s="1">
        <v>10.33</v>
      </c>
      <c r="Q22" s="1">
        <v>12</v>
      </c>
      <c r="R22" s="1">
        <v>2.81</v>
      </c>
      <c r="S22" s="1">
        <v>4</v>
      </c>
      <c r="T22">
        <f>R22/W15</f>
        <v>421.28935532233885</v>
      </c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  <c r="T23">
        <f>T20+T22</f>
        <v>1007.7300332884404</v>
      </c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231</v>
      </c>
      <c r="F27" s="61"/>
      <c r="G27" s="60">
        <v>0.1363</v>
      </c>
      <c r="H27" s="61"/>
      <c r="I27" s="60">
        <v>3.3239999999999998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>
        <v>172</v>
      </c>
      <c r="F29" s="61"/>
      <c r="G29" s="60" t="s">
        <v>118</v>
      </c>
      <c r="H29" s="61"/>
      <c r="I29" s="60">
        <v>2.6379999999999999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9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U12:W13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0AB9F-F0F8-9443-8B08-E5EC584AD08F}">
  <dimension ref="D4:W33"/>
  <sheetViews>
    <sheetView topLeftCell="L2" workbookViewId="0">
      <selection activeCell="N10" sqref="N10:O10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3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3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3" x14ac:dyDescent="0.2">
      <c r="D6" s="76" t="s">
        <v>119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121</v>
      </c>
      <c r="O6" s="76"/>
      <c r="P6" s="76"/>
      <c r="Q6" s="76"/>
      <c r="R6" s="76"/>
      <c r="S6" s="76"/>
    </row>
    <row r="7" spans="4:23" x14ac:dyDescent="0.2">
      <c r="D7" s="76" t="s">
        <v>38</v>
      </c>
      <c r="E7" s="76"/>
      <c r="F7" s="76"/>
      <c r="G7" s="76"/>
      <c r="H7" s="76" t="s">
        <v>120</v>
      </c>
      <c r="I7" s="76"/>
      <c r="J7" s="76"/>
      <c r="K7" s="76"/>
      <c r="L7" s="76"/>
      <c r="M7" s="76"/>
      <c r="N7" s="76" t="s">
        <v>122</v>
      </c>
      <c r="O7" s="76"/>
      <c r="P7" s="76"/>
      <c r="Q7" s="76"/>
      <c r="R7" s="76"/>
      <c r="S7" s="76"/>
    </row>
    <row r="8" spans="4:23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3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23" x14ac:dyDescent="0.2">
      <c r="D10" s="2" t="s">
        <v>9</v>
      </c>
      <c r="E10" s="3">
        <v>10000</v>
      </c>
      <c r="F10" s="73">
        <v>10021</v>
      </c>
      <c r="G10" s="73"/>
      <c r="H10" s="60">
        <v>13</v>
      </c>
      <c r="I10" s="61"/>
      <c r="J10" s="60">
        <v>27</v>
      </c>
      <c r="K10" s="61"/>
      <c r="L10" s="60">
        <v>33</v>
      </c>
      <c r="M10" s="61"/>
      <c r="N10" s="60">
        <v>25053</v>
      </c>
      <c r="O10" s="61"/>
      <c r="P10" s="60">
        <v>30</v>
      </c>
      <c r="Q10" s="61"/>
      <c r="R10" s="60">
        <v>12</v>
      </c>
      <c r="S10" s="61"/>
      <c r="U10" s="51" t="s">
        <v>251</v>
      </c>
      <c r="V10" s="52"/>
      <c r="W10" s="53"/>
    </row>
    <row r="11" spans="4:23" x14ac:dyDescent="0.2">
      <c r="D11" s="2" t="s">
        <v>10</v>
      </c>
      <c r="E11" s="3">
        <v>8281</v>
      </c>
      <c r="F11" s="73">
        <v>8333</v>
      </c>
      <c r="G11" s="73"/>
      <c r="H11" s="60">
        <v>10</v>
      </c>
      <c r="I11" s="61"/>
      <c r="J11" s="60">
        <v>7</v>
      </c>
      <c r="K11" s="61"/>
      <c r="L11" s="60">
        <v>7</v>
      </c>
      <c r="M11" s="61"/>
      <c r="N11" s="60">
        <v>9259</v>
      </c>
      <c r="O11" s="61"/>
      <c r="P11" s="60">
        <v>22</v>
      </c>
      <c r="Q11" s="61"/>
      <c r="R11" s="60">
        <v>19.8</v>
      </c>
      <c r="S11" s="61"/>
      <c r="U11" s="54"/>
      <c r="V11" s="55"/>
      <c r="W11" s="56"/>
    </row>
    <row r="12" spans="4:23" ht="17" thickBot="1" x14ac:dyDescent="0.25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U12" s="25" t="s">
        <v>9</v>
      </c>
      <c r="V12" s="25" t="s">
        <v>10</v>
      </c>
      <c r="W12" s="25" t="s">
        <v>226</v>
      </c>
    </row>
    <row r="13" spans="4:23" ht="18" thickTop="1" thickBot="1" x14ac:dyDescent="0.25">
      <c r="D13" s="2" t="s">
        <v>12</v>
      </c>
      <c r="E13" s="3">
        <v>12000</v>
      </c>
      <c r="F13" s="73">
        <v>10723</v>
      </c>
      <c r="G13" s="73"/>
      <c r="H13" s="60">
        <v>13</v>
      </c>
      <c r="I13" s="61"/>
      <c r="J13" s="60">
        <v>16</v>
      </c>
      <c r="K13" s="61"/>
      <c r="L13" s="60">
        <v>4</v>
      </c>
      <c r="M13" s="61"/>
      <c r="N13" s="60">
        <v>9749</v>
      </c>
      <c r="O13" s="61"/>
      <c r="P13" s="60">
        <v>30</v>
      </c>
      <c r="Q13" s="61"/>
      <c r="R13" s="60">
        <v>33</v>
      </c>
      <c r="S13" s="61"/>
      <c r="U13" s="28">
        <f>3.37/1000</f>
        <v>3.3700000000000002E-3</v>
      </c>
      <c r="V13" s="14">
        <f>5.9/1000</f>
        <v>5.9000000000000007E-3</v>
      </c>
      <c r="W13" s="14">
        <f>6.67/1000</f>
        <v>6.6699999999999997E-3</v>
      </c>
    </row>
    <row r="14" spans="4:23" x14ac:dyDescent="0.2">
      <c r="D14" s="6" t="s">
        <v>13</v>
      </c>
      <c r="E14" s="8">
        <f>SUM(E10:E13)</f>
        <v>30281</v>
      </c>
      <c r="F14" s="69">
        <f>SUM(F10:G13)</f>
        <v>29077</v>
      </c>
      <c r="G14" s="69"/>
      <c r="H14" s="58"/>
      <c r="I14" s="59"/>
      <c r="J14" s="58"/>
      <c r="K14" s="59"/>
      <c r="L14" s="58"/>
      <c r="M14" s="59"/>
      <c r="N14" s="69">
        <f>SUM(N10:O13)</f>
        <v>44061</v>
      </c>
      <c r="O14" s="69"/>
      <c r="P14" s="58"/>
      <c r="Q14" s="59"/>
      <c r="R14" s="69">
        <f>SUM(R10:S13)</f>
        <v>64.8</v>
      </c>
      <c r="S14" s="69"/>
    </row>
    <row r="15" spans="4:23" x14ac:dyDescent="0.2">
      <c r="D15" s="70" t="s">
        <v>123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23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 t="s">
        <v>69</v>
      </c>
      <c r="F19" s="1">
        <v>22.92</v>
      </c>
      <c r="G19" s="1">
        <v>23.63</v>
      </c>
      <c r="H19" s="1">
        <v>23.24</v>
      </c>
      <c r="I19" s="1">
        <v>15.35</v>
      </c>
      <c r="J19" s="1">
        <v>6.7</v>
      </c>
      <c r="K19" s="1">
        <v>5.7</v>
      </c>
      <c r="L19" s="1">
        <v>3.61</v>
      </c>
      <c r="M19" s="1"/>
      <c r="N19" s="1"/>
      <c r="O19" s="1"/>
      <c r="P19" s="1">
        <v>3.24</v>
      </c>
      <c r="Q19" s="1">
        <v>1.9</v>
      </c>
      <c r="R19" s="1">
        <v>2.431</v>
      </c>
      <c r="S19" s="1">
        <v>2.54</v>
      </c>
      <c r="T19">
        <f>R19/U13</f>
        <v>721.36498516320478</v>
      </c>
    </row>
    <row r="20" spans="4:20" x14ac:dyDescent="0.2">
      <c r="D20" s="2" t="s">
        <v>10</v>
      </c>
      <c r="E20" s="4" t="s">
        <v>47</v>
      </c>
      <c r="F20" s="1">
        <v>23.63</v>
      </c>
      <c r="G20" s="1">
        <v>23.65</v>
      </c>
      <c r="H20" s="1">
        <v>16.579999999999998</v>
      </c>
      <c r="I20" s="1"/>
      <c r="J20" s="1"/>
      <c r="K20" s="1"/>
      <c r="L20" s="1"/>
      <c r="M20" s="1"/>
      <c r="N20" s="1"/>
      <c r="O20" s="1"/>
      <c r="P20" s="1">
        <v>6.9</v>
      </c>
      <c r="Q20" s="1"/>
      <c r="R20" s="1">
        <v>2.202</v>
      </c>
      <c r="S20" s="1">
        <v>3.87</v>
      </c>
      <c r="T20">
        <f>R20/V13</f>
        <v>373.22033898305079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 t="s">
        <v>46</v>
      </c>
      <c r="F22" s="1">
        <v>22.9</v>
      </c>
      <c r="G22" s="1">
        <v>22.9</v>
      </c>
      <c r="H22" s="1">
        <v>7.79</v>
      </c>
      <c r="I22" s="1">
        <v>8.0500000000000007</v>
      </c>
      <c r="J22" s="1">
        <v>5.6</v>
      </c>
      <c r="K22" s="1"/>
      <c r="L22" s="1"/>
      <c r="M22" s="1"/>
      <c r="N22" s="1"/>
      <c r="O22" s="1"/>
      <c r="P22" s="1"/>
      <c r="Q22" s="1"/>
      <c r="R22" s="1">
        <v>2.0209999999999999</v>
      </c>
      <c r="S22" s="1">
        <v>3.01</v>
      </c>
      <c r="T22">
        <f>R22/W13</f>
        <v>302.99850074962518</v>
      </c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  <c r="T23">
        <f>T19+T20+T22</f>
        <v>1397.5838248958808</v>
      </c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>
        <v>280</v>
      </c>
      <c r="F26" s="61"/>
      <c r="G26" s="60">
        <v>0.1042</v>
      </c>
      <c r="H26" s="61"/>
      <c r="I26" s="60">
        <v>2.327</v>
      </c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154</v>
      </c>
      <c r="F27" s="61"/>
      <c r="G27" s="60">
        <v>0.90900000000000003</v>
      </c>
      <c r="H27" s="61"/>
      <c r="I27" s="60">
        <v>1.2929999999999999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>
        <v>90</v>
      </c>
      <c r="F29" s="61"/>
      <c r="G29" s="60">
        <v>0.6</v>
      </c>
      <c r="H29" s="61"/>
      <c r="I29" s="60">
        <v>1.421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9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U10:W11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433AF-53A3-F647-97C9-97F5A863050D}">
  <dimension ref="D4:X64"/>
  <sheetViews>
    <sheetView topLeftCell="N19" workbookViewId="0">
      <selection activeCell="V12" sqref="V12:X15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4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4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4" x14ac:dyDescent="0.2">
      <c r="D6" s="76" t="s">
        <v>124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127</v>
      </c>
      <c r="O6" s="76"/>
      <c r="P6" s="76"/>
      <c r="Q6" s="76"/>
      <c r="R6" s="76"/>
      <c r="S6" s="76"/>
    </row>
    <row r="7" spans="4:24" x14ac:dyDescent="0.2">
      <c r="D7" s="76" t="s">
        <v>54</v>
      </c>
      <c r="E7" s="76"/>
      <c r="F7" s="76"/>
      <c r="G7" s="76"/>
      <c r="H7" s="76" t="s">
        <v>125</v>
      </c>
      <c r="I7" s="76"/>
      <c r="J7" s="76"/>
      <c r="K7" s="76"/>
      <c r="L7" s="76"/>
      <c r="M7" s="76"/>
      <c r="N7" s="76" t="s">
        <v>126</v>
      </c>
      <c r="O7" s="76"/>
      <c r="P7" s="76"/>
      <c r="Q7" s="76"/>
      <c r="R7" s="76"/>
      <c r="S7" s="76"/>
    </row>
    <row r="8" spans="4:24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4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24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</row>
    <row r="11" spans="4:24" x14ac:dyDescent="0.2">
      <c r="D11" s="2" t="s">
        <v>10</v>
      </c>
      <c r="E11" s="3">
        <v>10420</v>
      </c>
      <c r="F11" s="73">
        <v>9765</v>
      </c>
      <c r="G11" s="73"/>
      <c r="H11" s="60">
        <v>12</v>
      </c>
      <c r="I11" s="61"/>
      <c r="J11" s="60">
        <v>1</v>
      </c>
      <c r="K11" s="61"/>
      <c r="L11" s="60">
        <v>14</v>
      </c>
      <c r="M11" s="61"/>
      <c r="N11" s="60">
        <v>10850</v>
      </c>
      <c r="O11" s="61"/>
      <c r="P11" s="60">
        <v>24</v>
      </c>
      <c r="Q11" s="61"/>
      <c r="R11" s="60">
        <v>21.6</v>
      </c>
      <c r="S11" s="61"/>
    </row>
    <row r="12" spans="4:24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V12" s="51" t="s">
        <v>251</v>
      </c>
      <c r="W12" s="52"/>
      <c r="X12" s="53"/>
    </row>
    <row r="13" spans="4:24" x14ac:dyDescent="0.2">
      <c r="D13" s="2" t="s">
        <v>12</v>
      </c>
      <c r="E13" s="3"/>
      <c r="F13" s="73"/>
      <c r="G13" s="73"/>
      <c r="H13" s="60"/>
      <c r="I13" s="61"/>
      <c r="J13" s="60"/>
      <c r="K13" s="61"/>
      <c r="L13" s="60"/>
      <c r="M13" s="61"/>
      <c r="N13" s="60"/>
      <c r="O13" s="61"/>
      <c r="P13" s="60"/>
      <c r="Q13" s="61"/>
      <c r="R13" s="60"/>
      <c r="S13" s="61"/>
      <c r="V13" s="54"/>
      <c r="W13" s="55"/>
      <c r="X13" s="56"/>
    </row>
    <row r="14" spans="4:24" ht="17" thickBot="1" x14ac:dyDescent="0.25">
      <c r="D14" s="6" t="s">
        <v>13</v>
      </c>
      <c r="E14" s="8">
        <f>SUM(E11:E13)</f>
        <v>10420</v>
      </c>
      <c r="F14" s="69">
        <f>SUM(F11:G13)</f>
        <v>9765</v>
      </c>
      <c r="G14" s="69"/>
      <c r="H14" s="58"/>
      <c r="I14" s="59"/>
      <c r="J14" s="58"/>
      <c r="K14" s="59"/>
      <c r="L14" s="58"/>
      <c r="M14" s="59"/>
      <c r="N14" s="69">
        <f>SUM(N10:O13)</f>
        <v>10850</v>
      </c>
      <c r="O14" s="69"/>
      <c r="P14" s="58"/>
      <c r="Q14" s="59"/>
      <c r="R14" s="69">
        <f>SUM(R11:S13)</f>
        <v>21.6</v>
      </c>
      <c r="S14" s="69"/>
      <c r="V14" s="25" t="s">
        <v>9</v>
      </c>
      <c r="W14" s="25" t="s">
        <v>10</v>
      </c>
      <c r="X14" s="25" t="s">
        <v>226</v>
      </c>
    </row>
    <row r="15" spans="4:24" ht="18" thickTop="1" thickBot="1" x14ac:dyDescent="0.25">
      <c r="D15" s="70" t="s">
        <v>128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  <c r="V15" s="28">
        <f>3.37/1000</f>
        <v>3.3700000000000002E-3</v>
      </c>
      <c r="W15" s="14">
        <f>5.9/1000</f>
        <v>5.9000000000000007E-3</v>
      </c>
      <c r="X15" s="14">
        <f>6.67/1000</f>
        <v>6.6699999999999997E-3</v>
      </c>
    </row>
    <row r="16" spans="4:24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20" x14ac:dyDescent="0.2">
      <c r="D20" s="2" t="s">
        <v>10</v>
      </c>
      <c r="E20" s="4" t="s">
        <v>78</v>
      </c>
      <c r="F20" s="1">
        <v>21.41</v>
      </c>
      <c r="G20" s="1">
        <v>22.76</v>
      </c>
      <c r="H20" s="1">
        <v>21.4</v>
      </c>
      <c r="I20" s="1">
        <v>5</v>
      </c>
      <c r="J20" s="1">
        <v>6</v>
      </c>
      <c r="K20" s="1"/>
      <c r="L20" s="1"/>
      <c r="M20" s="1"/>
      <c r="N20" s="1"/>
      <c r="O20" s="1"/>
      <c r="P20" s="1">
        <v>6.03</v>
      </c>
      <c r="Q20" s="1">
        <v>4.12</v>
      </c>
      <c r="R20" s="1">
        <v>2.2629999999999999</v>
      </c>
      <c r="S20" s="1">
        <v>3.41</v>
      </c>
      <c r="T20">
        <f>R20/W15</f>
        <v>383.55932203389824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80</v>
      </c>
      <c r="F27" s="61"/>
      <c r="G27" s="60">
        <v>0.47199999999999998</v>
      </c>
      <c r="H27" s="61"/>
      <c r="I27" s="60">
        <v>1.7909999999999999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/>
      <c r="F29" s="61"/>
      <c r="G29" s="60"/>
      <c r="H29" s="61"/>
      <c r="I29" s="60"/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  <row r="35" spans="4:19" x14ac:dyDescent="0.2">
      <c r="D35" s="74"/>
      <c r="E35" s="74"/>
      <c r="F35" s="86" t="s">
        <v>18</v>
      </c>
      <c r="G35" s="86"/>
      <c r="H35" s="86"/>
      <c r="I35" s="86"/>
      <c r="J35" s="86"/>
      <c r="K35" s="86"/>
      <c r="L35" s="86"/>
      <c r="M35" s="86"/>
      <c r="N35" s="86"/>
      <c r="O35" s="86"/>
      <c r="P35" s="74" t="s">
        <v>14</v>
      </c>
      <c r="Q35" s="74"/>
      <c r="R35" s="74" t="s">
        <v>15</v>
      </c>
      <c r="S35" s="74"/>
    </row>
    <row r="36" spans="4:19" x14ac:dyDescent="0.2">
      <c r="D36" s="74"/>
      <c r="E36" s="74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74" t="s">
        <v>16</v>
      </c>
      <c r="Q36" s="74"/>
      <c r="R36" s="74" t="s">
        <v>17</v>
      </c>
      <c r="S36" s="74"/>
    </row>
    <row r="37" spans="4:19" x14ac:dyDescent="0.2">
      <c r="D37" s="76" t="s">
        <v>124</v>
      </c>
      <c r="E37" s="76"/>
      <c r="F37" s="88" t="s">
        <v>34</v>
      </c>
      <c r="G37" s="89"/>
      <c r="H37" s="89"/>
      <c r="I37" s="89"/>
      <c r="J37" s="89"/>
      <c r="K37" s="89"/>
      <c r="L37" s="89"/>
      <c r="M37" s="90"/>
      <c r="N37" s="76" t="s">
        <v>129</v>
      </c>
      <c r="O37" s="76"/>
      <c r="P37" s="76"/>
      <c r="Q37" s="76"/>
      <c r="R37" s="76"/>
      <c r="S37" s="76"/>
    </row>
    <row r="38" spans="4:19" x14ac:dyDescent="0.2">
      <c r="D38" s="76" t="s">
        <v>38</v>
      </c>
      <c r="E38" s="76"/>
      <c r="F38" s="76"/>
      <c r="G38" s="76"/>
      <c r="H38" s="76" t="s">
        <v>125</v>
      </c>
      <c r="I38" s="76"/>
      <c r="J38" s="76"/>
      <c r="K38" s="76"/>
      <c r="L38" s="76"/>
      <c r="M38" s="76"/>
      <c r="N38" s="76" t="s">
        <v>126</v>
      </c>
      <c r="O38" s="76"/>
      <c r="P38" s="76"/>
      <c r="Q38" s="76"/>
      <c r="R38" s="76"/>
      <c r="S38" s="76"/>
    </row>
    <row r="39" spans="4:19" x14ac:dyDescent="0.2">
      <c r="D39" s="62" t="s">
        <v>0</v>
      </c>
      <c r="E39" s="87" t="s">
        <v>1</v>
      </c>
      <c r="F39" s="87" t="s">
        <v>2</v>
      </c>
      <c r="G39" s="87"/>
      <c r="H39" s="91" t="s">
        <v>5</v>
      </c>
      <c r="I39" s="92"/>
      <c r="J39" s="92"/>
      <c r="K39" s="92"/>
      <c r="L39" s="92"/>
      <c r="M39" s="93"/>
      <c r="N39" s="62" t="s">
        <v>6</v>
      </c>
      <c r="O39" s="62"/>
      <c r="P39" s="75" t="s">
        <v>32</v>
      </c>
      <c r="Q39" s="75"/>
      <c r="R39" s="75"/>
      <c r="S39" s="75"/>
    </row>
    <row r="40" spans="4:19" x14ac:dyDescent="0.2">
      <c r="D40" s="62"/>
      <c r="E40" s="87"/>
      <c r="F40" s="87"/>
      <c r="G40" s="87"/>
      <c r="H40" s="94" t="s">
        <v>3</v>
      </c>
      <c r="I40" s="95"/>
      <c r="J40" s="94" t="s">
        <v>4</v>
      </c>
      <c r="K40" s="95"/>
      <c r="L40" s="94" t="s">
        <v>27</v>
      </c>
      <c r="M40" s="95"/>
      <c r="N40" s="62"/>
      <c r="O40" s="62"/>
      <c r="P40" s="96" t="s">
        <v>7</v>
      </c>
      <c r="Q40" s="96"/>
      <c r="R40" s="96" t="s">
        <v>8</v>
      </c>
      <c r="S40" s="96"/>
    </row>
    <row r="41" spans="4:19" x14ac:dyDescent="0.2">
      <c r="D41" s="2" t="s">
        <v>9</v>
      </c>
      <c r="E41" s="3"/>
      <c r="F41" s="73"/>
      <c r="G41" s="73"/>
      <c r="H41" s="60"/>
      <c r="I41" s="61"/>
      <c r="J41" s="60"/>
      <c r="K41" s="61"/>
      <c r="L41" s="60"/>
      <c r="M41" s="61"/>
      <c r="N41" s="60"/>
      <c r="O41" s="61"/>
      <c r="P41" s="60"/>
      <c r="Q41" s="61"/>
      <c r="R41" s="60"/>
      <c r="S41" s="61"/>
    </row>
    <row r="42" spans="4:19" x14ac:dyDescent="0.2">
      <c r="D42" s="2" t="s">
        <v>10</v>
      </c>
      <c r="E42" s="3">
        <v>33466</v>
      </c>
      <c r="F42" s="73">
        <v>33132</v>
      </c>
      <c r="G42" s="73"/>
      <c r="H42" s="60">
        <v>40</v>
      </c>
      <c r="I42" s="61"/>
      <c r="J42" s="60">
        <v>22</v>
      </c>
      <c r="K42" s="61"/>
      <c r="L42" s="60">
        <v>21</v>
      </c>
      <c r="M42" s="61"/>
      <c r="N42" s="60">
        <v>36814</v>
      </c>
      <c r="O42" s="61"/>
      <c r="P42" s="60">
        <v>40</v>
      </c>
      <c r="Q42" s="61"/>
      <c r="R42" s="60">
        <v>36</v>
      </c>
      <c r="S42" s="61"/>
    </row>
    <row r="43" spans="4:19" x14ac:dyDescent="0.2">
      <c r="D43" s="2" t="s">
        <v>11</v>
      </c>
      <c r="E43" s="3"/>
      <c r="F43" s="73"/>
      <c r="G43" s="73"/>
      <c r="H43" s="60"/>
      <c r="I43" s="61"/>
      <c r="J43" s="60"/>
      <c r="K43" s="61"/>
      <c r="L43" s="60"/>
      <c r="M43" s="61"/>
      <c r="N43" s="60"/>
      <c r="O43" s="61"/>
      <c r="P43" s="60"/>
      <c r="Q43" s="61"/>
      <c r="R43" s="60"/>
      <c r="S43" s="61"/>
    </row>
    <row r="44" spans="4:19" x14ac:dyDescent="0.2">
      <c r="D44" s="2" t="s">
        <v>12</v>
      </c>
      <c r="E44" s="3"/>
      <c r="F44" s="73"/>
      <c r="G44" s="73"/>
      <c r="H44" s="60"/>
      <c r="I44" s="61"/>
      <c r="J44" s="60"/>
      <c r="K44" s="61"/>
      <c r="L44" s="60"/>
      <c r="M44" s="61"/>
      <c r="N44" s="60"/>
      <c r="O44" s="61"/>
      <c r="P44" s="60"/>
      <c r="Q44" s="61"/>
      <c r="R44" s="60"/>
      <c r="S44" s="61"/>
    </row>
    <row r="45" spans="4:19" x14ac:dyDescent="0.2">
      <c r="D45" s="6" t="s">
        <v>13</v>
      </c>
      <c r="E45" s="8">
        <f>SUM(E42:E44)</f>
        <v>33466</v>
      </c>
      <c r="F45" s="69">
        <f>SUM(F42:G44)</f>
        <v>33132</v>
      </c>
      <c r="G45" s="69"/>
      <c r="H45" s="58"/>
      <c r="I45" s="59"/>
      <c r="J45" s="58"/>
      <c r="K45" s="59"/>
      <c r="L45" s="58"/>
      <c r="M45" s="59"/>
      <c r="N45" s="69">
        <f>SUM(N41:O44)</f>
        <v>36814</v>
      </c>
      <c r="O45" s="69"/>
      <c r="P45" s="58"/>
      <c r="Q45" s="59"/>
      <c r="R45" s="69">
        <f>SUM(R42:S44)</f>
        <v>36</v>
      </c>
      <c r="S45" s="69"/>
    </row>
    <row r="46" spans="4:19" x14ac:dyDescent="0.2">
      <c r="D46" s="70" t="s">
        <v>57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2"/>
    </row>
    <row r="47" spans="4:19" x14ac:dyDescent="0.2">
      <c r="D47" s="62" t="s">
        <v>19</v>
      </c>
      <c r="E47" s="62"/>
      <c r="F47" s="62" t="s">
        <v>26</v>
      </c>
      <c r="G47" s="62"/>
      <c r="H47" s="62"/>
      <c r="I47" s="62"/>
      <c r="J47" s="62"/>
      <c r="K47" s="62"/>
      <c r="L47" s="62"/>
      <c r="M47" s="62"/>
      <c r="N47" s="62"/>
      <c r="O47" s="62"/>
      <c r="P47" s="62" t="s">
        <v>21</v>
      </c>
      <c r="Q47" s="62"/>
      <c r="R47" s="62" t="s">
        <v>22</v>
      </c>
      <c r="S47" s="62"/>
    </row>
    <row r="48" spans="4:19" x14ac:dyDescent="0.2">
      <c r="D48" s="68" t="s">
        <v>0</v>
      </c>
      <c r="E48" s="68" t="s">
        <v>20</v>
      </c>
      <c r="F48" s="68">
        <v>1</v>
      </c>
      <c r="G48" s="68">
        <v>2</v>
      </c>
      <c r="H48" s="68">
        <v>3</v>
      </c>
      <c r="I48" s="68">
        <v>4</v>
      </c>
      <c r="J48" s="68">
        <v>5</v>
      </c>
      <c r="K48" s="68">
        <v>6</v>
      </c>
      <c r="L48" s="68">
        <v>7</v>
      </c>
      <c r="M48" s="68">
        <v>8</v>
      </c>
      <c r="N48" s="68">
        <v>9</v>
      </c>
      <c r="O48" s="68">
        <v>10</v>
      </c>
      <c r="P48" s="62"/>
      <c r="Q48" s="62"/>
      <c r="R48" s="62"/>
      <c r="S48" s="62"/>
    </row>
    <row r="49" spans="4:22" x14ac:dyDescent="0.2"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2"/>
      <c r="Q49" s="62"/>
      <c r="R49" s="7" t="s">
        <v>23</v>
      </c>
      <c r="S49" s="7" t="s">
        <v>25</v>
      </c>
    </row>
    <row r="50" spans="4:22" x14ac:dyDescent="0.2">
      <c r="D50" s="2" t="s">
        <v>9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4:22" x14ac:dyDescent="0.2">
      <c r="D51" s="2" t="s">
        <v>10</v>
      </c>
      <c r="E51" s="4" t="s">
        <v>47</v>
      </c>
      <c r="F51" s="1">
        <v>23.65</v>
      </c>
      <c r="G51" s="1">
        <v>23.3</v>
      </c>
      <c r="H51" s="1">
        <v>23.79</v>
      </c>
      <c r="I51" s="1">
        <v>23.3</v>
      </c>
      <c r="J51" s="1">
        <v>23.65</v>
      </c>
      <c r="K51" s="1">
        <v>23.64</v>
      </c>
      <c r="L51" s="1">
        <v>23.4</v>
      </c>
      <c r="M51" s="1">
        <v>21.69</v>
      </c>
      <c r="N51" s="1">
        <v>21.92</v>
      </c>
      <c r="O51" s="1">
        <v>21.19</v>
      </c>
      <c r="P51" s="1">
        <v>5.12</v>
      </c>
      <c r="Q51" s="1">
        <v>3.98</v>
      </c>
      <c r="R51" s="1">
        <v>2.4470000000000001</v>
      </c>
      <c r="S51" s="1">
        <v>1.36</v>
      </c>
      <c r="T51">
        <f>R51/W15</f>
        <v>414.74576271186436</v>
      </c>
    </row>
    <row r="52" spans="4:22" x14ac:dyDescent="0.2">
      <c r="D52" s="2" t="s">
        <v>11</v>
      </c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4:22" x14ac:dyDescent="0.2">
      <c r="D53" s="2" t="s">
        <v>12</v>
      </c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4:22" x14ac:dyDescent="0.2">
      <c r="D54" s="62" t="s">
        <v>30</v>
      </c>
      <c r="E54" s="62"/>
      <c r="F54" s="62"/>
      <c r="G54" s="62"/>
      <c r="H54" s="62"/>
      <c r="I54" s="62"/>
      <c r="J54" s="62"/>
      <c r="K54" s="62" t="s">
        <v>31</v>
      </c>
      <c r="L54" s="62"/>
      <c r="M54" s="62"/>
      <c r="N54" s="62"/>
      <c r="O54" s="62"/>
      <c r="P54" s="62"/>
      <c r="Q54" s="62"/>
      <c r="R54" s="62"/>
      <c r="S54" s="62"/>
      <c r="T54">
        <f>T51+T20</f>
        <v>798.30508474576254</v>
      </c>
      <c r="V54">
        <f>N45+N14</f>
        <v>47664</v>
      </c>
    </row>
    <row r="55" spans="4:22" x14ac:dyDescent="0.2">
      <c r="D55" s="68" t="s">
        <v>0</v>
      </c>
      <c r="E55" s="63" t="s">
        <v>27</v>
      </c>
      <c r="F55" s="64"/>
      <c r="G55" s="63" t="s">
        <v>28</v>
      </c>
      <c r="H55" s="64"/>
      <c r="I55" s="63" t="s">
        <v>29</v>
      </c>
      <c r="J55" s="64"/>
      <c r="K55" s="77"/>
      <c r="L55" s="78"/>
      <c r="M55" s="78"/>
      <c r="N55" s="78"/>
      <c r="O55" s="78"/>
      <c r="P55" s="78"/>
      <c r="Q55" s="78"/>
      <c r="R55" s="78"/>
      <c r="S55" s="79"/>
    </row>
    <row r="56" spans="4:22" x14ac:dyDescent="0.2">
      <c r="D56" s="68"/>
      <c r="E56" s="65"/>
      <c r="F56" s="66"/>
      <c r="G56" s="65"/>
      <c r="H56" s="66"/>
      <c r="I56" s="65"/>
      <c r="J56" s="66"/>
      <c r="K56" s="80"/>
      <c r="L56" s="81"/>
      <c r="M56" s="81"/>
      <c r="N56" s="81"/>
      <c r="O56" s="81"/>
      <c r="P56" s="81"/>
      <c r="Q56" s="81"/>
      <c r="R56" s="81"/>
      <c r="S56" s="82"/>
    </row>
    <row r="57" spans="4:22" x14ac:dyDescent="0.2">
      <c r="D57" s="2" t="s">
        <v>9</v>
      </c>
      <c r="E57" s="60"/>
      <c r="F57" s="61"/>
      <c r="G57" s="60"/>
      <c r="H57" s="61"/>
      <c r="I57" s="60"/>
      <c r="J57" s="61"/>
      <c r="K57" s="80"/>
      <c r="L57" s="81"/>
      <c r="M57" s="81"/>
      <c r="N57" s="81"/>
      <c r="O57" s="81"/>
      <c r="P57" s="81"/>
      <c r="Q57" s="81"/>
      <c r="R57" s="81"/>
      <c r="S57" s="82"/>
    </row>
    <row r="58" spans="4:22" x14ac:dyDescent="0.2">
      <c r="D58" s="2" t="s">
        <v>10</v>
      </c>
      <c r="E58" s="60">
        <v>187</v>
      </c>
      <c r="F58" s="61"/>
      <c r="G58" s="60">
        <v>0.1163</v>
      </c>
      <c r="H58" s="61"/>
      <c r="I58" s="60">
        <v>2.887</v>
      </c>
      <c r="J58" s="61"/>
      <c r="K58" s="80"/>
      <c r="L58" s="81"/>
      <c r="M58" s="81"/>
      <c r="N58" s="81"/>
      <c r="O58" s="81"/>
      <c r="P58" s="81"/>
      <c r="Q58" s="81"/>
      <c r="R58" s="81"/>
      <c r="S58" s="82"/>
    </row>
    <row r="59" spans="4:22" x14ac:dyDescent="0.2">
      <c r="D59" s="2" t="s">
        <v>11</v>
      </c>
      <c r="E59" s="60"/>
      <c r="F59" s="61"/>
      <c r="G59" s="60"/>
      <c r="H59" s="61"/>
      <c r="I59" s="60"/>
      <c r="J59" s="61"/>
      <c r="K59" s="80"/>
      <c r="L59" s="81"/>
      <c r="M59" s="81"/>
      <c r="N59" s="81"/>
      <c r="O59" s="81"/>
      <c r="P59" s="81"/>
      <c r="Q59" s="81"/>
      <c r="R59" s="81"/>
      <c r="S59" s="82"/>
    </row>
    <row r="60" spans="4:22" x14ac:dyDescent="0.2">
      <c r="D60" s="2" t="s">
        <v>12</v>
      </c>
      <c r="E60" s="60"/>
      <c r="F60" s="61"/>
      <c r="G60" s="60"/>
      <c r="H60" s="61"/>
      <c r="I60" s="60"/>
      <c r="J60" s="61"/>
      <c r="K60" s="83"/>
      <c r="L60" s="84"/>
      <c r="M60" s="84"/>
      <c r="N60" s="84"/>
      <c r="O60" s="84"/>
      <c r="P60" s="84"/>
      <c r="Q60" s="84"/>
      <c r="R60" s="84"/>
      <c r="S60" s="85"/>
    </row>
    <row r="62" spans="4:22" x14ac:dyDescent="0.2">
      <c r="D62" s="67" t="s">
        <v>35</v>
      </c>
      <c r="E62" s="67"/>
      <c r="F62" s="67"/>
      <c r="G62" s="67"/>
      <c r="H62" s="67"/>
      <c r="I62" s="67"/>
      <c r="J62" s="67"/>
      <c r="K62" s="67" t="s">
        <v>36</v>
      </c>
      <c r="L62" s="67"/>
      <c r="M62" s="67"/>
      <c r="N62" s="67"/>
      <c r="O62" s="67"/>
      <c r="P62" s="67"/>
      <c r="Q62" s="67"/>
      <c r="R62" s="67"/>
      <c r="S62" s="67"/>
    </row>
    <row r="63" spans="4:22" x14ac:dyDescent="0.2"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</row>
    <row r="64" spans="4:22" x14ac:dyDescent="0.2"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</row>
  </sheetData>
  <mergeCells count="197"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  <mergeCell ref="R9:S9"/>
    <mergeCell ref="F10:G10"/>
    <mergeCell ref="H10:I10"/>
    <mergeCell ref="J10:K10"/>
    <mergeCell ref="L10:M10"/>
    <mergeCell ref="N10:O10"/>
    <mergeCell ref="P10:Q10"/>
    <mergeCell ref="R10:S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N17:N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E29:F29"/>
    <mergeCell ref="G29:H29"/>
    <mergeCell ref="I29:J29"/>
    <mergeCell ref="D31:J31"/>
    <mergeCell ref="K31:S31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D37:E37"/>
    <mergeCell ref="F37:M37"/>
    <mergeCell ref="N37:S37"/>
    <mergeCell ref="D38:G38"/>
    <mergeCell ref="H38:M38"/>
    <mergeCell ref="N38:S38"/>
    <mergeCell ref="D35:E36"/>
    <mergeCell ref="F35:O36"/>
    <mergeCell ref="P35:Q35"/>
    <mergeCell ref="R35:S35"/>
    <mergeCell ref="P36:Q36"/>
    <mergeCell ref="R36:S36"/>
    <mergeCell ref="R40:S40"/>
    <mergeCell ref="F41:G41"/>
    <mergeCell ref="H41:I41"/>
    <mergeCell ref="J41:K41"/>
    <mergeCell ref="L41:M41"/>
    <mergeCell ref="N41:O41"/>
    <mergeCell ref="P41:Q41"/>
    <mergeCell ref="R41:S41"/>
    <mergeCell ref="D39:D40"/>
    <mergeCell ref="E39:E40"/>
    <mergeCell ref="F39:G40"/>
    <mergeCell ref="H39:M39"/>
    <mergeCell ref="N39:O40"/>
    <mergeCell ref="P39:S39"/>
    <mergeCell ref="H40:I40"/>
    <mergeCell ref="J40:K40"/>
    <mergeCell ref="L40:M40"/>
    <mergeCell ref="P40:Q40"/>
    <mergeCell ref="R42:S42"/>
    <mergeCell ref="F43:G43"/>
    <mergeCell ref="H43:I43"/>
    <mergeCell ref="J43:K43"/>
    <mergeCell ref="L43:M43"/>
    <mergeCell ref="N43:O43"/>
    <mergeCell ref="P43:Q43"/>
    <mergeCell ref="R43:S43"/>
    <mergeCell ref="F42:G42"/>
    <mergeCell ref="H42:I42"/>
    <mergeCell ref="J42:K42"/>
    <mergeCell ref="L42:M42"/>
    <mergeCell ref="N42:O42"/>
    <mergeCell ref="P42:Q42"/>
    <mergeCell ref="R44:S44"/>
    <mergeCell ref="F45:G45"/>
    <mergeCell ref="H45:I45"/>
    <mergeCell ref="J45:K45"/>
    <mergeCell ref="L45:M45"/>
    <mergeCell ref="N45:O45"/>
    <mergeCell ref="P45:Q45"/>
    <mergeCell ref="R45:S45"/>
    <mergeCell ref="F44:G44"/>
    <mergeCell ref="H44:I44"/>
    <mergeCell ref="J44:K44"/>
    <mergeCell ref="L44:M44"/>
    <mergeCell ref="N44:O44"/>
    <mergeCell ref="P44:Q44"/>
    <mergeCell ref="D46:S46"/>
    <mergeCell ref="D47:E47"/>
    <mergeCell ref="F47:O47"/>
    <mergeCell ref="P47:Q49"/>
    <mergeCell ref="R47:S48"/>
    <mergeCell ref="D48:D49"/>
    <mergeCell ref="E48:E49"/>
    <mergeCell ref="F48:F49"/>
    <mergeCell ref="G48:G49"/>
    <mergeCell ref="H48:H49"/>
    <mergeCell ref="O48:O49"/>
    <mergeCell ref="I48:I49"/>
    <mergeCell ref="J48:J49"/>
    <mergeCell ref="K48:K49"/>
    <mergeCell ref="L48:L49"/>
    <mergeCell ref="M48:M49"/>
    <mergeCell ref="N48:N49"/>
    <mergeCell ref="V12:X13"/>
    <mergeCell ref="D62:J62"/>
    <mergeCell ref="K62:S62"/>
    <mergeCell ref="D63:J64"/>
    <mergeCell ref="K63:S64"/>
    <mergeCell ref="I57:J57"/>
    <mergeCell ref="E58:F58"/>
    <mergeCell ref="G58:H58"/>
    <mergeCell ref="I58:J58"/>
    <mergeCell ref="E59:F59"/>
    <mergeCell ref="G59:H59"/>
    <mergeCell ref="I59:J59"/>
    <mergeCell ref="D54:J54"/>
    <mergeCell ref="K54:S54"/>
    <mergeCell ref="D55:D56"/>
    <mergeCell ref="E55:F56"/>
    <mergeCell ref="G55:H56"/>
    <mergeCell ref="I55:J56"/>
    <mergeCell ref="K55:S60"/>
    <mergeCell ref="E57:F57"/>
    <mergeCell ref="G57:H57"/>
    <mergeCell ref="E60:F60"/>
    <mergeCell ref="G60:H60"/>
    <mergeCell ref="I60:J6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8E14F-6741-DA4B-907D-A4A4142D7E65}">
  <dimension ref="D4:X64"/>
  <sheetViews>
    <sheetView topLeftCell="O15" workbookViewId="0">
      <selection activeCell="N41" sqref="N41:O41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4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4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4" x14ac:dyDescent="0.2">
      <c r="D6" s="76" t="s">
        <v>130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133</v>
      </c>
      <c r="O6" s="76"/>
      <c r="P6" s="76"/>
      <c r="Q6" s="76"/>
      <c r="R6" s="76"/>
      <c r="S6" s="76"/>
    </row>
    <row r="7" spans="4:24" x14ac:dyDescent="0.2">
      <c r="D7" s="76" t="s">
        <v>54</v>
      </c>
      <c r="E7" s="76"/>
      <c r="F7" s="76"/>
      <c r="G7" s="76"/>
      <c r="H7" s="76" t="s">
        <v>131</v>
      </c>
      <c r="I7" s="76"/>
      <c r="J7" s="76"/>
      <c r="K7" s="76"/>
      <c r="L7" s="76"/>
      <c r="M7" s="76"/>
      <c r="N7" s="76" t="s">
        <v>132</v>
      </c>
      <c r="O7" s="76"/>
      <c r="P7" s="76"/>
      <c r="Q7" s="76"/>
      <c r="R7" s="76"/>
      <c r="S7" s="76"/>
    </row>
    <row r="8" spans="4:24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4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  <c r="V9" s="51" t="s">
        <v>251</v>
      </c>
      <c r="W9" s="52"/>
      <c r="X9" s="53"/>
    </row>
    <row r="10" spans="4:24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  <c r="V10" s="54"/>
      <c r="W10" s="55"/>
      <c r="X10" s="56"/>
    </row>
    <row r="11" spans="4:24" ht="17" thickBot="1" x14ac:dyDescent="0.25">
      <c r="D11" s="2" t="s">
        <v>10</v>
      </c>
      <c r="E11" s="3">
        <v>20000</v>
      </c>
      <c r="F11" s="73">
        <v>19010</v>
      </c>
      <c r="G11" s="73"/>
      <c r="H11" s="60">
        <v>23</v>
      </c>
      <c r="I11" s="61"/>
      <c r="J11" s="60">
        <v>11</v>
      </c>
      <c r="K11" s="61"/>
      <c r="L11" s="60">
        <v>26</v>
      </c>
      <c r="M11" s="61"/>
      <c r="N11" s="60">
        <v>21123</v>
      </c>
      <c r="O11" s="61"/>
      <c r="P11" s="60">
        <v>30</v>
      </c>
      <c r="Q11" s="61"/>
      <c r="R11" s="60">
        <v>27</v>
      </c>
      <c r="S11" s="61"/>
      <c r="V11" s="25" t="s">
        <v>9</v>
      </c>
      <c r="W11" s="25" t="s">
        <v>10</v>
      </c>
      <c r="X11" s="25" t="s">
        <v>226</v>
      </c>
    </row>
    <row r="12" spans="4:24" ht="18" thickTop="1" thickBot="1" x14ac:dyDescent="0.25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V12" s="28">
        <f>3.37/1000</f>
        <v>3.3700000000000002E-3</v>
      </c>
      <c r="W12" s="14">
        <f>5.9/1000</f>
        <v>5.9000000000000007E-3</v>
      </c>
      <c r="X12" s="14">
        <f>6.67/1000</f>
        <v>6.6699999999999997E-3</v>
      </c>
    </row>
    <row r="13" spans="4:24" x14ac:dyDescent="0.2">
      <c r="D13" s="2" t="s">
        <v>12</v>
      </c>
      <c r="E13" s="3"/>
      <c r="F13" s="73"/>
      <c r="G13" s="73"/>
      <c r="H13" s="60"/>
      <c r="I13" s="61"/>
      <c r="J13" s="60"/>
      <c r="K13" s="61"/>
      <c r="L13" s="60"/>
      <c r="M13" s="61"/>
      <c r="N13" s="60"/>
      <c r="O13" s="61"/>
      <c r="P13" s="60"/>
      <c r="Q13" s="61"/>
      <c r="R13" s="60"/>
      <c r="S13" s="61"/>
    </row>
    <row r="14" spans="4:24" x14ac:dyDescent="0.2">
      <c r="D14" s="2" t="s">
        <v>13</v>
      </c>
      <c r="E14" s="3">
        <f>SUM(E11:E13)</f>
        <v>20000</v>
      </c>
      <c r="F14" s="73">
        <f>SUM(F11:G13)</f>
        <v>19010</v>
      </c>
      <c r="G14" s="73"/>
      <c r="H14" s="60"/>
      <c r="I14" s="61"/>
      <c r="J14" s="60"/>
      <c r="K14" s="61"/>
      <c r="L14" s="60"/>
      <c r="M14" s="61"/>
      <c r="N14" s="73">
        <f>SUM(N10:O13)</f>
        <v>21123</v>
      </c>
      <c r="O14" s="73"/>
      <c r="P14" s="60"/>
      <c r="Q14" s="61"/>
      <c r="R14" s="73">
        <f>SUM(R11:S13)</f>
        <v>27</v>
      </c>
      <c r="S14" s="73"/>
    </row>
    <row r="15" spans="4:24" x14ac:dyDescent="0.2">
      <c r="D15" s="70" t="s">
        <v>134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24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20" x14ac:dyDescent="0.2">
      <c r="D20" s="2" t="s">
        <v>10</v>
      </c>
      <c r="E20" s="4" t="s">
        <v>78</v>
      </c>
      <c r="F20" s="1">
        <v>21.4</v>
      </c>
      <c r="G20" s="1">
        <v>20.85</v>
      </c>
      <c r="H20" s="1">
        <v>22.5</v>
      </c>
      <c r="I20" s="1">
        <v>24.07</v>
      </c>
      <c r="J20" s="1">
        <v>20.12</v>
      </c>
      <c r="K20" s="1">
        <v>23.1</v>
      </c>
      <c r="L20" s="1"/>
      <c r="M20" s="1"/>
      <c r="N20" s="1"/>
      <c r="O20" s="1"/>
      <c r="P20" s="1">
        <v>2.33</v>
      </c>
      <c r="Q20" s="1">
        <v>2.09</v>
      </c>
      <c r="R20" s="1">
        <v>2.823</v>
      </c>
      <c r="S20" s="1">
        <v>2.21</v>
      </c>
      <c r="T20">
        <f>R20/W12</f>
        <v>478.47457627118638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103</v>
      </c>
      <c r="F27" s="61"/>
      <c r="G27" s="60">
        <v>0.60799999999999998</v>
      </c>
      <c r="H27" s="61"/>
      <c r="I27" s="60">
        <v>2.2149999999999999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/>
      <c r="F29" s="61"/>
      <c r="G29" s="60"/>
      <c r="H29" s="61"/>
      <c r="I29" s="60"/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22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  <row r="35" spans="4:22" x14ac:dyDescent="0.2">
      <c r="D35" s="74"/>
      <c r="E35" s="74"/>
      <c r="F35" s="86" t="s">
        <v>18</v>
      </c>
      <c r="G35" s="86"/>
      <c r="H35" s="86"/>
      <c r="I35" s="86"/>
      <c r="J35" s="86"/>
      <c r="K35" s="86"/>
      <c r="L35" s="86"/>
      <c r="M35" s="86"/>
      <c r="N35" s="86"/>
      <c r="O35" s="86"/>
      <c r="P35" s="74" t="s">
        <v>14</v>
      </c>
      <c r="Q35" s="74"/>
      <c r="R35" s="74" t="s">
        <v>15</v>
      </c>
      <c r="S35" s="74"/>
    </row>
    <row r="36" spans="4:22" x14ac:dyDescent="0.2">
      <c r="D36" s="74"/>
      <c r="E36" s="74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74" t="s">
        <v>16</v>
      </c>
      <c r="Q36" s="74"/>
      <c r="R36" s="74" t="s">
        <v>17</v>
      </c>
      <c r="S36" s="74"/>
    </row>
    <row r="37" spans="4:22" x14ac:dyDescent="0.2">
      <c r="D37" s="76" t="s">
        <v>130</v>
      </c>
      <c r="E37" s="76"/>
      <c r="F37" s="88" t="s">
        <v>34</v>
      </c>
      <c r="G37" s="89"/>
      <c r="H37" s="89"/>
      <c r="I37" s="89"/>
      <c r="J37" s="89"/>
      <c r="K37" s="89"/>
      <c r="L37" s="89"/>
      <c r="M37" s="90"/>
      <c r="N37" s="76" t="s">
        <v>135</v>
      </c>
      <c r="O37" s="76"/>
      <c r="P37" s="76"/>
      <c r="Q37" s="76"/>
      <c r="R37" s="76"/>
      <c r="S37" s="76"/>
    </row>
    <row r="38" spans="4:22" x14ac:dyDescent="0.2">
      <c r="D38" s="76" t="s">
        <v>38</v>
      </c>
      <c r="E38" s="76"/>
      <c r="F38" s="76"/>
      <c r="G38" s="76"/>
      <c r="H38" s="76" t="s">
        <v>131</v>
      </c>
      <c r="I38" s="76"/>
      <c r="J38" s="76"/>
      <c r="K38" s="76"/>
      <c r="L38" s="76"/>
      <c r="M38" s="76"/>
      <c r="N38" s="76" t="s">
        <v>132</v>
      </c>
      <c r="O38" s="76"/>
      <c r="P38" s="76"/>
      <c r="Q38" s="76"/>
      <c r="R38" s="76"/>
      <c r="S38" s="76"/>
    </row>
    <row r="39" spans="4:22" x14ac:dyDescent="0.2">
      <c r="D39" s="62" t="s">
        <v>0</v>
      </c>
      <c r="E39" s="87" t="s">
        <v>1</v>
      </c>
      <c r="F39" s="87" t="s">
        <v>2</v>
      </c>
      <c r="G39" s="87"/>
      <c r="H39" s="91" t="s">
        <v>5</v>
      </c>
      <c r="I39" s="92"/>
      <c r="J39" s="92"/>
      <c r="K39" s="92"/>
      <c r="L39" s="92"/>
      <c r="M39" s="93"/>
      <c r="N39" s="62" t="s">
        <v>6</v>
      </c>
      <c r="O39" s="62"/>
      <c r="P39" s="75" t="s">
        <v>32</v>
      </c>
      <c r="Q39" s="75"/>
      <c r="R39" s="75"/>
      <c r="S39" s="75"/>
    </row>
    <row r="40" spans="4:22" x14ac:dyDescent="0.2">
      <c r="D40" s="62"/>
      <c r="E40" s="87"/>
      <c r="F40" s="87"/>
      <c r="G40" s="87"/>
      <c r="H40" s="94" t="s">
        <v>3</v>
      </c>
      <c r="I40" s="95"/>
      <c r="J40" s="94" t="s">
        <v>4</v>
      </c>
      <c r="K40" s="95"/>
      <c r="L40" s="94" t="s">
        <v>27</v>
      </c>
      <c r="M40" s="95"/>
      <c r="N40" s="62"/>
      <c r="O40" s="62"/>
      <c r="P40" s="96" t="s">
        <v>7</v>
      </c>
      <c r="Q40" s="96"/>
      <c r="R40" s="96" t="s">
        <v>8</v>
      </c>
      <c r="S40" s="96"/>
    </row>
    <row r="41" spans="4:22" x14ac:dyDescent="0.2">
      <c r="D41" s="2" t="s">
        <v>9</v>
      </c>
      <c r="E41" s="3">
        <v>10000</v>
      </c>
      <c r="F41" s="73">
        <v>10374</v>
      </c>
      <c r="G41" s="73"/>
      <c r="H41" s="60">
        <v>14</v>
      </c>
      <c r="I41" s="61"/>
      <c r="J41" s="60">
        <v>12</v>
      </c>
      <c r="K41" s="61"/>
      <c r="L41" s="60">
        <v>15</v>
      </c>
      <c r="M41" s="61"/>
      <c r="N41" s="60">
        <v>25935</v>
      </c>
      <c r="O41" s="61"/>
      <c r="P41" s="60">
        <v>24</v>
      </c>
      <c r="Q41" s="61"/>
      <c r="R41" s="60">
        <v>9.6</v>
      </c>
      <c r="S41" s="61"/>
    </row>
    <row r="42" spans="4:22" x14ac:dyDescent="0.2">
      <c r="D42" s="2" t="s">
        <v>10</v>
      </c>
      <c r="E42" s="3"/>
      <c r="F42" s="73"/>
      <c r="G42" s="73"/>
      <c r="H42" s="60"/>
      <c r="I42" s="61"/>
      <c r="J42" s="60"/>
      <c r="K42" s="61"/>
      <c r="L42" s="60"/>
      <c r="M42" s="61"/>
      <c r="N42" s="60"/>
      <c r="O42" s="61"/>
      <c r="P42" s="60"/>
      <c r="Q42" s="61"/>
      <c r="R42" s="60"/>
      <c r="S42" s="61"/>
    </row>
    <row r="43" spans="4:22" x14ac:dyDescent="0.2">
      <c r="D43" s="2" t="s">
        <v>11</v>
      </c>
      <c r="E43" s="3"/>
      <c r="F43" s="73"/>
      <c r="G43" s="73"/>
      <c r="H43" s="60"/>
      <c r="I43" s="61"/>
      <c r="J43" s="60"/>
      <c r="K43" s="61"/>
      <c r="L43" s="60"/>
      <c r="M43" s="61"/>
      <c r="N43" s="60"/>
      <c r="O43" s="61"/>
      <c r="P43" s="60"/>
      <c r="Q43" s="61"/>
      <c r="R43" s="60"/>
      <c r="S43" s="61"/>
    </row>
    <row r="44" spans="4:22" x14ac:dyDescent="0.2">
      <c r="D44" s="2" t="s">
        <v>12</v>
      </c>
      <c r="E44" s="3">
        <v>12555</v>
      </c>
      <c r="F44" s="73">
        <v>11524</v>
      </c>
      <c r="G44" s="73"/>
      <c r="H44" s="60">
        <v>14</v>
      </c>
      <c r="I44" s="61"/>
      <c r="J44" s="60">
        <v>16</v>
      </c>
      <c r="K44" s="61"/>
      <c r="L44" s="60">
        <v>12</v>
      </c>
      <c r="M44" s="61"/>
      <c r="N44" s="60">
        <v>10477</v>
      </c>
      <c r="O44" s="61"/>
      <c r="P44" s="60">
        <v>32</v>
      </c>
      <c r="Q44" s="61"/>
      <c r="R44" s="60">
        <v>35.200000000000003</v>
      </c>
      <c r="S44" s="61"/>
    </row>
    <row r="45" spans="4:22" x14ac:dyDescent="0.2">
      <c r="D45" s="6" t="s">
        <v>13</v>
      </c>
      <c r="E45" s="8">
        <f>SUM(E41:E44)</f>
        <v>22555</v>
      </c>
      <c r="F45" s="69">
        <f>SUM(F41:G44)</f>
        <v>21898</v>
      </c>
      <c r="G45" s="69"/>
      <c r="H45" s="58"/>
      <c r="I45" s="59"/>
      <c r="J45" s="58"/>
      <c r="K45" s="59"/>
      <c r="L45" s="58"/>
      <c r="M45" s="59"/>
      <c r="N45" s="69">
        <f>SUM(N41:O44)</f>
        <v>36412</v>
      </c>
      <c r="O45" s="69"/>
      <c r="P45" s="58"/>
      <c r="Q45" s="59"/>
      <c r="R45" s="69">
        <f>SUM(R41:S44)</f>
        <v>44.800000000000004</v>
      </c>
      <c r="S45" s="69"/>
      <c r="V45">
        <f>N45+N14</f>
        <v>57535</v>
      </c>
    </row>
    <row r="46" spans="4:22" x14ac:dyDescent="0.2">
      <c r="D46" s="70" t="s">
        <v>106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2"/>
    </row>
    <row r="47" spans="4:22" x14ac:dyDescent="0.2">
      <c r="D47" s="62" t="s">
        <v>19</v>
      </c>
      <c r="E47" s="62"/>
      <c r="F47" s="62" t="s">
        <v>26</v>
      </c>
      <c r="G47" s="62"/>
      <c r="H47" s="62"/>
      <c r="I47" s="62"/>
      <c r="J47" s="62"/>
      <c r="K47" s="62"/>
      <c r="L47" s="62"/>
      <c r="M47" s="62"/>
      <c r="N47" s="62"/>
      <c r="O47" s="62"/>
      <c r="P47" s="62" t="s">
        <v>21</v>
      </c>
      <c r="Q47" s="62"/>
      <c r="R47" s="62" t="s">
        <v>22</v>
      </c>
      <c r="S47" s="62"/>
    </row>
    <row r="48" spans="4:22" x14ac:dyDescent="0.2">
      <c r="D48" s="68" t="s">
        <v>0</v>
      </c>
      <c r="E48" s="68" t="s">
        <v>20</v>
      </c>
      <c r="F48" s="68">
        <v>1</v>
      </c>
      <c r="G48" s="68">
        <v>2</v>
      </c>
      <c r="H48" s="68">
        <v>3</v>
      </c>
      <c r="I48" s="68">
        <v>4</v>
      </c>
      <c r="J48" s="68">
        <v>5</v>
      </c>
      <c r="K48" s="68">
        <v>6</v>
      </c>
      <c r="L48" s="68">
        <v>7</v>
      </c>
      <c r="M48" s="68">
        <v>8</v>
      </c>
      <c r="N48" s="68">
        <v>9</v>
      </c>
      <c r="O48" s="68">
        <v>10</v>
      </c>
      <c r="P48" s="62"/>
      <c r="Q48" s="62"/>
      <c r="R48" s="62"/>
      <c r="S48" s="62"/>
    </row>
    <row r="49" spans="4:20" x14ac:dyDescent="0.2"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2"/>
      <c r="Q49" s="62"/>
      <c r="R49" s="7" t="s">
        <v>23</v>
      </c>
      <c r="S49" s="7" t="s">
        <v>25</v>
      </c>
    </row>
    <row r="50" spans="4:20" x14ac:dyDescent="0.2">
      <c r="D50" s="2" t="s">
        <v>9</v>
      </c>
      <c r="E50" s="4" t="s">
        <v>69</v>
      </c>
      <c r="F50" s="1">
        <v>23.22</v>
      </c>
      <c r="G50" s="1">
        <v>23.24</v>
      </c>
      <c r="H50" s="1">
        <v>23.34</v>
      </c>
      <c r="I50" s="1">
        <v>23.36</v>
      </c>
      <c r="J50" s="1">
        <v>23.2</v>
      </c>
      <c r="K50" s="1"/>
      <c r="L50" s="1"/>
      <c r="M50" s="1"/>
      <c r="N50" s="1"/>
      <c r="O50" s="1"/>
      <c r="P50" s="1">
        <v>13.5</v>
      </c>
      <c r="Q50" s="1">
        <v>3.67</v>
      </c>
      <c r="R50" s="1">
        <v>2.6230000000000002</v>
      </c>
      <c r="S50" s="1">
        <v>2.64</v>
      </c>
      <c r="T50">
        <f>R50/V12</f>
        <v>778.33827893175078</v>
      </c>
    </row>
    <row r="51" spans="4:20" x14ac:dyDescent="0.2">
      <c r="D51" s="2" t="s">
        <v>10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4:20" x14ac:dyDescent="0.2">
      <c r="D52" s="2" t="s">
        <v>11</v>
      </c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4:20" x14ac:dyDescent="0.2">
      <c r="D53" s="2" t="s">
        <v>12</v>
      </c>
      <c r="E53" s="4" t="s">
        <v>136</v>
      </c>
      <c r="F53" s="1">
        <v>22.8</v>
      </c>
      <c r="G53" s="1">
        <v>22.7</v>
      </c>
      <c r="H53" s="1">
        <v>23.12</v>
      </c>
      <c r="I53" s="1">
        <v>23</v>
      </c>
      <c r="J53" s="1"/>
      <c r="K53" s="1"/>
      <c r="L53" s="1"/>
      <c r="M53" s="1"/>
      <c r="N53" s="1"/>
      <c r="O53" s="1"/>
      <c r="P53" s="1">
        <v>16.82</v>
      </c>
      <c r="Q53" s="1">
        <v>2.1</v>
      </c>
      <c r="R53" s="1">
        <v>2.5920000000000001</v>
      </c>
      <c r="S53" s="1">
        <v>3.57</v>
      </c>
      <c r="T53">
        <f>R53/X12</f>
        <v>388.60569715142429</v>
      </c>
    </row>
    <row r="54" spans="4:20" x14ac:dyDescent="0.2">
      <c r="D54" s="62" t="s">
        <v>30</v>
      </c>
      <c r="E54" s="62"/>
      <c r="F54" s="62"/>
      <c r="G54" s="62"/>
      <c r="H54" s="62"/>
      <c r="I54" s="62"/>
      <c r="J54" s="62"/>
      <c r="K54" s="62" t="s">
        <v>31</v>
      </c>
      <c r="L54" s="62"/>
      <c r="M54" s="62"/>
      <c r="N54" s="62"/>
      <c r="O54" s="62"/>
      <c r="P54" s="62"/>
      <c r="Q54" s="62"/>
      <c r="R54" s="62"/>
      <c r="S54" s="62"/>
      <c r="T54">
        <f>T20+T50+T53</f>
        <v>1645.4185523543613</v>
      </c>
    </row>
    <row r="55" spans="4:20" x14ac:dyDescent="0.2">
      <c r="D55" s="68" t="s">
        <v>0</v>
      </c>
      <c r="E55" s="63" t="s">
        <v>27</v>
      </c>
      <c r="F55" s="64"/>
      <c r="G55" s="63" t="s">
        <v>28</v>
      </c>
      <c r="H55" s="64"/>
      <c r="I55" s="63" t="s">
        <v>29</v>
      </c>
      <c r="J55" s="64"/>
      <c r="K55" s="77"/>
      <c r="L55" s="78"/>
      <c r="M55" s="78"/>
      <c r="N55" s="78"/>
      <c r="O55" s="78"/>
      <c r="P55" s="78"/>
      <c r="Q55" s="78"/>
      <c r="R55" s="78"/>
      <c r="S55" s="79"/>
    </row>
    <row r="56" spans="4:20" x14ac:dyDescent="0.2">
      <c r="D56" s="68"/>
      <c r="E56" s="65"/>
      <c r="F56" s="66"/>
      <c r="G56" s="65"/>
      <c r="H56" s="66"/>
      <c r="I56" s="65"/>
      <c r="J56" s="66"/>
      <c r="K56" s="80"/>
      <c r="L56" s="81"/>
      <c r="M56" s="81"/>
      <c r="N56" s="81"/>
      <c r="O56" s="81"/>
      <c r="P56" s="81"/>
      <c r="Q56" s="81"/>
      <c r="R56" s="81"/>
      <c r="S56" s="82"/>
    </row>
    <row r="57" spans="4:20" x14ac:dyDescent="0.2">
      <c r="D57" s="2" t="s">
        <v>9</v>
      </c>
      <c r="E57" s="60">
        <v>99</v>
      </c>
      <c r="F57" s="61"/>
      <c r="G57" s="60">
        <v>0.36799999999999999</v>
      </c>
      <c r="H57" s="61"/>
      <c r="I57" s="60">
        <v>2.2549999999999999</v>
      </c>
      <c r="J57" s="61"/>
      <c r="K57" s="80"/>
      <c r="L57" s="81"/>
      <c r="M57" s="81"/>
      <c r="N57" s="81"/>
      <c r="O57" s="81"/>
      <c r="P57" s="81"/>
      <c r="Q57" s="81"/>
      <c r="R57" s="81"/>
      <c r="S57" s="82"/>
    </row>
    <row r="58" spans="4:20" x14ac:dyDescent="0.2">
      <c r="D58" s="2" t="s">
        <v>10</v>
      </c>
      <c r="E58" s="60"/>
      <c r="F58" s="61"/>
      <c r="G58" s="60"/>
      <c r="H58" s="61"/>
      <c r="I58" s="60"/>
      <c r="J58" s="61"/>
      <c r="K58" s="80"/>
      <c r="L58" s="81"/>
      <c r="M58" s="81"/>
      <c r="N58" s="81"/>
      <c r="O58" s="81"/>
      <c r="P58" s="81"/>
      <c r="Q58" s="81"/>
      <c r="R58" s="81"/>
      <c r="S58" s="82"/>
    </row>
    <row r="59" spans="4:20" x14ac:dyDescent="0.2">
      <c r="D59" s="2" t="s">
        <v>11</v>
      </c>
      <c r="E59" s="60"/>
      <c r="F59" s="61"/>
      <c r="G59" s="60"/>
      <c r="H59" s="61"/>
      <c r="I59" s="60"/>
      <c r="J59" s="61"/>
      <c r="K59" s="80"/>
      <c r="L59" s="81"/>
      <c r="M59" s="81"/>
      <c r="N59" s="81"/>
      <c r="O59" s="81"/>
      <c r="P59" s="81"/>
      <c r="Q59" s="81"/>
      <c r="R59" s="81"/>
      <c r="S59" s="82"/>
    </row>
    <row r="60" spans="4:20" x14ac:dyDescent="0.2">
      <c r="D60" s="2" t="s">
        <v>12</v>
      </c>
      <c r="E60" s="60">
        <v>32</v>
      </c>
      <c r="F60" s="61"/>
      <c r="G60" s="60">
        <v>0.21299999999999999</v>
      </c>
      <c r="H60" s="61"/>
      <c r="I60" s="60">
        <v>2.379</v>
      </c>
      <c r="J60" s="61"/>
      <c r="K60" s="83"/>
      <c r="L60" s="84"/>
      <c r="M60" s="84"/>
      <c r="N60" s="84"/>
      <c r="O60" s="84"/>
      <c r="P60" s="84"/>
      <c r="Q60" s="84"/>
      <c r="R60" s="84"/>
      <c r="S60" s="85"/>
    </row>
    <row r="62" spans="4:20" x14ac:dyDescent="0.2">
      <c r="D62" s="67" t="s">
        <v>35</v>
      </c>
      <c r="E62" s="67"/>
      <c r="F62" s="67"/>
      <c r="G62" s="67"/>
      <c r="H62" s="67"/>
      <c r="I62" s="67"/>
      <c r="J62" s="67"/>
      <c r="K62" s="67" t="s">
        <v>36</v>
      </c>
      <c r="L62" s="67"/>
      <c r="M62" s="67"/>
      <c r="N62" s="67"/>
      <c r="O62" s="67"/>
      <c r="P62" s="67"/>
      <c r="Q62" s="67"/>
      <c r="R62" s="67"/>
      <c r="S62" s="67"/>
    </row>
    <row r="63" spans="4:20" x14ac:dyDescent="0.2"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</row>
    <row r="64" spans="4:20" x14ac:dyDescent="0.2"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</row>
  </sheetData>
  <mergeCells count="197"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  <mergeCell ref="R9:S9"/>
    <mergeCell ref="F10:G10"/>
    <mergeCell ref="H10:I10"/>
    <mergeCell ref="J10:K10"/>
    <mergeCell ref="L10:M10"/>
    <mergeCell ref="N10:O10"/>
    <mergeCell ref="P10:Q10"/>
    <mergeCell ref="R10:S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N17:N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E29:F29"/>
    <mergeCell ref="G29:H29"/>
    <mergeCell ref="I29:J29"/>
    <mergeCell ref="D31:J31"/>
    <mergeCell ref="K31:S31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D37:E37"/>
    <mergeCell ref="F37:M37"/>
    <mergeCell ref="N37:S37"/>
    <mergeCell ref="D38:G38"/>
    <mergeCell ref="H38:M38"/>
    <mergeCell ref="N38:S38"/>
    <mergeCell ref="D35:E36"/>
    <mergeCell ref="F35:O36"/>
    <mergeCell ref="P35:Q35"/>
    <mergeCell ref="R35:S35"/>
    <mergeCell ref="P36:Q36"/>
    <mergeCell ref="R36:S36"/>
    <mergeCell ref="R40:S40"/>
    <mergeCell ref="F41:G41"/>
    <mergeCell ref="H41:I41"/>
    <mergeCell ref="J41:K41"/>
    <mergeCell ref="L41:M41"/>
    <mergeCell ref="N41:O41"/>
    <mergeCell ref="P41:Q41"/>
    <mergeCell ref="R41:S41"/>
    <mergeCell ref="D39:D40"/>
    <mergeCell ref="E39:E40"/>
    <mergeCell ref="F39:G40"/>
    <mergeCell ref="H39:M39"/>
    <mergeCell ref="N39:O40"/>
    <mergeCell ref="P39:S39"/>
    <mergeCell ref="H40:I40"/>
    <mergeCell ref="J40:K40"/>
    <mergeCell ref="L40:M40"/>
    <mergeCell ref="P40:Q40"/>
    <mergeCell ref="R42:S42"/>
    <mergeCell ref="F43:G43"/>
    <mergeCell ref="H43:I43"/>
    <mergeCell ref="J43:K43"/>
    <mergeCell ref="L43:M43"/>
    <mergeCell ref="N43:O43"/>
    <mergeCell ref="P43:Q43"/>
    <mergeCell ref="R43:S43"/>
    <mergeCell ref="F42:G42"/>
    <mergeCell ref="H42:I42"/>
    <mergeCell ref="J42:K42"/>
    <mergeCell ref="L42:M42"/>
    <mergeCell ref="N42:O42"/>
    <mergeCell ref="P42:Q42"/>
    <mergeCell ref="R44:S44"/>
    <mergeCell ref="F45:G45"/>
    <mergeCell ref="H45:I45"/>
    <mergeCell ref="J45:K45"/>
    <mergeCell ref="L45:M45"/>
    <mergeCell ref="N45:O45"/>
    <mergeCell ref="P45:Q45"/>
    <mergeCell ref="R45:S45"/>
    <mergeCell ref="F44:G44"/>
    <mergeCell ref="H44:I44"/>
    <mergeCell ref="J44:K44"/>
    <mergeCell ref="L44:M44"/>
    <mergeCell ref="N44:O44"/>
    <mergeCell ref="P44:Q44"/>
    <mergeCell ref="D46:S46"/>
    <mergeCell ref="D47:E47"/>
    <mergeCell ref="F47:O47"/>
    <mergeCell ref="P47:Q49"/>
    <mergeCell ref="R47:S48"/>
    <mergeCell ref="D48:D49"/>
    <mergeCell ref="E48:E49"/>
    <mergeCell ref="F48:F49"/>
    <mergeCell ref="G48:G49"/>
    <mergeCell ref="H48:H49"/>
    <mergeCell ref="O48:O49"/>
    <mergeCell ref="I48:I49"/>
    <mergeCell ref="J48:J49"/>
    <mergeCell ref="K48:K49"/>
    <mergeCell ref="L48:L49"/>
    <mergeCell ref="M48:M49"/>
    <mergeCell ref="N48:N49"/>
    <mergeCell ref="V9:X10"/>
    <mergeCell ref="D62:J62"/>
    <mergeCell ref="K62:S62"/>
    <mergeCell ref="D63:J64"/>
    <mergeCell ref="K63:S64"/>
    <mergeCell ref="I57:J57"/>
    <mergeCell ref="E58:F58"/>
    <mergeCell ref="G58:H58"/>
    <mergeCell ref="I58:J58"/>
    <mergeCell ref="E59:F59"/>
    <mergeCell ref="G59:H59"/>
    <mergeCell ref="I59:J59"/>
    <mergeCell ref="D54:J54"/>
    <mergeCell ref="K54:S54"/>
    <mergeCell ref="D55:D56"/>
    <mergeCell ref="E55:F56"/>
    <mergeCell ref="G55:H56"/>
    <mergeCell ref="I55:J56"/>
    <mergeCell ref="K55:S60"/>
    <mergeCell ref="E57:F57"/>
    <mergeCell ref="G57:H57"/>
    <mergeCell ref="E60:F60"/>
    <mergeCell ref="G60:H60"/>
    <mergeCell ref="I60:J6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64284-791E-F94D-B6CB-87D9B2D24E0C}">
  <dimension ref="D4:W33"/>
  <sheetViews>
    <sheetView topLeftCell="N1" workbookViewId="0">
      <selection activeCell="U10" sqref="U10:W13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3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3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3" x14ac:dyDescent="0.2">
      <c r="D6" s="76" t="s">
        <v>137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139</v>
      </c>
      <c r="O6" s="76"/>
      <c r="P6" s="76"/>
      <c r="Q6" s="76"/>
      <c r="R6" s="76"/>
      <c r="S6" s="76"/>
    </row>
    <row r="7" spans="4:23" x14ac:dyDescent="0.2">
      <c r="D7" s="76" t="s">
        <v>38</v>
      </c>
      <c r="E7" s="76"/>
      <c r="F7" s="76"/>
      <c r="G7" s="76"/>
      <c r="H7" s="76" t="s">
        <v>138</v>
      </c>
      <c r="I7" s="76"/>
      <c r="J7" s="76"/>
      <c r="K7" s="76"/>
      <c r="L7" s="76"/>
      <c r="M7" s="76"/>
      <c r="N7" s="76" t="s">
        <v>140</v>
      </c>
      <c r="O7" s="76"/>
      <c r="P7" s="76"/>
      <c r="Q7" s="76"/>
      <c r="R7" s="76"/>
      <c r="S7" s="76"/>
    </row>
    <row r="8" spans="4:23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3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23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  <c r="U10" s="51" t="s">
        <v>251</v>
      </c>
      <c r="V10" s="52"/>
      <c r="W10" s="53"/>
    </row>
    <row r="11" spans="4:23" x14ac:dyDescent="0.2">
      <c r="D11" s="2" t="s">
        <v>10</v>
      </c>
      <c r="E11" s="3">
        <v>33569</v>
      </c>
      <c r="F11" s="73">
        <v>32580</v>
      </c>
      <c r="G11" s="73"/>
      <c r="H11" s="60">
        <v>40</v>
      </c>
      <c r="I11" s="61"/>
      <c r="J11" s="60">
        <v>5</v>
      </c>
      <c r="K11" s="61"/>
      <c r="L11" s="60">
        <v>20</v>
      </c>
      <c r="M11" s="61"/>
      <c r="N11" s="60">
        <v>36200</v>
      </c>
      <c r="O11" s="61"/>
      <c r="P11" s="60">
        <v>40</v>
      </c>
      <c r="Q11" s="61"/>
      <c r="R11" s="60">
        <v>36</v>
      </c>
      <c r="S11" s="61"/>
      <c r="U11" s="54"/>
      <c r="V11" s="55"/>
      <c r="W11" s="56"/>
    </row>
    <row r="12" spans="4:23" ht="17" thickBot="1" x14ac:dyDescent="0.25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U12" s="25" t="s">
        <v>9</v>
      </c>
      <c r="V12" s="25" t="s">
        <v>10</v>
      </c>
      <c r="W12" s="25" t="s">
        <v>226</v>
      </c>
    </row>
    <row r="13" spans="4:23" ht="18" thickTop="1" thickBot="1" x14ac:dyDescent="0.25">
      <c r="D13" s="2" t="s">
        <v>12</v>
      </c>
      <c r="E13" s="3"/>
      <c r="F13" s="73"/>
      <c r="G13" s="73"/>
      <c r="H13" s="60"/>
      <c r="I13" s="61"/>
      <c r="J13" s="60"/>
      <c r="K13" s="61"/>
      <c r="L13" s="60"/>
      <c r="M13" s="61"/>
      <c r="N13" s="60"/>
      <c r="O13" s="61"/>
      <c r="P13" s="60"/>
      <c r="Q13" s="61"/>
      <c r="R13" s="60"/>
      <c r="S13" s="61"/>
      <c r="U13" s="28">
        <f>3.37/1000</f>
        <v>3.3700000000000002E-3</v>
      </c>
      <c r="V13" s="14">
        <f>5.9/1000</f>
        <v>5.9000000000000007E-3</v>
      </c>
      <c r="W13" s="14">
        <f>6.67/1000</f>
        <v>6.6699999999999997E-3</v>
      </c>
    </row>
    <row r="14" spans="4:23" x14ac:dyDescent="0.2">
      <c r="D14" s="6" t="s">
        <v>13</v>
      </c>
      <c r="E14" s="8">
        <f>SUM(E11:E13)</f>
        <v>33569</v>
      </c>
      <c r="F14" s="69">
        <f>SUM(F11:G13)</f>
        <v>32580</v>
      </c>
      <c r="G14" s="69"/>
      <c r="H14" s="58"/>
      <c r="I14" s="59"/>
      <c r="J14" s="58"/>
      <c r="K14" s="59"/>
      <c r="L14" s="58"/>
      <c r="M14" s="59"/>
      <c r="N14" s="69">
        <f>SUM(N10:O13)</f>
        <v>36200</v>
      </c>
      <c r="O14" s="69"/>
      <c r="P14" s="58"/>
      <c r="Q14" s="59"/>
      <c r="R14" s="69">
        <f>SUM(R11:S13)</f>
        <v>36</v>
      </c>
      <c r="S14" s="69"/>
    </row>
    <row r="15" spans="4:23" x14ac:dyDescent="0.2">
      <c r="D15" s="70" t="s">
        <v>141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23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20" x14ac:dyDescent="0.2">
      <c r="D20" s="2" t="s">
        <v>10</v>
      </c>
      <c r="E20" s="4" t="s">
        <v>142</v>
      </c>
      <c r="F20" s="1">
        <v>20.04</v>
      </c>
      <c r="G20" s="1">
        <v>24.07</v>
      </c>
      <c r="H20" s="1">
        <v>23.04</v>
      </c>
      <c r="I20" s="1">
        <v>22.81</v>
      </c>
      <c r="J20" s="1">
        <v>23.03</v>
      </c>
      <c r="K20" s="1">
        <v>23.03</v>
      </c>
      <c r="L20" s="1">
        <v>23.04</v>
      </c>
      <c r="M20" s="1">
        <v>23.18</v>
      </c>
      <c r="N20" s="1">
        <v>23.08</v>
      </c>
      <c r="O20" s="1">
        <v>24.1</v>
      </c>
      <c r="P20" s="1">
        <v>4.5</v>
      </c>
      <c r="Q20" s="1">
        <v>8.1199999999999992</v>
      </c>
      <c r="R20" s="1">
        <v>2.984</v>
      </c>
      <c r="S20" s="1">
        <v>1.38</v>
      </c>
      <c r="T20">
        <f>R20/V13</f>
        <v>505.7627118644067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227</v>
      </c>
      <c r="F27" s="61"/>
      <c r="G27" s="60">
        <v>0.13389999999999999</v>
      </c>
      <c r="H27" s="61"/>
      <c r="I27" s="60">
        <v>2.85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/>
      <c r="F29" s="61"/>
      <c r="G29" s="60"/>
      <c r="H29" s="61"/>
      <c r="I29" s="60"/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9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U10:W11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A3E21-8894-E641-A67B-B62E4FE6209C}">
  <dimension ref="D4:W33"/>
  <sheetViews>
    <sheetView topLeftCell="J1" workbookViewId="0">
      <selection activeCell="N10" sqref="N10:O10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3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3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3" x14ac:dyDescent="0.2">
      <c r="D6" s="76" t="s">
        <v>143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145</v>
      </c>
      <c r="O6" s="76"/>
      <c r="P6" s="76"/>
      <c r="Q6" s="76"/>
      <c r="R6" s="76"/>
      <c r="S6" s="76"/>
    </row>
    <row r="7" spans="4:23" x14ac:dyDescent="0.2">
      <c r="D7" s="76" t="s">
        <v>38</v>
      </c>
      <c r="E7" s="76"/>
      <c r="F7" s="76"/>
      <c r="G7" s="76"/>
      <c r="H7" s="76" t="s">
        <v>144</v>
      </c>
      <c r="I7" s="76"/>
      <c r="J7" s="76"/>
      <c r="K7" s="76"/>
      <c r="L7" s="76"/>
      <c r="M7" s="76"/>
      <c r="N7" s="76" t="s">
        <v>146</v>
      </c>
      <c r="O7" s="76"/>
      <c r="P7" s="76"/>
      <c r="Q7" s="76"/>
      <c r="R7" s="76"/>
      <c r="S7" s="76"/>
    </row>
    <row r="8" spans="4:23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  <c r="U8" s="51" t="s">
        <v>251</v>
      </c>
      <c r="V8" s="52"/>
      <c r="W8" s="53"/>
    </row>
    <row r="9" spans="4:23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  <c r="U9" s="54"/>
      <c r="V9" s="55"/>
      <c r="W9" s="56"/>
    </row>
    <row r="10" spans="4:23" ht="17" thickBot="1" x14ac:dyDescent="0.25">
      <c r="D10" s="2" t="s">
        <v>9</v>
      </c>
      <c r="E10" s="3">
        <v>10000</v>
      </c>
      <c r="F10" s="73">
        <v>10289</v>
      </c>
      <c r="G10" s="73"/>
      <c r="H10" s="60">
        <v>14</v>
      </c>
      <c r="I10" s="61"/>
      <c r="J10" s="60">
        <v>8</v>
      </c>
      <c r="K10" s="61"/>
      <c r="L10" s="60">
        <v>43</v>
      </c>
      <c r="M10" s="61"/>
      <c r="N10" s="60">
        <v>25724</v>
      </c>
      <c r="O10" s="61"/>
      <c r="P10" s="60">
        <v>20</v>
      </c>
      <c r="Q10" s="61"/>
      <c r="R10" s="60">
        <v>11.2</v>
      </c>
      <c r="S10" s="61"/>
      <c r="U10" s="25" t="s">
        <v>9</v>
      </c>
      <c r="V10" s="25" t="s">
        <v>10</v>
      </c>
      <c r="W10" s="25" t="s">
        <v>226</v>
      </c>
    </row>
    <row r="11" spans="4:23" ht="18" thickTop="1" thickBot="1" x14ac:dyDescent="0.25">
      <c r="D11" s="2" t="s">
        <v>10</v>
      </c>
      <c r="E11" s="3">
        <v>30679</v>
      </c>
      <c r="F11" s="73">
        <v>28962</v>
      </c>
      <c r="G11" s="73"/>
      <c r="H11" s="60">
        <v>44</v>
      </c>
      <c r="I11" s="61"/>
      <c r="J11" s="60">
        <v>20</v>
      </c>
      <c r="K11" s="61"/>
      <c r="L11" s="60">
        <v>20</v>
      </c>
      <c r="M11" s="61"/>
      <c r="N11" s="60">
        <v>32181</v>
      </c>
      <c r="O11" s="61"/>
      <c r="P11" s="60">
        <v>40</v>
      </c>
      <c r="Q11" s="61"/>
      <c r="R11" s="60">
        <v>36</v>
      </c>
      <c r="S11" s="61"/>
      <c r="U11" s="28">
        <f>3.37/1000</f>
        <v>3.3700000000000002E-3</v>
      </c>
      <c r="V11" s="14">
        <f>5.9/1000</f>
        <v>5.9000000000000007E-3</v>
      </c>
      <c r="W11" s="14">
        <f>6.67/1000</f>
        <v>6.6699999999999997E-3</v>
      </c>
    </row>
    <row r="12" spans="4:23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</row>
    <row r="13" spans="4:23" x14ac:dyDescent="0.2">
      <c r="D13" s="2" t="s">
        <v>12</v>
      </c>
      <c r="E13" s="3">
        <v>10000</v>
      </c>
      <c r="F13" s="73">
        <v>9334</v>
      </c>
      <c r="G13" s="73"/>
      <c r="H13" s="60">
        <v>11</v>
      </c>
      <c r="I13" s="61"/>
      <c r="J13" s="60">
        <v>23</v>
      </c>
      <c r="K13" s="61"/>
      <c r="L13" s="60">
        <v>13</v>
      </c>
      <c r="M13" s="61"/>
      <c r="N13" s="60">
        <v>8486</v>
      </c>
      <c r="O13" s="61"/>
      <c r="P13" s="60">
        <v>18</v>
      </c>
      <c r="Q13" s="61"/>
      <c r="R13" s="60">
        <v>30.8</v>
      </c>
      <c r="S13" s="61"/>
    </row>
    <row r="14" spans="4:23" x14ac:dyDescent="0.2">
      <c r="D14" s="6" t="s">
        <v>13</v>
      </c>
      <c r="E14" s="8">
        <f>SUM(E10:E13)</f>
        <v>50679</v>
      </c>
      <c r="F14" s="69">
        <f>SUM(F10:G13)</f>
        <v>48585</v>
      </c>
      <c r="G14" s="69"/>
      <c r="H14" s="58"/>
      <c r="I14" s="59"/>
      <c r="J14" s="58"/>
      <c r="K14" s="59"/>
      <c r="L14" s="58"/>
      <c r="M14" s="59"/>
      <c r="N14" s="69">
        <f>SUM(N10:O13)</f>
        <v>66391</v>
      </c>
      <c r="O14" s="69"/>
      <c r="P14" s="58"/>
      <c r="Q14" s="59"/>
      <c r="R14" s="69">
        <f>SUM(R10:S13)</f>
        <v>78</v>
      </c>
      <c r="S14" s="69"/>
    </row>
    <row r="15" spans="4:23" x14ac:dyDescent="0.2">
      <c r="D15" s="70" t="s">
        <v>147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23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 t="s">
        <v>69</v>
      </c>
      <c r="F19" s="1">
        <v>23.39</v>
      </c>
      <c r="G19" s="1">
        <v>23.35</v>
      </c>
      <c r="H19" s="1">
        <v>22.91</v>
      </c>
      <c r="I19" s="1">
        <v>23.4</v>
      </c>
      <c r="J19" s="1">
        <v>23.36</v>
      </c>
      <c r="K19" s="1">
        <v>16.2</v>
      </c>
      <c r="L19" s="1"/>
      <c r="M19" s="1"/>
      <c r="N19" s="1"/>
      <c r="O19" s="1"/>
      <c r="P19" s="1">
        <v>14.02</v>
      </c>
      <c r="Q19" s="1">
        <v>17.3</v>
      </c>
      <c r="R19" s="1">
        <v>5.4960000000000004</v>
      </c>
      <c r="S19" s="1">
        <v>5.43</v>
      </c>
      <c r="T19">
        <f>R19/U11</f>
        <v>1630.8605341246291</v>
      </c>
    </row>
    <row r="20" spans="4:20" x14ac:dyDescent="0.2">
      <c r="D20" s="2" t="s">
        <v>10</v>
      </c>
      <c r="E20" s="4" t="s">
        <v>136</v>
      </c>
      <c r="F20" s="1">
        <v>23.06</v>
      </c>
      <c r="G20" s="1">
        <v>22.17</v>
      </c>
      <c r="H20" s="1">
        <v>22</v>
      </c>
      <c r="I20" s="1">
        <v>21.92</v>
      </c>
      <c r="J20" s="1">
        <v>22.48</v>
      </c>
      <c r="K20" s="1">
        <v>21.92</v>
      </c>
      <c r="L20" s="1">
        <v>22.76</v>
      </c>
      <c r="M20" s="1">
        <v>23.06</v>
      </c>
      <c r="N20" s="1">
        <v>23.03</v>
      </c>
      <c r="O20" s="1">
        <v>22.17</v>
      </c>
      <c r="P20" s="1">
        <v>15.18</v>
      </c>
      <c r="Q20" s="1">
        <v>13.22</v>
      </c>
      <c r="R20" s="1">
        <v>6.0720000000000001</v>
      </c>
      <c r="S20" s="1">
        <v>3.1</v>
      </c>
      <c r="T20">
        <f>R20/V11</f>
        <v>1029.1525423728813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 t="s">
        <v>142</v>
      </c>
      <c r="F22" s="1">
        <v>23.17</v>
      </c>
      <c r="G22" s="1">
        <v>22.81</v>
      </c>
      <c r="H22" s="1">
        <v>23.04</v>
      </c>
      <c r="I22" s="1"/>
      <c r="J22" s="1"/>
      <c r="K22" s="1"/>
      <c r="L22" s="1"/>
      <c r="M22" s="1"/>
      <c r="N22" s="1"/>
      <c r="O22" s="1"/>
      <c r="P22" s="1">
        <v>9.76</v>
      </c>
      <c r="Q22" s="1"/>
      <c r="R22" s="1">
        <v>2.4780000000000002</v>
      </c>
      <c r="S22" s="1">
        <v>4.18</v>
      </c>
      <c r="T22">
        <f>R22/W11</f>
        <v>371.51424287856076</v>
      </c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  <c r="T23">
        <f>SUM(T19:T22)</f>
        <v>3031.5273193760709</v>
      </c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>
        <v>320</v>
      </c>
      <c r="F26" s="61"/>
      <c r="G26" s="60">
        <v>0.11899999999999999</v>
      </c>
      <c r="H26" s="61"/>
      <c r="I26" s="60">
        <v>0.53769999999999996</v>
      </c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670</v>
      </c>
      <c r="F27" s="61"/>
      <c r="G27" s="60">
        <v>0.39529999999999998</v>
      </c>
      <c r="H27" s="61"/>
      <c r="I27" s="60">
        <v>5.6769999999999996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>
        <v>205</v>
      </c>
      <c r="F29" s="61"/>
      <c r="G29" s="60">
        <v>0.13669999999999999</v>
      </c>
      <c r="H29" s="61"/>
      <c r="I29" s="60">
        <v>2.3410000000000002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9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U8:W9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6B3E8-6B61-A748-8CC9-E96FCF0EA6F2}">
  <dimension ref="D4:W33"/>
  <sheetViews>
    <sheetView topLeftCell="K1" workbookViewId="0">
      <selection activeCell="U9" sqref="U9:W12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3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3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3" x14ac:dyDescent="0.2">
      <c r="D6" s="76" t="s">
        <v>148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150</v>
      </c>
      <c r="O6" s="76"/>
      <c r="P6" s="76"/>
      <c r="Q6" s="76"/>
      <c r="R6" s="76"/>
      <c r="S6" s="76"/>
    </row>
    <row r="7" spans="4:23" x14ac:dyDescent="0.2">
      <c r="D7" s="76" t="s">
        <v>38</v>
      </c>
      <c r="E7" s="76"/>
      <c r="F7" s="76"/>
      <c r="G7" s="76"/>
      <c r="H7" s="76" t="s">
        <v>149</v>
      </c>
      <c r="I7" s="76"/>
      <c r="J7" s="76"/>
      <c r="K7" s="76"/>
      <c r="L7" s="76"/>
      <c r="M7" s="76"/>
      <c r="N7" s="76" t="s">
        <v>151</v>
      </c>
      <c r="O7" s="76"/>
      <c r="P7" s="76"/>
      <c r="Q7" s="76"/>
      <c r="R7" s="76"/>
      <c r="S7" s="76"/>
    </row>
    <row r="8" spans="4:23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3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  <c r="U9" s="51" t="s">
        <v>251</v>
      </c>
      <c r="V9" s="52"/>
      <c r="W9" s="53"/>
    </row>
    <row r="10" spans="4:23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  <c r="U10" s="54"/>
      <c r="V10" s="55"/>
      <c r="W10" s="56"/>
    </row>
    <row r="11" spans="4:23" ht="17" thickBot="1" x14ac:dyDescent="0.25">
      <c r="D11" s="2" t="s">
        <v>10</v>
      </c>
      <c r="E11" s="3">
        <v>32945</v>
      </c>
      <c r="F11" s="73">
        <v>31951</v>
      </c>
      <c r="G11" s="73"/>
      <c r="H11" s="60">
        <v>39</v>
      </c>
      <c r="I11" s="61"/>
      <c r="J11" s="60">
        <v>11</v>
      </c>
      <c r="K11" s="61"/>
      <c r="L11" s="60">
        <v>5</v>
      </c>
      <c r="M11" s="61"/>
      <c r="N11" s="60">
        <v>35502</v>
      </c>
      <c r="O11" s="61"/>
      <c r="P11" s="60">
        <v>55</v>
      </c>
      <c r="Q11" s="61"/>
      <c r="R11" s="60">
        <v>49.5</v>
      </c>
      <c r="S11" s="61"/>
      <c r="U11" s="25" t="s">
        <v>9</v>
      </c>
      <c r="V11" s="25" t="s">
        <v>10</v>
      </c>
      <c r="W11" s="25" t="s">
        <v>226</v>
      </c>
    </row>
    <row r="12" spans="4:23" ht="18" thickTop="1" thickBot="1" x14ac:dyDescent="0.25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U12" s="28">
        <f>3.37/1000</f>
        <v>3.3700000000000002E-3</v>
      </c>
      <c r="V12" s="14">
        <f>5.9/1000</f>
        <v>5.9000000000000007E-3</v>
      </c>
      <c r="W12" s="14">
        <f>6.67/1000</f>
        <v>6.6699999999999997E-3</v>
      </c>
    </row>
    <row r="13" spans="4:23" x14ac:dyDescent="0.2">
      <c r="D13" s="2" t="s">
        <v>12</v>
      </c>
      <c r="E13" s="3"/>
      <c r="F13" s="73"/>
      <c r="G13" s="73"/>
      <c r="H13" s="60"/>
      <c r="I13" s="61"/>
      <c r="J13" s="60"/>
      <c r="K13" s="61"/>
      <c r="L13" s="60"/>
      <c r="M13" s="61"/>
      <c r="N13" s="60"/>
      <c r="O13" s="61"/>
      <c r="P13" s="60"/>
      <c r="Q13" s="61"/>
      <c r="R13" s="60"/>
      <c r="S13" s="61"/>
    </row>
    <row r="14" spans="4:23" x14ac:dyDescent="0.2">
      <c r="D14" s="6" t="s">
        <v>13</v>
      </c>
      <c r="E14" s="8">
        <f>SUM(E11:E13)</f>
        <v>32945</v>
      </c>
      <c r="F14" s="69">
        <f>SUM(F11:G13)</f>
        <v>31951</v>
      </c>
      <c r="G14" s="69"/>
      <c r="H14" s="58"/>
      <c r="I14" s="59"/>
      <c r="J14" s="58"/>
      <c r="K14" s="59"/>
      <c r="L14" s="58"/>
      <c r="M14" s="59"/>
      <c r="N14" s="69"/>
      <c r="O14" s="69"/>
      <c r="P14" s="58"/>
      <c r="Q14" s="59"/>
      <c r="R14" s="69">
        <f>SUM(R11:S13)</f>
        <v>49.5</v>
      </c>
      <c r="S14" s="69"/>
    </row>
    <row r="15" spans="4:23" x14ac:dyDescent="0.2">
      <c r="D15" s="70" t="s">
        <v>156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23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20" x14ac:dyDescent="0.2">
      <c r="D20" s="2" t="s">
        <v>10</v>
      </c>
      <c r="E20" s="4" t="s">
        <v>142</v>
      </c>
      <c r="F20" s="1">
        <v>23.11</v>
      </c>
      <c r="G20" s="1">
        <v>22.19</v>
      </c>
      <c r="H20" s="1">
        <v>23</v>
      </c>
      <c r="I20" s="1">
        <v>22.83</v>
      </c>
      <c r="J20" s="1">
        <v>22.83</v>
      </c>
      <c r="K20" s="1">
        <v>22.83</v>
      </c>
      <c r="L20" s="1">
        <v>23.16</v>
      </c>
      <c r="M20" s="1">
        <v>23.11</v>
      </c>
      <c r="N20" s="1">
        <v>24.13</v>
      </c>
      <c r="O20" s="1">
        <v>18.5</v>
      </c>
      <c r="P20" s="1">
        <v>6</v>
      </c>
      <c r="Q20" s="1">
        <v>7.23</v>
      </c>
      <c r="R20" s="1">
        <v>2.68</v>
      </c>
      <c r="S20" s="1">
        <v>1.26</v>
      </c>
      <c r="T20">
        <f>R20/V12</f>
        <v>454.23728813559319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253</v>
      </c>
      <c r="F27" s="61"/>
      <c r="G27" s="60">
        <v>0.14699999999999999</v>
      </c>
      <c r="H27" s="61"/>
      <c r="I27" s="60">
        <v>2.5310000000000001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/>
      <c r="F29" s="61"/>
      <c r="G29" s="60"/>
      <c r="H29" s="61"/>
      <c r="I29" s="60"/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9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U9:W10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65F09-B01F-D84D-AF73-28036EB86152}">
  <dimension ref="D4:W33"/>
  <sheetViews>
    <sheetView topLeftCell="K1" workbookViewId="0">
      <selection activeCell="N10" sqref="N10:O10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3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3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3" x14ac:dyDescent="0.2">
      <c r="D6" s="76" t="s">
        <v>152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154</v>
      </c>
      <c r="O6" s="76"/>
      <c r="P6" s="76"/>
      <c r="Q6" s="76"/>
      <c r="R6" s="76"/>
      <c r="S6" s="76"/>
    </row>
    <row r="7" spans="4:23" x14ac:dyDescent="0.2">
      <c r="D7" s="76" t="s">
        <v>38</v>
      </c>
      <c r="E7" s="76"/>
      <c r="F7" s="76"/>
      <c r="G7" s="76"/>
      <c r="H7" s="76" t="s">
        <v>153</v>
      </c>
      <c r="I7" s="76"/>
      <c r="J7" s="76"/>
      <c r="K7" s="76"/>
      <c r="L7" s="76"/>
      <c r="M7" s="76"/>
      <c r="N7" s="76" t="s">
        <v>155</v>
      </c>
      <c r="O7" s="76"/>
      <c r="P7" s="76"/>
      <c r="Q7" s="76"/>
      <c r="R7" s="76"/>
      <c r="S7" s="76"/>
    </row>
    <row r="8" spans="4:23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3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23" x14ac:dyDescent="0.2">
      <c r="D10" s="2" t="s">
        <v>9</v>
      </c>
      <c r="E10" s="3">
        <v>16000</v>
      </c>
      <c r="F10" s="73">
        <v>14532</v>
      </c>
      <c r="G10" s="73"/>
      <c r="H10" s="60">
        <v>20</v>
      </c>
      <c r="I10" s="61"/>
      <c r="J10" s="60">
        <v>5</v>
      </c>
      <c r="K10" s="61"/>
      <c r="L10" s="60">
        <v>30</v>
      </c>
      <c r="M10" s="61"/>
      <c r="N10" s="60">
        <v>36322</v>
      </c>
      <c r="O10" s="61"/>
      <c r="P10" s="60">
        <v>30</v>
      </c>
      <c r="Q10" s="61"/>
      <c r="R10" s="60">
        <v>12</v>
      </c>
      <c r="S10" s="61"/>
      <c r="U10" s="51" t="s">
        <v>251</v>
      </c>
      <c r="V10" s="52"/>
      <c r="W10" s="53"/>
    </row>
    <row r="11" spans="4:23" x14ac:dyDescent="0.2">
      <c r="D11" s="2" t="s">
        <v>10</v>
      </c>
      <c r="E11" s="3"/>
      <c r="F11" s="73"/>
      <c r="G11" s="73"/>
      <c r="H11" s="60"/>
      <c r="I11" s="61"/>
      <c r="J11" s="60"/>
      <c r="K11" s="61"/>
      <c r="L11" s="60"/>
      <c r="M11" s="61"/>
      <c r="N11" s="60"/>
      <c r="O11" s="61"/>
      <c r="P11" s="60"/>
      <c r="Q11" s="61"/>
      <c r="R11" s="60"/>
      <c r="S11" s="61"/>
      <c r="U11" s="54"/>
      <c r="V11" s="55"/>
      <c r="W11" s="56"/>
    </row>
    <row r="12" spans="4:23" ht="17" thickBot="1" x14ac:dyDescent="0.25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U12" s="25" t="s">
        <v>9</v>
      </c>
      <c r="V12" s="25" t="s">
        <v>10</v>
      </c>
      <c r="W12" s="25" t="s">
        <v>226</v>
      </c>
    </row>
    <row r="13" spans="4:23" ht="18" thickTop="1" thickBot="1" x14ac:dyDescent="0.25">
      <c r="D13" s="2" t="s">
        <v>12</v>
      </c>
      <c r="E13" s="3">
        <v>17362</v>
      </c>
      <c r="F13" s="73">
        <v>17415</v>
      </c>
      <c r="G13" s="73"/>
      <c r="H13" s="60">
        <v>21</v>
      </c>
      <c r="I13" s="61"/>
      <c r="J13" s="60">
        <v>29</v>
      </c>
      <c r="K13" s="61"/>
      <c r="L13" s="60">
        <v>16</v>
      </c>
      <c r="M13" s="61"/>
      <c r="N13" s="60">
        <v>15832</v>
      </c>
      <c r="O13" s="61"/>
      <c r="P13" s="60">
        <v>38</v>
      </c>
      <c r="Q13" s="61"/>
      <c r="R13" s="60">
        <v>41.8</v>
      </c>
      <c r="S13" s="61"/>
      <c r="U13" s="28">
        <f>3.37/1000</f>
        <v>3.3700000000000002E-3</v>
      </c>
      <c r="V13" s="14">
        <f>5.9/1000</f>
        <v>5.9000000000000007E-3</v>
      </c>
      <c r="W13" s="14">
        <f>6.67/1000</f>
        <v>6.6699999999999997E-3</v>
      </c>
    </row>
    <row r="14" spans="4:23" x14ac:dyDescent="0.2">
      <c r="D14" s="6" t="s">
        <v>13</v>
      </c>
      <c r="E14" s="8">
        <f>SUM(E10:E13)</f>
        <v>33362</v>
      </c>
      <c r="F14" s="69">
        <f>SUM(F10:G13)</f>
        <v>31947</v>
      </c>
      <c r="G14" s="69"/>
      <c r="H14" s="58"/>
      <c r="I14" s="59"/>
      <c r="J14" s="58"/>
      <c r="K14" s="59"/>
      <c r="L14" s="58"/>
      <c r="M14" s="59"/>
      <c r="N14" s="69">
        <f>SUM(N10:O13)</f>
        <v>52154</v>
      </c>
      <c r="O14" s="69"/>
      <c r="P14" s="58"/>
      <c r="Q14" s="59"/>
      <c r="R14" s="69">
        <f>SUM(R10:S13)</f>
        <v>53.8</v>
      </c>
      <c r="S14" s="69"/>
    </row>
    <row r="15" spans="4:23" x14ac:dyDescent="0.2">
      <c r="D15" s="70" t="s">
        <v>157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23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 t="s">
        <v>69</v>
      </c>
      <c r="F19" s="1">
        <v>23.3</v>
      </c>
      <c r="G19" s="1">
        <v>22.93</v>
      </c>
      <c r="H19" s="1">
        <v>23.35</v>
      </c>
      <c r="I19" s="1">
        <v>23.35</v>
      </c>
      <c r="J19" s="1">
        <v>23.35</v>
      </c>
      <c r="K19" s="1">
        <v>24.8</v>
      </c>
      <c r="L19" s="1">
        <v>18.3</v>
      </c>
      <c r="M19" s="1">
        <v>8.68</v>
      </c>
      <c r="N19" s="1"/>
      <c r="O19" s="1"/>
      <c r="P19" s="1">
        <v>12.5</v>
      </c>
      <c r="Q19" s="1">
        <v>13.7</v>
      </c>
      <c r="R19" s="1">
        <v>6.601</v>
      </c>
      <c r="S19" s="1">
        <v>4.6500000000000004</v>
      </c>
      <c r="T19">
        <f>R19/U13</f>
        <v>1958.7537091988129</v>
      </c>
    </row>
    <row r="20" spans="4:20" x14ac:dyDescent="0.2">
      <c r="D20" s="2" t="s">
        <v>10</v>
      </c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 t="s">
        <v>136</v>
      </c>
      <c r="F22" s="1">
        <v>23.17</v>
      </c>
      <c r="G22" s="1">
        <v>22.92</v>
      </c>
      <c r="H22" s="1">
        <v>22.92</v>
      </c>
      <c r="I22" s="1">
        <v>22.92</v>
      </c>
      <c r="J22" s="1">
        <v>26.8</v>
      </c>
      <c r="K22" s="1">
        <v>7.8</v>
      </c>
      <c r="L22" s="1"/>
      <c r="M22" s="1"/>
      <c r="N22" s="1"/>
      <c r="O22" s="1"/>
      <c r="P22" s="1">
        <v>5.12</v>
      </c>
      <c r="Q22" s="1"/>
      <c r="R22" s="1">
        <v>5.5570000000000004</v>
      </c>
      <c r="S22" s="1">
        <v>4.99</v>
      </c>
      <c r="T22">
        <f>R22/V13</f>
        <v>941.86440677966095</v>
      </c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  <c r="T23">
        <f>T19+T22</f>
        <v>2900.6181159784737</v>
      </c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>
        <v>644</v>
      </c>
      <c r="F26" s="61"/>
      <c r="G26" s="60">
        <v>0.23960000000000001</v>
      </c>
      <c r="H26" s="61"/>
      <c r="I26" s="60">
        <v>6.3609999999999998</v>
      </c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/>
      <c r="F27" s="61"/>
      <c r="G27" s="60"/>
      <c r="H27" s="61"/>
      <c r="I27" s="60"/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>
        <v>335</v>
      </c>
      <c r="F29" s="61"/>
      <c r="G29" s="60">
        <v>0.22339999999999999</v>
      </c>
      <c r="H29" s="61"/>
      <c r="I29" s="60">
        <v>5.3339999999999996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9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U10:W11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006F4-1E58-7F4D-87F8-6C968DC304EA}">
  <dimension ref="D4:W33"/>
  <sheetViews>
    <sheetView topLeftCell="N1" workbookViewId="0">
      <selection activeCell="N10" sqref="N10:O10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3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3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3" x14ac:dyDescent="0.2">
      <c r="D6" s="76" t="s">
        <v>158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160</v>
      </c>
      <c r="O6" s="76"/>
      <c r="P6" s="76"/>
      <c r="Q6" s="76"/>
      <c r="R6" s="76"/>
      <c r="S6" s="76"/>
    </row>
    <row r="7" spans="4:23" x14ac:dyDescent="0.2">
      <c r="D7" s="76" t="s">
        <v>38</v>
      </c>
      <c r="E7" s="76"/>
      <c r="F7" s="76"/>
      <c r="G7" s="76"/>
      <c r="H7" s="76" t="s">
        <v>159</v>
      </c>
      <c r="I7" s="76"/>
      <c r="J7" s="76"/>
      <c r="K7" s="76"/>
      <c r="L7" s="76"/>
      <c r="M7" s="76"/>
      <c r="N7" s="76" t="s">
        <v>161</v>
      </c>
      <c r="O7" s="76"/>
      <c r="P7" s="76"/>
      <c r="Q7" s="76"/>
      <c r="R7" s="76"/>
      <c r="S7" s="76"/>
    </row>
    <row r="8" spans="4:23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3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23" x14ac:dyDescent="0.2">
      <c r="D10" s="2" t="s">
        <v>9</v>
      </c>
      <c r="E10" s="3">
        <v>10000</v>
      </c>
      <c r="F10" s="73">
        <v>10459</v>
      </c>
      <c r="G10" s="73"/>
      <c r="H10" s="60">
        <v>14</v>
      </c>
      <c r="I10" s="61"/>
      <c r="J10" s="60">
        <v>15</v>
      </c>
      <c r="K10" s="61"/>
      <c r="L10" s="60">
        <v>48</v>
      </c>
      <c r="M10" s="61"/>
      <c r="N10" s="60">
        <v>26149</v>
      </c>
      <c r="O10" s="61"/>
      <c r="P10" s="60">
        <v>98</v>
      </c>
      <c r="Q10" s="61"/>
      <c r="R10" s="60">
        <v>39.200000000000003</v>
      </c>
      <c r="S10" s="61"/>
    </row>
    <row r="11" spans="4:23" x14ac:dyDescent="0.2">
      <c r="D11" s="2" t="s">
        <v>10</v>
      </c>
      <c r="E11" s="3">
        <v>13804</v>
      </c>
      <c r="F11" s="73">
        <v>13118</v>
      </c>
      <c r="G11" s="73"/>
      <c r="H11" s="60">
        <v>16</v>
      </c>
      <c r="I11" s="61"/>
      <c r="J11" s="60">
        <v>4</v>
      </c>
      <c r="K11" s="61"/>
      <c r="L11" s="60">
        <v>31</v>
      </c>
      <c r="M11" s="61"/>
      <c r="N11" s="60">
        <v>14575</v>
      </c>
      <c r="O11" s="61"/>
      <c r="P11" s="60">
        <v>63</v>
      </c>
      <c r="Q11" s="61"/>
      <c r="R11" s="60">
        <v>56.7</v>
      </c>
      <c r="S11" s="61"/>
      <c r="U11" s="51" t="s">
        <v>251</v>
      </c>
      <c r="V11" s="52"/>
      <c r="W11" s="53"/>
    </row>
    <row r="12" spans="4:23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>
        <v>35.200000000000003</v>
      </c>
      <c r="S12" s="61"/>
      <c r="U12" s="54"/>
      <c r="V12" s="55"/>
      <c r="W12" s="56"/>
    </row>
    <row r="13" spans="4:23" ht="17" thickBot="1" x14ac:dyDescent="0.25">
      <c r="D13" s="2" t="s">
        <v>12</v>
      </c>
      <c r="E13" s="3">
        <v>10000</v>
      </c>
      <c r="F13" s="73">
        <v>7955</v>
      </c>
      <c r="G13" s="73"/>
      <c r="H13" s="60">
        <v>10</v>
      </c>
      <c r="I13" s="61"/>
      <c r="J13" s="60">
        <v>1</v>
      </c>
      <c r="K13" s="61"/>
      <c r="L13" s="60">
        <v>87</v>
      </c>
      <c r="M13" s="61"/>
      <c r="N13" s="60">
        <v>7232</v>
      </c>
      <c r="O13" s="61"/>
      <c r="P13" s="60">
        <v>32</v>
      </c>
      <c r="Q13" s="61"/>
      <c r="R13" s="60"/>
      <c r="S13" s="61"/>
      <c r="U13" s="25" t="s">
        <v>9</v>
      </c>
      <c r="V13" s="25" t="s">
        <v>10</v>
      </c>
      <c r="W13" s="25" t="s">
        <v>226</v>
      </c>
    </row>
    <row r="14" spans="4:23" ht="18" thickTop="1" thickBot="1" x14ac:dyDescent="0.25">
      <c r="D14" s="6" t="s">
        <v>13</v>
      </c>
      <c r="E14" s="8">
        <f>SUM(E10:E13)</f>
        <v>33804</v>
      </c>
      <c r="F14" s="69">
        <f>SUM(F10:G13)</f>
        <v>31532</v>
      </c>
      <c r="G14" s="69"/>
      <c r="H14" s="58"/>
      <c r="I14" s="59"/>
      <c r="J14" s="58"/>
      <c r="K14" s="59"/>
      <c r="L14" s="58"/>
      <c r="M14" s="59"/>
      <c r="N14" s="69">
        <f>SUM(N10:O13)</f>
        <v>47956</v>
      </c>
      <c r="O14" s="69"/>
      <c r="P14" s="69">
        <f>SUM(P10:Q13)</f>
        <v>193</v>
      </c>
      <c r="Q14" s="69"/>
      <c r="R14" s="69">
        <f>SUM(R10:S13)</f>
        <v>131.10000000000002</v>
      </c>
      <c r="S14" s="69"/>
      <c r="U14" s="28">
        <f>3.37/1000</f>
        <v>3.3700000000000002E-3</v>
      </c>
      <c r="V14" s="14">
        <f>5.9/1000</f>
        <v>5.9000000000000007E-3</v>
      </c>
      <c r="W14" s="14">
        <f>6.67/1000</f>
        <v>6.6699999999999997E-3</v>
      </c>
    </row>
    <row r="15" spans="4:23" x14ac:dyDescent="0.2">
      <c r="D15" s="70" t="s">
        <v>162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23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 t="s">
        <v>69</v>
      </c>
      <c r="F19" s="1">
        <v>23.7</v>
      </c>
      <c r="G19" s="1">
        <v>23.36</v>
      </c>
      <c r="H19" s="1">
        <v>23.36</v>
      </c>
      <c r="I19" s="1">
        <v>23.68</v>
      </c>
      <c r="J19" s="1">
        <v>8.3000000000000007</v>
      </c>
      <c r="K19" s="1">
        <v>5.2</v>
      </c>
      <c r="L19" s="1"/>
      <c r="M19" s="1"/>
      <c r="N19" s="1"/>
      <c r="O19" s="1"/>
      <c r="P19" s="1">
        <v>3.2</v>
      </c>
      <c r="Q19" s="1"/>
      <c r="R19" s="1">
        <v>6.7649999999999997</v>
      </c>
      <c r="S19" s="1">
        <v>6.48</v>
      </c>
      <c r="T19">
        <f>R19/U14</f>
        <v>2007.4183976261127</v>
      </c>
    </row>
    <row r="20" spans="4:20" x14ac:dyDescent="0.2">
      <c r="D20" s="2" t="s">
        <v>10</v>
      </c>
      <c r="E20" s="4" t="s">
        <v>163</v>
      </c>
      <c r="F20" s="1">
        <v>23.07</v>
      </c>
      <c r="G20" s="1">
        <v>23.01</v>
      </c>
      <c r="H20" s="1">
        <v>23.01</v>
      </c>
      <c r="I20" s="1">
        <v>23.14</v>
      </c>
      <c r="J20" s="1">
        <v>24.43</v>
      </c>
      <c r="K20" s="1"/>
      <c r="L20" s="1"/>
      <c r="M20" s="1"/>
      <c r="N20" s="1"/>
      <c r="O20" s="1"/>
      <c r="P20" s="1">
        <v>12.7</v>
      </c>
      <c r="Q20" s="1">
        <v>8.3000000000000007</v>
      </c>
      <c r="R20" s="1">
        <v>9.516</v>
      </c>
      <c r="S20" s="1">
        <v>9.92</v>
      </c>
      <c r="T20">
        <f>R20/V14</f>
        <v>1612.8813559322032</v>
      </c>
    </row>
    <row r="21" spans="4:20" x14ac:dyDescent="0.2">
      <c r="D21" s="2" t="s">
        <v>11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 t="s">
        <v>136</v>
      </c>
      <c r="F22" s="1">
        <v>23.07</v>
      </c>
      <c r="G22" s="1">
        <v>23.08</v>
      </c>
      <c r="H22" s="1">
        <v>23.08</v>
      </c>
      <c r="I22" s="1"/>
      <c r="J22" s="1"/>
      <c r="K22" s="1"/>
      <c r="L22" s="1"/>
      <c r="M22" s="1"/>
      <c r="N22" s="1"/>
      <c r="O22" s="1"/>
      <c r="P22" s="1">
        <v>10.6</v>
      </c>
      <c r="Q22" s="1">
        <v>6.7</v>
      </c>
      <c r="R22" s="1">
        <v>3.4790000000000001</v>
      </c>
      <c r="S22" s="1">
        <v>6.7</v>
      </c>
      <c r="T22">
        <f>R22/W14</f>
        <v>521.58920539730138</v>
      </c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  <c r="T23">
        <f>SUM(T19:T22)</f>
        <v>4141.8889589556175</v>
      </c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>
        <v>327</v>
      </c>
      <c r="F26" s="61"/>
      <c r="G26" s="60">
        <v>0.13800000000000001</v>
      </c>
      <c r="H26" s="61"/>
      <c r="I26" s="60">
        <v>6.6269999999999998</v>
      </c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787</v>
      </c>
      <c r="F27" s="61"/>
      <c r="G27" s="60">
        <v>0.46400000000000002</v>
      </c>
      <c r="H27" s="61"/>
      <c r="I27" s="60">
        <v>9.0519999999999996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>
        <v>222</v>
      </c>
      <c r="F29" s="61"/>
      <c r="G29" s="60">
        <v>0.14799999999999999</v>
      </c>
      <c r="H29" s="61"/>
      <c r="I29" s="60">
        <v>3.331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9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U11:W12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53556-BEEB-EF42-916B-EACB16A50F1A}">
  <dimension ref="D4:W33"/>
  <sheetViews>
    <sheetView topLeftCell="A3" workbookViewId="0">
      <selection activeCell="N10" sqref="N10:O10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3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3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3" x14ac:dyDescent="0.2">
      <c r="D6" s="76" t="s">
        <v>42</v>
      </c>
      <c r="E6" s="76"/>
      <c r="F6" s="88" t="s">
        <v>43</v>
      </c>
      <c r="G6" s="89"/>
      <c r="H6" s="89"/>
      <c r="I6" s="89"/>
      <c r="J6" s="89"/>
      <c r="K6" s="89"/>
      <c r="L6" s="89"/>
      <c r="M6" s="90"/>
      <c r="N6" s="76" t="s">
        <v>44</v>
      </c>
      <c r="O6" s="76"/>
      <c r="P6" s="76"/>
      <c r="Q6" s="76"/>
      <c r="R6" s="76"/>
      <c r="S6" s="76"/>
    </row>
    <row r="7" spans="4:23" x14ac:dyDescent="0.2">
      <c r="D7" s="76" t="s">
        <v>38</v>
      </c>
      <c r="E7" s="76"/>
      <c r="F7" s="76"/>
      <c r="G7" s="76"/>
      <c r="H7" s="76" t="s">
        <v>55</v>
      </c>
      <c r="I7" s="76"/>
      <c r="J7" s="76"/>
      <c r="K7" s="76"/>
      <c r="L7" s="76"/>
      <c r="M7" s="76"/>
      <c r="N7" s="76" t="s">
        <v>45</v>
      </c>
      <c r="O7" s="76"/>
      <c r="P7" s="76"/>
      <c r="Q7" s="76"/>
      <c r="R7" s="76"/>
      <c r="S7" s="76"/>
    </row>
    <row r="8" spans="4:23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3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  <c r="U9" s="51" t="s">
        <v>251</v>
      </c>
      <c r="V9" s="52"/>
      <c r="W9" s="53"/>
    </row>
    <row r="10" spans="4:23" x14ac:dyDescent="0.2">
      <c r="D10" s="2" t="s">
        <v>9</v>
      </c>
      <c r="E10" s="3">
        <v>12000</v>
      </c>
      <c r="F10" s="73">
        <v>11601</v>
      </c>
      <c r="G10" s="73"/>
      <c r="H10" s="60">
        <v>16</v>
      </c>
      <c r="I10" s="61"/>
      <c r="J10" s="60">
        <v>3</v>
      </c>
      <c r="K10" s="61"/>
      <c r="L10" s="60">
        <v>23</v>
      </c>
      <c r="M10" s="61"/>
      <c r="N10" s="60">
        <v>29004</v>
      </c>
      <c r="O10" s="61"/>
      <c r="P10" s="60">
        <v>30</v>
      </c>
      <c r="Q10" s="61"/>
      <c r="R10" s="60">
        <v>12</v>
      </c>
      <c r="S10" s="61"/>
      <c r="U10" s="54"/>
      <c r="V10" s="55"/>
      <c r="W10" s="56"/>
    </row>
    <row r="11" spans="4:23" ht="17" thickBot="1" x14ac:dyDescent="0.25">
      <c r="D11" s="2" t="s">
        <v>10</v>
      </c>
      <c r="E11" s="3">
        <v>20989</v>
      </c>
      <c r="F11" s="73">
        <v>19443</v>
      </c>
      <c r="G11" s="73"/>
      <c r="H11" s="60">
        <v>24</v>
      </c>
      <c r="I11" s="61"/>
      <c r="J11" s="60" t="s">
        <v>24</v>
      </c>
      <c r="K11" s="61"/>
      <c r="L11" s="60">
        <v>3</v>
      </c>
      <c r="M11" s="61"/>
      <c r="N11" s="60">
        <v>21604</v>
      </c>
      <c r="O11" s="61"/>
      <c r="P11" s="60">
        <v>48</v>
      </c>
      <c r="Q11" s="61"/>
      <c r="R11" s="60">
        <v>43.2</v>
      </c>
      <c r="S11" s="61"/>
      <c r="U11" s="25" t="s">
        <v>9</v>
      </c>
      <c r="V11" s="25" t="s">
        <v>10</v>
      </c>
      <c r="W11" s="25" t="s">
        <v>226</v>
      </c>
    </row>
    <row r="12" spans="4:23" ht="18" thickTop="1" thickBot="1" x14ac:dyDescent="0.25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U12" s="28">
        <f>3.37/1000</f>
        <v>3.3700000000000002E-3</v>
      </c>
      <c r="V12" s="14">
        <f>5.9/1000</f>
        <v>5.9000000000000007E-3</v>
      </c>
      <c r="W12" s="14">
        <f>6.67/1000</f>
        <v>6.6699999999999997E-3</v>
      </c>
    </row>
    <row r="13" spans="4:23" x14ac:dyDescent="0.2">
      <c r="D13" s="2" t="s">
        <v>12</v>
      </c>
      <c r="E13" s="3">
        <v>8000</v>
      </c>
      <c r="F13" s="73">
        <v>8060</v>
      </c>
      <c r="G13" s="73"/>
      <c r="H13" s="60">
        <v>10</v>
      </c>
      <c r="I13" s="61"/>
      <c r="J13" s="60">
        <v>5</v>
      </c>
      <c r="K13" s="61"/>
      <c r="L13" s="60">
        <v>7</v>
      </c>
      <c r="M13" s="61"/>
      <c r="N13" s="60">
        <v>7328</v>
      </c>
      <c r="O13" s="61"/>
      <c r="P13" s="60">
        <v>22</v>
      </c>
      <c r="Q13" s="61"/>
      <c r="R13" s="60">
        <v>24.2</v>
      </c>
      <c r="S13" s="61"/>
    </row>
    <row r="14" spans="4:23" x14ac:dyDescent="0.2">
      <c r="D14" s="6" t="s">
        <v>13</v>
      </c>
      <c r="E14" s="8">
        <f>SUM(E10:E13)</f>
        <v>40989</v>
      </c>
      <c r="F14" s="69">
        <f>SUM(F10:G13)</f>
        <v>39104</v>
      </c>
      <c r="G14" s="69"/>
      <c r="H14" s="58"/>
      <c r="I14" s="59"/>
      <c r="J14" s="58"/>
      <c r="K14" s="59"/>
      <c r="L14" s="58"/>
      <c r="M14" s="59"/>
      <c r="N14" s="69">
        <f>SUM(N10:O13)</f>
        <v>57936</v>
      </c>
      <c r="O14" s="69"/>
      <c r="P14" s="58"/>
      <c r="Q14" s="59"/>
      <c r="R14" s="69">
        <f>SUM(R10:S13)</f>
        <v>79.400000000000006</v>
      </c>
      <c r="S14" s="69"/>
    </row>
    <row r="15" spans="4:23" x14ac:dyDescent="0.2">
      <c r="D15" s="70" t="s">
        <v>58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23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 t="s">
        <v>47</v>
      </c>
      <c r="F19" s="1">
        <v>24.51</v>
      </c>
      <c r="G19" s="1">
        <v>24.51</v>
      </c>
      <c r="H19" s="1">
        <v>25.29</v>
      </c>
      <c r="I19" s="1">
        <v>24.51</v>
      </c>
      <c r="J19" s="1">
        <v>3.1</v>
      </c>
      <c r="K19" s="1">
        <v>3.4</v>
      </c>
      <c r="L19" s="1">
        <v>3</v>
      </c>
      <c r="M19" s="1">
        <v>3.5</v>
      </c>
      <c r="N19" s="1"/>
      <c r="O19" s="1"/>
      <c r="P19" s="1"/>
      <c r="Q19" s="1"/>
      <c r="R19" s="1">
        <v>3.8170000000000002</v>
      </c>
      <c r="S19" s="1">
        <v>3.41</v>
      </c>
      <c r="T19">
        <f>R19/U12</f>
        <v>1132.6409495548962</v>
      </c>
    </row>
    <row r="20" spans="4:20" x14ac:dyDescent="0.2">
      <c r="D20" s="2" t="s">
        <v>10</v>
      </c>
      <c r="E20" s="4" t="s">
        <v>48</v>
      </c>
      <c r="F20" s="1">
        <v>20.9</v>
      </c>
      <c r="G20" s="1">
        <v>14.15</v>
      </c>
      <c r="H20" s="1">
        <v>18.7</v>
      </c>
      <c r="I20" s="1">
        <v>25.31</v>
      </c>
      <c r="J20" s="1">
        <v>25.3</v>
      </c>
      <c r="K20" s="1">
        <v>23.07</v>
      </c>
      <c r="L20" s="1">
        <v>23.02</v>
      </c>
      <c r="M20" s="1"/>
      <c r="N20" s="1"/>
      <c r="O20" s="1"/>
      <c r="P20" s="1">
        <v>3.8</v>
      </c>
      <c r="Q20" s="1">
        <v>10.02</v>
      </c>
      <c r="R20" s="1">
        <v>8.8889999999999993</v>
      </c>
      <c r="S20" s="1">
        <v>6.51</v>
      </c>
      <c r="T20">
        <f>R20/V12</f>
        <v>1506.6101694915251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 t="s">
        <v>49</v>
      </c>
      <c r="F22" s="1">
        <v>23.68</v>
      </c>
      <c r="G22" s="1">
        <v>26.15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>
        <v>0.81200000000000006</v>
      </c>
      <c r="S22" s="1">
        <v>1.63</v>
      </c>
      <c r="T22">
        <f>R22/W12</f>
        <v>121.73913043478262</v>
      </c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  <c r="T23">
        <f>T19+T20+T22</f>
        <v>2760.9902494812036</v>
      </c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>
        <v>4.8</v>
      </c>
      <c r="F26" s="61"/>
      <c r="G26" s="60">
        <v>0.1555</v>
      </c>
      <c r="H26" s="61"/>
      <c r="I26" s="60">
        <v>3.8170000000000002</v>
      </c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572</v>
      </c>
      <c r="F27" s="61"/>
      <c r="G27" s="60">
        <v>0.33750000000000002</v>
      </c>
      <c r="H27" s="61"/>
      <c r="I27" s="60">
        <v>8.8889999999999993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>
        <v>1</v>
      </c>
      <c r="F29" s="61"/>
      <c r="G29" s="60">
        <v>0.73399999999999999</v>
      </c>
      <c r="H29" s="61"/>
      <c r="I29" s="60">
        <v>0.81200000000000006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9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U9:W10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58BC5-5EBB-064F-9BFC-C429ACF1742D}">
  <dimension ref="D4:W33"/>
  <sheetViews>
    <sheetView topLeftCell="N1" workbookViewId="0">
      <selection activeCell="U12" sqref="U12:W15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3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3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3" x14ac:dyDescent="0.2">
      <c r="D6" s="76" t="s">
        <v>164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166</v>
      </c>
      <c r="O6" s="76"/>
      <c r="P6" s="76"/>
      <c r="Q6" s="76"/>
      <c r="R6" s="76"/>
      <c r="S6" s="76"/>
    </row>
    <row r="7" spans="4:23" x14ac:dyDescent="0.2">
      <c r="D7" s="76" t="s">
        <v>38</v>
      </c>
      <c r="E7" s="76"/>
      <c r="F7" s="76"/>
      <c r="G7" s="76"/>
      <c r="H7" s="76" t="s">
        <v>165</v>
      </c>
      <c r="I7" s="76"/>
      <c r="J7" s="76"/>
      <c r="K7" s="76"/>
      <c r="L7" s="76"/>
      <c r="M7" s="76"/>
      <c r="N7" s="76" t="s">
        <v>167</v>
      </c>
      <c r="O7" s="76"/>
      <c r="P7" s="76"/>
      <c r="Q7" s="76"/>
      <c r="R7" s="76"/>
      <c r="S7" s="76"/>
    </row>
    <row r="8" spans="4:23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3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23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</row>
    <row r="11" spans="4:23" x14ac:dyDescent="0.2">
      <c r="D11" s="2" t="s">
        <v>10</v>
      </c>
      <c r="E11" s="3">
        <v>11675</v>
      </c>
      <c r="F11" s="73">
        <v>11278</v>
      </c>
      <c r="G11" s="73"/>
      <c r="H11" s="60">
        <v>13</v>
      </c>
      <c r="I11" s="61"/>
      <c r="J11" s="60">
        <v>23</v>
      </c>
      <c r="K11" s="61"/>
      <c r="L11" s="60">
        <v>3</v>
      </c>
      <c r="M11" s="61"/>
      <c r="N11" s="60">
        <v>12531</v>
      </c>
      <c r="O11" s="61"/>
      <c r="P11" s="60">
        <v>35</v>
      </c>
      <c r="Q11" s="61"/>
      <c r="R11" s="60">
        <v>31.5</v>
      </c>
      <c r="S11" s="61"/>
    </row>
    <row r="12" spans="4:23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U12" s="51" t="s">
        <v>251</v>
      </c>
      <c r="V12" s="52"/>
      <c r="W12" s="53"/>
    </row>
    <row r="13" spans="4:23" x14ac:dyDescent="0.2">
      <c r="D13" s="2" t="s">
        <v>12</v>
      </c>
      <c r="E13" s="3"/>
      <c r="F13" s="73"/>
      <c r="G13" s="73"/>
      <c r="H13" s="60"/>
      <c r="I13" s="61"/>
      <c r="J13" s="60"/>
      <c r="K13" s="61"/>
      <c r="L13" s="60"/>
      <c r="M13" s="61"/>
      <c r="N13" s="60"/>
      <c r="O13" s="61"/>
      <c r="P13" s="60"/>
      <c r="Q13" s="61"/>
      <c r="R13" s="60"/>
      <c r="S13" s="61"/>
      <c r="U13" s="54"/>
      <c r="V13" s="55"/>
      <c r="W13" s="56"/>
    </row>
    <row r="14" spans="4:23" ht="17" thickBot="1" x14ac:dyDescent="0.25">
      <c r="D14" s="6" t="s">
        <v>13</v>
      </c>
      <c r="E14" s="8">
        <f>SUM(E11:E13)</f>
        <v>11675</v>
      </c>
      <c r="F14" s="69">
        <f>SUM(F11:G13)</f>
        <v>11278</v>
      </c>
      <c r="G14" s="69"/>
      <c r="H14" s="58"/>
      <c r="I14" s="59"/>
      <c r="J14" s="58"/>
      <c r="K14" s="59"/>
      <c r="L14" s="58"/>
      <c r="M14" s="59"/>
      <c r="N14" s="69"/>
      <c r="O14" s="69"/>
      <c r="P14" s="58"/>
      <c r="Q14" s="59"/>
      <c r="R14" s="69">
        <f>SUM(R11:S13)</f>
        <v>31.5</v>
      </c>
      <c r="S14" s="69"/>
      <c r="U14" s="25" t="s">
        <v>9</v>
      </c>
      <c r="V14" s="25" t="s">
        <v>10</v>
      </c>
      <c r="W14" s="25" t="s">
        <v>226</v>
      </c>
    </row>
    <row r="15" spans="4:23" ht="18" thickTop="1" thickBot="1" x14ac:dyDescent="0.25">
      <c r="D15" s="70" t="s">
        <v>173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  <c r="U15" s="28">
        <f>3.37/1000</f>
        <v>3.3700000000000002E-3</v>
      </c>
      <c r="V15" s="14">
        <f>5.9/1000</f>
        <v>5.9000000000000007E-3</v>
      </c>
      <c r="W15" s="14">
        <f>6.67/1000</f>
        <v>6.6699999999999997E-3</v>
      </c>
    </row>
    <row r="16" spans="4:23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20" x14ac:dyDescent="0.2">
      <c r="D20" s="2" t="s">
        <v>10</v>
      </c>
      <c r="E20" s="4" t="s">
        <v>163</v>
      </c>
      <c r="F20" s="1">
        <v>23.2</v>
      </c>
      <c r="G20" s="1">
        <v>23.04</v>
      </c>
      <c r="H20" s="1">
        <v>23.04</v>
      </c>
      <c r="I20" s="1">
        <v>23.04</v>
      </c>
      <c r="J20" s="1"/>
      <c r="K20" s="1"/>
      <c r="L20" s="1"/>
      <c r="M20" s="1"/>
      <c r="N20" s="1"/>
      <c r="O20" s="1"/>
      <c r="P20" s="1">
        <v>15.78</v>
      </c>
      <c r="Q20" s="1"/>
      <c r="R20" s="1">
        <v>2.4009999999999998</v>
      </c>
      <c r="S20" s="1">
        <v>3.14</v>
      </c>
      <c r="T20">
        <f>R20/V15</f>
        <v>406.94915254237281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393</v>
      </c>
      <c r="F27" s="61"/>
      <c r="G27" s="60">
        <v>0.2319</v>
      </c>
      <c r="H27" s="61"/>
      <c r="I27" s="60">
        <v>2.169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/>
      <c r="F29" s="61"/>
      <c r="G29" s="60"/>
      <c r="H29" s="61"/>
      <c r="I29" s="60"/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9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U12:W13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EAF07-1E57-1940-B590-D871CFEDCEA1}">
  <dimension ref="D4:X64"/>
  <sheetViews>
    <sheetView topLeftCell="N23" workbookViewId="0">
      <selection activeCell="N41" sqref="N41:O41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4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4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4" x14ac:dyDescent="0.2">
      <c r="D6" s="76" t="s">
        <v>168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97</v>
      </c>
      <c r="O6" s="76"/>
      <c r="P6" s="76"/>
      <c r="Q6" s="76"/>
      <c r="R6" s="76"/>
      <c r="S6" s="76"/>
    </row>
    <row r="7" spans="4:24" x14ac:dyDescent="0.2">
      <c r="D7" s="76" t="s">
        <v>54</v>
      </c>
      <c r="E7" s="76"/>
      <c r="F7" s="76"/>
      <c r="G7" s="76"/>
      <c r="H7" s="76" t="s">
        <v>169</v>
      </c>
      <c r="I7" s="76"/>
      <c r="J7" s="76"/>
      <c r="K7" s="76"/>
      <c r="L7" s="76"/>
      <c r="M7" s="76"/>
      <c r="N7" s="76" t="s">
        <v>170</v>
      </c>
      <c r="O7" s="76"/>
      <c r="P7" s="76"/>
      <c r="Q7" s="76"/>
      <c r="R7" s="76"/>
      <c r="S7" s="76"/>
    </row>
    <row r="8" spans="4:24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4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24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  <c r="V10" s="51" t="s">
        <v>251</v>
      </c>
      <c r="W10" s="52"/>
      <c r="X10" s="53"/>
    </row>
    <row r="11" spans="4:24" x14ac:dyDescent="0.2">
      <c r="D11" s="2" t="s">
        <v>10</v>
      </c>
      <c r="E11" s="3">
        <v>1000</v>
      </c>
      <c r="F11" s="73">
        <v>9614</v>
      </c>
      <c r="G11" s="73"/>
      <c r="H11" s="60">
        <v>11</v>
      </c>
      <c r="I11" s="61"/>
      <c r="J11" s="60">
        <v>21</v>
      </c>
      <c r="K11" s="61"/>
      <c r="L11" s="60">
        <v>26</v>
      </c>
      <c r="M11" s="61"/>
      <c r="N11" s="60">
        <v>10683</v>
      </c>
      <c r="O11" s="61"/>
      <c r="P11" s="60">
        <v>32</v>
      </c>
      <c r="Q11" s="61"/>
      <c r="R11" s="60">
        <v>28.8</v>
      </c>
      <c r="S11" s="61"/>
      <c r="V11" s="54"/>
      <c r="W11" s="55"/>
      <c r="X11" s="56"/>
    </row>
    <row r="12" spans="4:24" ht="17" thickBot="1" x14ac:dyDescent="0.25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V12" s="25" t="s">
        <v>9</v>
      </c>
      <c r="W12" s="25" t="s">
        <v>10</v>
      </c>
      <c r="X12" s="25" t="s">
        <v>226</v>
      </c>
    </row>
    <row r="13" spans="4:24" ht="18" thickTop="1" thickBot="1" x14ac:dyDescent="0.25">
      <c r="D13" s="2" t="s">
        <v>12</v>
      </c>
      <c r="E13" s="3"/>
      <c r="F13" s="73"/>
      <c r="G13" s="73"/>
      <c r="H13" s="60"/>
      <c r="I13" s="61"/>
      <c r="J13" s="60"/>
      <c r="K13" s="61"/>
      <c r="L13" s="60"/>
      <c r="M13" s="61"/>
      <c r="N13" s="60"/>
      <c r="O13" s="61"/>
      <c r="P13" s="60"/>
      <c r="Q13" s="61"/>
      <c r="R13" s="60"/>
      <c r="S13" s="61"/>
      <c r="V13" s="28">
        <f>3.37/1000</f>
        <v>3.3700000000000002E-3</v>
      </c>
      <c r="W13" s="14">
        <f>5.9/1000</f>
        <v>5.9000000000000007E-3</v>
      </c>
      <c r="X13" s="14">
        <f>6.67/1000</f>
        <v>6.6699999999999997E-3</v>
      </c>
    </row>
    <row r="14" spans="4:24" x14ac:dyDescent="0.2">
      <c r="D14" s="6" t="s">
        <v>13</v>
      </c>
      <c r="E14" s="8">
        <f>SUM(E11:E13)</f>
        <v>1000</v>
      </c>
      <c r="F14" s="69"/>
      <c r="G14" s="69"/>
      <c r="H14" s="58"/>
      <c r="I14" s="59"/>
      <c r="J14" s="58"/>
      <c r="K14" s="59"/>
      <c r="L14" s="58"/>
      <c r="M14" s="59"/>
      <c r="N14" s="69">
        <f>SUM(N11:O13)</f>
        <v>10683</v>
      </c>
      <c r="O14" s="69"/>
      <c r="P14" s="58"/>
      <c r="Q14" s="59"/>
      <c r="R14" s="69">
        <f>SUM(R11:S13)</f>
        <v>28.8</v>
      </c>
      <c r="S14" s="69"/>
    </row>
    <row r="15" spans="4:24" x14ac:dyDescent="0.2">
      <c r="D15" s="70" t="s">
        <v>172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24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19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19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19" x14ac:dyDescent="0.2">
      <c r="D19" s="2" t="s">
        <v>9</v>
      </c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19" x14ac:dyDescent="0.2">
      <c r="D20" s="2" t="s">
        <v>10</v>
      </c>
      <c r="E20" s="4" t="s">
        <v>78</v>
      </c>
      <c r="F20" s="1">
        <v>27.21</v>
      </c>
      <c r="G20" s="1">
        <v>22.66</v>
      </c>
      <c r="H20" s="1">
        <v>25.18</v>
      </c>
      <c r="I20" s="1">
        <v>22.66</v>
      </c>
      <c r="J20" s="1"/>
      <c r="K20" s="1"/>
      <c r="L20" s="1"/>
      <c r="M20" s="1"/>
      <c r="N20" s="1"/>
      <c r="O20" s="1"/>
      <c r="P20" s="1"/>
      <c r="Q20" s="1"/>
      <c r="R20" s="9"/>
      <c r="S20" s="9"/>
    </row>
    <row r="21" spans="4:19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19" x14ac:dyDescent="0.2">
      <c r="D22" s="2" t="s">
        <v>12</v>
      </c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19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19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19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19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19" x14ac:dyDescent="0.2">
      <c r="D27" s="2" t="s">
        <v>10</v>
      </c>
      <c r="E27" s="60">
        <v>176</v>
      </c>
      <c r="F27" s="61"/>
      <c r="G27" s="60">
        <v>0.1038</v>
      </c>
      <c r="H27" s="61"/>
      <c r="I27" s="60">
        <v>2.9430000000000001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19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19" x14ac:dyDescent="0.2">
      <c r="D29" s="2" t="s">
        <v>12</v>
      </c>
      <c r="E29" s="60"/>
      <c r="F29" s="61"/>
      <c r="G29" s="60"/>
      <c r="H29" s="61"/>
      <c r="I29" s="60"/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19" ht="6" customHeight="1" x14ac:dyDescent="0.2"/>
    <row r="31" spans="4:19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19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  <row r="35" spans="4:19" x14ac:dyDescent="0.2">
      <c r="D35" s="74"/>
      <c r="E35" s="74"/>
      <c r="F35" s="86" t="s">
        <v>18</v>
      </c>
      <c r="G35" s="86"/>
      <c r="H35" s="86"/>
      <c r="I35" s="86"/>
      <c r="J35" s="86"/>
      <c r="K35" s="86"/>
      <c r="L35" s="86"/>
      <c r="M35" s="86"/>
      <c r="N35" s="86"/>
      <c r="O35" s="86"/>
      <c r="P35" s="74" t="s">
        <v>14</v>
      </c>
      <c r="Q35" s="74"/>
      <c r="R35" s="74" t="s">
        <v>15</v>
      </c>
      <c r="S35" s="74"/>
    </row>
    <row r="36" spans="4:19" x14ac:dyDescent="0.2">
      <c r="D36" s="74"/>
      <c r="E36" s="74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74" t="s">
        <v>16</v>
      </c>
      <c r="Q36" s="74"/>
      <c r="R36" s="74" t="s">
        <v>17</v>
      </c>
      <c r="S36" s="74"/>
    </row>
    <row r="37" spans="4:19" x14ac:dyDescent="0.2">
      <c r="D37" s="76" t="s">
        <v>168</v>
      </c>
      <c r="E37" s="76"/>
      <c r="F37" s="88" t="s">
        <v>34</v>
      </c>
      <c r="G37" s="89"/>
      <c r="H37" s="89"/>
      <c r="I37" s="89"/>
      <c r="J37" s="89"/>
      <c r="K37" s="89"/>
      <c r="L37" s="89"/>
      <c r="M37" s="90"/>
      <c r="N37" s="76" t="s">
        <v>171</v>
      </c>
      <c r="O37" s="76"/>
      <c r="P37" s="76"/>
      <c r="Q37" s="76"/>
      <c r="R37" s="76"/>
      <c r="S37" s="76"/>
    </row>
    <row r="38" spans="4:19" x14ac:dyDescent="0.2">
      <c r="D38" s="76" t="s">
        <v>38</v>
      </c>
      <c r="E38" s="76"/>
      <c r="F38" s="76"/>
      <c r="G38" s="76"/>
      <c r="H38" s="76" t="s">
        <v>169</v>
      </c>
      <c r="I38" s="76"/>
      <c r="J38" s="76"/>
      <c r="K38" s="76"/>
      <c r="L38" s="76"/>
      <c r="M38" s="76"/>
      <c r="N38" s="76" t="s">
        <v>170</v>
      </c>
      <c r="O38" s="76"/>
      <c r="P38" s="76"/>
      <c r="Q38" s="76"/>
      <c r="R38" s="76"/>
      <c r="S38" s="76"/>
    </row>
    <row r="39" spans="4:19" x14ac:dyDescent="0.2">
      <c r="D39" s="62" t="s">
        <v>0</v>
      </c>
      <c r="E39" s="87" t="s">
        <v>1</v>
      </c>
      <c r="F39" s="87" t="s">
        <v>2</v>
      </c>
      <c r="G39" s="87"/>
      <c r="H39" s="91" t="s">
        <v>5</v>
      </c>
      <c r="I39" s="92"/>
      <c r="J39" s="92"/>
      <c r="K39" s="92"/>
      <c r="L39" s="92"/>
      <c r="M39" s="93"/>
      <c r="N39" s="62" t="s">
        <v>6</v>
      </c>
      <c r="O39" s="62"/>
      <c r="P39" s="75" t="s">
        <v>32</v>
      </c>
      <c r="Q39" s="75"/>
      <c r="R39" s="75"/>
      <c r="S39" s="75"/>
    </row>
    <row r="40" spans="4:19" x14ac:dyDescent="0.2">
      <c r="D40" s="62"/>
      <c r="E40" s="87"/>
      <c r="F40" s="87"/>
      <c r="G40" s="87"/>
      <c r="H40" s="94" t="s">
        <v>3</v>
      </c>
      <c r="I40" s="95"/>
      <c r="J40" s="94" t="s">
        <v>4</v>
      </c>
      <c r="K40" s="95"/>
      <c r="L40" s="94" t="s">
        <v>27</v>
      </c>
      <c r="M40" s="95"/>
      <c r="N40" s="62"/>
      <c r="O40" s="62"/>
      <c r="P40" s="96" t="s">
        <v>7</v>
      </c>
      <c r="Q40" s="96"/>
      <c r="R40" s="96" t="s">
        <v>8</v>
      </c>
      <c r="S40" s="96"/>
    </row>
    <row r="41" spans="4:19" x14ac:dyDescent="0.2">
      <c r="D41" s="2" t="s">
        <v>9</v>
      </c>
      <c r="E41" s="3">
        <v>6000</v>
      </c>
      <c r="F41" s="73">
        <v>6062</v>
      </c>
      <c r="G41" s="73"/>
      <c r="H41" s="60">
        <v>8</v>
      </c>
      <c r="I41" s="61"/>
      <c r="J41" s="60">
        <v>12</v>
      </c>
      <c r="K41" s="61"/>
      <c r="L41" s="60">
        <v>35</v>
      </c>
      <c r="M41" s="61"/>
      <c r="N41" s="60">
        <v>15157</v>
      </c>
      <c r="O41" s="61"/>
      <c r="P41" s="60">
        <v>20</v>
      </c>
      <c r="Q41" s="61"/>
      <c r="R41" s="60">
        <v>11.2</v>
      </c>
      <c r="S41" s="61"/>
    </row>
    <row r="42" spans="4:19" x14ac:dyDescent="0.2">
      <c r="D42" s="2" t="s">
        <v>10</v>
      </c>
      <c r="E42" s="3">
        <v>22612</v>
      </c>
      <c r="F42" s="73">
        <v>20070</v>
      </c>
      <c r="G42" s="73"/>
      <c r="H42" s="60">
        <v>24</v>
      </c>
      <c r="I42" s="61"/>
      <c r="J42" s="60">
        <v>19</v>
      </c>
      <c r="K42" s="61"/>
      <c r="L42" s="60">
        <v>16</v>
      </c>
      <c r="M42" s="61"/>
      <c r="N42" s="60">
        <v>22300</v>
      </c>
      <c r="O42" s="61"/>
      <c r="P42" s="60">
        <v>40</v>
      </c>
      <c r="Q42" s="61"/>
      <c r="R42" s="60">
        <v>36</v>
      </c>
      <c r="S42" s="61"/>
    </row>
    <row r="43" spans="4:19" x14ac:dyDescent="0.2">
      <c r="D43" s="2" t="s">
        <v>11</v>
      </c>
      <c r="E43" s="3"/>
      <c r="F43" s="73"/>
      <c r="G43" s="73"/>
      <c r="H43" s="60"/>
      <c r="I43" s="61"/>
      <c r="J43" s="60"/>
      <c r="K43" s="61"/>
      <c r="L43" s="60"/>
      <c r="M43" s="61"/>
      <c r="N43" s="60"/>
      <c r="O43" s="61"/>
      <c r="P43" s="60"/>
      <c r="Q43" s="61"/>
      <c r="R43" s="60"/>
      <c r="S43" s="61"/>
    </row>
    <row r="44" spans="4:19" x14ac:dyDescent="0.2">
      <c r="D44" s="2" t="s">
        <v>12</v>
      </c>
      <c r="E44" s="3">
        <v>8000</v>
      </c>
      <c r="F44" s="73">
        <v>9099</v>
      </c>
      <c r="G44" s="73"/>
      <c r="H44" s="60">
        <v>11</v>
      </c>
      <c r="I44" s="61"/>
      <c r="J44" s="60">
        <v>14</v>
      </c>
      <c r="K44" s="61"/>
      <c r="L44" s="60">
        <v>16</v>
      </c>
      <c r="M44" s="61"/>
      <c r="N44" s="60">
        <v>8272</v>
      </c>
      <c r="O44" s="61"/>
      <c r="P44" s="60">
        <v>30</v>
      </c>
      <c r="Q44" s="61"/>
      <c r="R44" s="60">
        <v>33</v>
      </c>
      <c r="S44" s="61"/>
    </row>
    <row r="45" spans="4:19" x14ac:dyDescent="0.2">
      <c r="D45" s="6" t="s">
        <v>13</v>
      </c>
      <c r="E45" s="8">
        <f>SUM(E41:E44)</f>
        <v>36612</v>
      </c>
      <c r="F45" s="58">
        <f>SUM(F41:G44)</f>
        <v>35231</v>
      </c>
      <c r="G45" s="59"/>
      <c r="H45" s="58"/>
      <c r="I45" s="59"/>
      <c r="J45" s="58"/>
      <c r="K45" s="59"/>
      <c r="L45" s="58"/>
      <c r="M45" s="59"/>
      <c r="N45" s="69">
        <f>SUM(N41:O44)</f>
        <v>45729</v>
      </c>
      <c r="O45" s="69"/>
      <c r="P45" s="58"/>
      <c r="Q45" s="59"/>
      <c r="R45" s="69">
        <f>SUM(R41:S44)</f>
        <v>80.2</v>
      </c>
      <c r="S45" s="69"/>
    </row>
    <row r="46" spans="4:19" x14ac:dyDescent="0.2">
      <c r="D46" s="70" t="s">
        <v>174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2"/>
    </row>
    <row r="47" spans="4:19" x14ac:dyDescent="0.2">
      <c r="D47" s="62" t="s">
        <v>19</v>
      </c>
      <c r="E47" s="62"/>
      <c r="F47" s="62" t="s">
        <v>26</v>
      </c>
      <c r="G47" s="62"/>
      <c r="H47" s="62"/>
      <c r="I47" s="62"/>
      <c r="J47" s="62"/>
      <c r="K47" s="62"/>
      <c r="L47" s="62"/>
      <c r="M47" s="62"/>
      <c r="N47" s="62"/>
      <c r="O47" s="62"/>
      <c r="P47" s="62" t="s">
        <v>21</v>
      </c>
      <c r="Q47" s="62"/>
      <c r="R47" s="62" t="s">
        <v>22</v>
      </c>
      <c r="S47" s="62"/>
    </row>
    <row r="48" spans="4:19" x14ac:dyDescent="0.2">
      <c r="D48" s="68" t="s">
        <v>0</v>
      </c>
      <c r="E48" s="68" t="s">
        <v>20</v>
      </c>
      <c r="F48" s="68">
        <v>1</v>
      </c>
      <c r="G48" s="68">
        <v>2</v>
      </c>
      <c r="H48" s="68">
        <v>3</v>
      </c>
      <c r="I48" s="68">
        <v>4</v>
      </c>
      <c r="J48" s="68">
        <v>5</v>
      </c>
      <c r="K48" s="68">
        <v>6</v>
      </c>
      <c r="L48" s="68">
        <v>7</v>
      </c>
      <c r="M48" s="68">
        <v>8</v>
      </c>
      <c r="N48" s="68">
        <v>9</v>
      </c>
      <c r="O48" s="68">
        <v>10</v>
      </c>
      <c r="P48" s="62"/>
      <c r="Q48" s="62"/>
      <c r="R48" s="62"/>
      <c r="S48" s="62"/>
    </row>
    <row r="49" spans="4:20" x14ac:dyDescent="0.2"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2"/>
      <c r="Q49" s="62"/>
      <c r="R49" s="7" t="s">
        <v>23</v>
      </c>
      <c r="S49" s="7" t="s">
        <v>25</v>
      </c>
    </row>
    <row r="50" spans="4:20" x14ac:dyDescent="0.2">
      <c r="D50" s="2" t="s">
        <v>9</v>
      </c>
      <c r="E50" s="4" t="s">
        <v>69</v>
      </c>
      <c r="F50" s="1">
        <v>23.17</v>
      </c>
      <c r="G50" s="1">
        <v>23.31</v>
      </c>
      <c r="H50" s="1">
        <v>20</v>
      </c>
      <c r="I50" s="1"/>
      <c r="J50" s="1"/>
      <c r="K50" s="1"/>
      <c r="L50" s="1"/>
      <c r="M50" s="1"/>
      <c r="N50" s="1"/>
      <c r="O50" s="1"/>
      <c r="P50" s="1">
        <v>4</v>
      </c>
      <c r="Q50" s="1">
        <v>2</v>
      </c>
      <c r="R50" s="1">
        <v>3.9990000000000001</v>
      </c>
      <c r="S50" s="1">
        <v>6.61</v>
      </c>
      <c r="T50">
        <f>R50/V13</f>
        <v>1186.6468842729971</v>
      </c>
    </row>
    <row r="51" spans="4:20" x14ac:dyDescent="0.2">
      <c r="D51" s="2" t="s">
        <v>10</v>
      </c>
      <c r="E51" s="4" t="s">
        <v>136</v>
      </c>
      <c r="F51" s="1">
        <v>22.82</v>
      </c>
      <c r="G51" s="1">
        <v>22.82</v>
      </c>
      <c r="H51" s="1">
        <v>24.97</v>
      </c>
      <c r="I51" s="1">
        <v>23.03</v>
      </c>
      <c r="J51" s="1">
        <v>22.98</v>
      </c>
      <c r="K51" s="1">
        <v>22.86</v>
      </c>
      <c r="L51" s="1">
        <v>23.08</v>
      </c>
      <c r="M51" s="1"/>
      <c r="N51" s="1"/>
      <c r="O51" s="1"/>
      <c r="P51" s="1">
        <v>12.19</v>
      </c>
      <c r="Q51" s="1">
        <v>15.89</v>
      </c>
      <c r="R51" s="1">
        <v>2.6739999999999999</v>
      </c>
      <c r="S51" s="1">
        <v>1.99</v>
      </c>
      <c r="T51">
        <f>R51/W13</f>
        <v>453.22033898305079</v>
      </c>
    </row>
    <row r="52" spans="4:20" x14ac:dyDescent="0.2">
      <c r="D52" s="2" t="s">
        <v>11</v>
      </c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4:20" x14ac:dyDescent="0.2">
      <c r="D53" s="2" t="s">
        <v>12</v>
      </c>
      <c r="E53" s="4" t="s">
        <v>136</v>
      </c>
      <c r="F53" s="1">
        <v>23.01</v>
      </c>
      <c r="G53" s="1">
        <v>23.01</v>
      </c>
      <c r="H53" s="1">
        <v>23.07</v>
      </c>
      <c r="I53" s="1"/>
      <c r="J53" s="1"/>
      <c r="K53" s="1"/>
      <c r="L53" s="1"/>
      <c r="M53" s="1"/>
      <c r="N53" s="1"/>
      <c r="O53" s="1"/>
      <c r="P53" s="1">
        <v>10.09</v>
      </c>
      <c r="Q53" s="1"/>
      <c r="R53" s="1">
        <v>3.6259999999999999</v>
      </c>
      <c r="S53" s="1">
        <v>6.15</v>
      </c>
      <c r="T53">
        <f>R53/X13</f>
        <v>543.62818590704649</v>
      </c>
    </row>
    <row r="54" spans="4:20" x14ac:dyDescent="0.2">
      <c r="D54" s="62" t="s">
        <v>30</v>
      </c>
      <c r="E54" s="62"/>
      <c r="F54" s="62"/>
      <c r="G54" s="62"/>
      <c r="H54" s="62"/>
      <c r="I54" s="62"/>
      <c r="J54" s="62"/>
      <c r="K54" s="62" t="s">
        <v>31</v>
      </c>
      <c r="L54" s="62"/>
      <c r="M54" s="62"/>
      <c r="N54" s="62"/>
      <c r="O54" s="62"/>
      <c r="P54" s="62"/>
      <c r="Q54" s="62"/>
      <c r="R54" s="62"/>
      <c r="S54" s="62"/>
      <c r="T54">
        <f>SUM(T50:T53)</f>
        <v>2183.4954091630943</v>
      </c>
    </row>
    <row r="55" spans="4:20" x14ac:dyDescent="0.2">
      <c r="D55" s="68" t="s">
        <v>0</v>
      </c>
      <c r="E55" s="63" t="s">
        <v>27</v>
      </c>
      <c r="F55" s="64"/>
      <c r="G55" s="63" t="s">
        <v>28</v>
      </c>
      <c r="H55" s="64"/>
      <c r="I55" s="63" t="s">
        <v>29</v>
      </c>
      <c r="J55" s="64"/>
      <c r="K55" s="77"/>
      <c r="L55" s="78"/>
      <c r="M55" s="78"/>
      <c r="N55" s="78"/>
      <c r="O55" s="78"/>
      <c r="P55" s="78"/>
      <c r="Q55" s="78"/>
      <c r="R55" s="78"/>
      <c r="S55" s="79"/>
    </row>
    <row r="56" spans="4:20" x14ac:dyDescent="0.2">
      <c r="D56" s="68"/>
      <c r="E56" s="65"/>
      <c r="F56" s="66"/>
      <c r="G56" s="65"/>
      <c r="H56" s="66"/>
      <c r="I56" s="65"/>
      <c r="J56" s="66"/>
      <c r="K56" s="80"/>
      <c r="L56" s="81"/>
      <c r="M56" s="81"/>
      <c r="N56" s="81"/>
      <c r="O56" s="81"/>
      <c r="P56" s="81"/>
      <c r="Q56" s="81"/>
      <c r="R56" s="81"/>
      <c r="S56" s="82"/>
    </row>
    <row r="57" spans="4:20" x14ac:dyDescent="0.2">
      <c r="D57" s="2" t="s">
        <v>9</v>
      </c>
      <c r="E57" s="60">
        <v>199</v>
      </c>
      <c r="F57" s="61"/>
      <c r="G57" s="60">
        <v>0.74</v>
      </c>
      <c r="H57" s="61"/>
      <c r="I57" s="60">
        <v>3.2589999999999999</v>
      </c>
      <c r="J57" s="61"/>
      <c r="K57" s="80"/>
      <c r="L57" s="81"/>
      <c r="M57" s="81"/>
      <c r="N57" s="81"/>
      <c r="O57" s="81"/>
      <c r="P57" s="81"/>
      <c r="Q57" s="81"/>
      <c r="R57" s="81"/>
      <c r="S57" s="82"/>
    </row>
    <row r="58" spans="4:20" x14ac:dyDescent="0.2">
      <c r="D58" s="2" t="s">
        <v>10</v>
      </c>
      <c r="E58" s="60">
        <v>298</v>
      </c>
      <c r="F58" s="61"/>
      <c r="G58" s="60">
        <v>0.17599999999999999</v>
      </c>
      <c r="H58" s="61"/>
      <c r="I58" s="60">
        <v>2.9980000000000002</v>
      </c>
      <c r="J58" s="61"/>
      <c r="K58" s="80"/>
      <c r="L58" s="81"/>
      <c r="M58" s="81"/>
      <c r="N58" s="81"/>
      <c r="O58" s="81"/>
      <c r="P58" s="81"/>
      <c r="Q58" s="81"/>
      <c r="R58" s="81"/>
      <c r="S58" s="82"/>
    </row>
    <row r="59" spans="4:20" x14ac:dyDescent="0.2">
      <c r="D59" s="2" t="s">
        <v>11</v>
      </c>
      <c r="E59" s="60"/>
      <c r="F59" s="61"/>
      <c r="G59" s="60"/>
      <c r="H59" s="61"/>
      <c r="I59" s="60"/>
      <c r="J59" s="61"/>
      <c r="K59" s="80"/>
      <c r="L59" s="81"/>
      <c r="M59" s="81"/>
      <c r="N59" s="81"/>
      <c r="O59" s="81"/>
      <c r="P59" s="81"/>
      <c r="Q59" s="81"/>
      <c r="R59" s="81"/>
      <c r="S59" s="82"/>
    </row>
    <row r="60" spans="4:20" x14ac:dyDescent="0.2">
      <c r="D60" s="2" t="s">
        <v>12</v>
      </c>
      <c r="E60" s="60">
        <v>112</v>
      </c>
      <c r="F60" s="61"/>
      <c r="G60" s="60">
        <v>0.747</v>
      </c>
      <c r="H60" s="61"/>
      <c r="I60" s="60">
        <v>2.879</v>
      </c>
      <c r="J60" s="61"/>
      <c r="K60" s="83"/>
      <c r="L60" s="84"/>
      <c r="M60" s="84"/>
      <c r="N60" s="84"/>
      <c r="O60" s="84"/>
      <c r="P60" s="84"/>
      <c r="Q60" s="84"/>
      <c r="R60" s="84"/>
      <c r="S60" s="85"/>
    </row>
    <row r="62" spans="4:20" x14ac:dyDescent="0.2">
      <c r="D62" s="67" t="s">
        <v>35</v>
      </c>
      <c r="E62" s="67"/>
      <c r="F62" s="67"/>
      <c r="G62" s="67"/>
      <c r="H62" s="67"/>
      <c r="I62" s="67"/>
      <c r="J62" s="67"/>
      <c r="K62" s="67" t="s">
        <v>36</v>
      </c>
      <c r="L62" s="67"/>
      <c r="M62" s="67"/>
      <c r="N62" s="67"/>
      <c r="O62" s="67"/>
      <c r="P62" s="67"/>
      <c r="Q62" s="67"/>
      <c r="R62" s="67"/>
      <c r="S62" s="67"/>
    </row>
    <row r="63" spans="4:20" x14ac:dyDescent="0.2"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</row>
    <row r="64" spans="4:20" x14ac:dyDescent="0.2"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</row>
  </sheetData>
  <mergeCells count="197">
    <mergeCell ref="I60:J60"/>
    <mergeCell ref="D62:J62"/>
    <mergeCell ref="K62:S62"/>
    <mergeCell ref="D63:J64"/>
    <mergeCell ref="K63:S64"/>
    <mergeCell ref="D55:D56"/>
    <mergeCell ref="E55:F56"/>
    <mergeCell ref="G55:H56"/>
    <mergeCell ref="I55:J56"/>
    <mergeCell ref="K55:S60"/>
    <mergeCell ref="E57:F57"/>
    <mergeCell ref="G57:H57"/>
    <mergeCell ref="I57:J57"/>
    <mergeCell ref="E58:F58"/>
    <mergeCell ref="G58:H58"/>
    <mergeCell ref="I58:J58"/>
    <mergeCell ref="E59:F59"/>
    <mergeCell ref="G59:H59"/>
    <mergeCell ref="I59:J59"/>
    <mergeCell ref="E60:F60"/>
    <mergeCell ref="G60:H60"/>
    <mergeCell ref="M48:M49"/>
    <mergeCell ref="N48:N49"/>
    <mergeCell ref="O48:O49"/>
    <mergeCell ref="D54:J54"/>
    <mergeCell ref="K54:S54"/>
    <mergeCell ref="P45:Q45"/>
    <mergeCell ref="R45:S45"/>
    <mergeCell ref="D46:S46"/>
    <mergeCell ref="D47:E47"/>
    <mergeCell ref="F47:O47"/>
    <mergeCell ref="P47:Q49"/>
    <mergeCell ref="R47:S48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F45:G45"/>
    <mergeCell ref="H45:I45"/>
    <mergeCell ref="J45:K45"/>
    <mergeCell ref="L45:M45"/>
    <mergeCell ref="N45:O45"/>
    <mergeCell ref="P43:Q43"/>
    <mergeCell ref="R43:S43"/>
    <mergeCell ref="F44:G44"/>
    <mergeCell ref="H44:I44"/>
    <mergeCell ref="J44:K44"/>
    <mergeCell ref="L44:M44"/>
    <mergeCell ref="N44:O44"/>
    <mergeCell ref="P44:Q44"/>
    <mergeCell ref="R44:S44"/>
    <mergeCell ref="F43:G43"/>
    <mergeCell ref="H43:I43"/>
    <mergeCell ref="J43:K43"/>
    <mergeCell ref="L43:M43"/>
    <mergeCell ref="N43:O43"/>
    <mergeCell ref="P41:Q41"/>
    <mergeCell ref="R41:S41"/>
    <mergeCell ref="F42:G42"/>
    <mergeCell ref="H42:I42"/>
    <mergeCell ref="J42:K42"/>
    <mergeCell ref="L42:M42"/>
    <mergeCell ref="N42:O42"/>
    <mergeCell ref="P42:Q42"/>
    <mergeCell ref="R42:S42"/>
    <mergeCell ref="F41:G41"/>
    <mergeCell ref="H41:I41"/>
    <mergeCell ref="J41:K41"/>
    <mergeCell ref="L41:M41"/>
    <mergeCell ref="N41:O41"/>
    <mergeCell ref="P39:S39"/>
    <mergeCell ref="H40:I40"/>
    <mergeCell ref="J40:K40"/>
    <mergeCell ref="L40:M40"/>
    <mergeCell ref="P40:Q40"/>
    <mergeCell ref="R40:S40"/>
    <mergeCell ref="D39:D40"/>
    <mergeCell ref="E39:E40"/>
    <mergeCell ref="F39:G40"/>
    <mergeCell ref="H39:M39"/>
    <mergeCell ref="N39:O40"/>
    <mergeCell ref="D37:E37"/>
    <mergeCell ref="F37:M37"/>
    <mergeCell ref="N37:S37"/>
    <mergeCell ref="D38:G38"/>
    <mergeCell ref="H38:M38"/>
    <mergeCell ref="N38:S38"/>
    <mergeCell ref="D35:E36"/>
    <mergeCell ref="F35:O36"/>
    <mergeCell ref="P35:Q35"/>
    <mergeCell ref="R35:S35"/>
    <mergeCell ref="P36:Q36"/>
    <mergeCell ref="R36:S36"/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D8:D9"/>
    <mergeCell ref="E8:E9"/>
    <mergeCell ref="F8:G9"/>
    <mergeCell ref="H8:M8"/>
    <mergeCell ref="N8:O9"/>
    <mergeCell ref="R9:S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N17:N18"/>
    <mergeCell ref="V10:X11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026D2-1387-2546-A26F-222093051EB5}">
  <dimension ref="D4:W33"/>
  <sheetViews>
    <sheetView topLeftCell="L1" workbookViewId="0">
      <selection activeCell="N10" sqref="N10:O10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3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3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3" x14ac:dyDescent="0.2">
      <c r="D6" s="76" t="s">
        <v>175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178</v>
      </c>
      <c r="O6" s="76"/>
      <c r="P6" s="76"/>
      <c r="Q6" s="76"/>
      <c r="R6" s="76"/>
      <c r="S6" s="76"/>
    </row>
    <row r="7" spans="4:23" x14ac:dyDescent="0.2">
      <c r="D7" s="76" t="s">
        <v>38</v>
      </c>
      <c r="E7" s="76"/>
      <c r="F7" s="76"/>
      <c r="G7" s="76"/>
      <c r="H7" s="76" t="s">
        <v>176</v>
      </c>
      <c r="I7" s="76"/>
      <c r="J7" s="76"/>
      <c r="K7" s="76"/>
      <c r="L7" s="76"/>
      <c r="M7" s="76"/>
      <c r="N7" s="76" t="s">
        <v>177</v>
      </c>
      <c r="O7" s="76"/>
      <c r="P7" s="76"/>
      <c r="Q7" s="76"/>
      <c r="R7" s="76"/>
      <c r="S7" s="76"/>
    </row>
    <row r="8" spans="4:23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  <c r="U8" s="51" t="s">
        <v>251</v>
      </c>
      <c r="V8" s="52"/>
      <c r="W8" s="53"/>
    </row>
    <row r="9" spans="4:23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  <c r="U9" s="54"/>
      <c r="V9" s="55"/>
      <c r="W9" s="56"/>
    </row>
    <row r="10" spans="4:23" ht="17" thickBot="1" x14ac:dyDescent="0.25">
      <c r="D10" s="2" t="s">
        <v>9</v>
      </c>
      <c r="E10" s="3">
        <v>6000</v>
      </c>
      <c r="F10" s="73">
        <v>6062</v>
      </c>
      <c r="G10" s="73"/>
      <c r="H10" s="60">
        <v>8</v>
      </c>
      <c r="I10" s="61"/>
      <c r="J10" s="60">
        <v>12</v>
      </c>
      <c r="K10" s="61"/>
      <c r="L10" s="60">
        <v>35</v>
      </c>
      <c r="M10" s="61"/>
      <c r="N10" s="60">
        <v>15157</v>
      </c>
      <c r="O10" s="61"/>
      <c r="P10" s="60">
        <v>20</v>
      </c>
      <c r="Q10" s="61"/>
      <c r="R10" s="60">
        <v>11.2</v>
      </c>
      <c r="S10" s="61"/>
      <c r="U10" s="25" t="s">
        <v>9</v>
      </c>
      <c r="V10" s="25" t="s">
        <v>10</v>
      </c>
      <c r="W10" s="25" t="s">
        <v>226</v>
      </c>
    </row>
    <row r="11" spans="4:23" ht="18" thickTop="1" thickBot="1" x14ac:dyDescent="0.25">
      <c r="D11" s="2" t="s">
        <v>10</v>
      </c>
      <c r="E11" s="3">
        <v>16876</v>
      </c>
      <c r="F11" s="73">
        <v>13170</v>
      </c>
      <c r="G11" s="73"/>
      <c r="H11" s="60">
        <v>24</v>
      </c>
      <c r="I11" s="61"/>
      <c r="J11" s="60">
        <v>19</v>
      </c>
      <c r="K11" s="61"/>
      <c r="L11" s="60">
        <v>16</v>
      </c>
      <c r="M11" s="61"/>
      <c r="N11" s="60">
        <v>22300</v>
      </c>
      <c r="O11" s="61"/>
      <c r="P11" s="60">
        <v>40</v>
      </c>
      <c r="Q11" s="61"/>
      <c r="R11" s="60">
        <v>36</v>
      </c>
      <c r="S11" s="61"/>
      <c r="U11" s="28">
        <f>3.37/1000</f>
        <v>3.3700000000000002E-3</v>
      </c>
      <c r="V11" s="14">
        <f>5.9/1000</f>
        <v>5.9000000000000007E-3</v>
      </c>
      <c r="W11" s="14">
        <f>6.67/1000</f>
        <v>6.6699999999999997E-3</v>
      </c>
    </row>
    <row r="12" spans="4:23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</row>
    <row r="13" spans="4:23" x14ac:dyDescent="0.2">
      <c r="D13" s="2" t="s">
        <v>12</v>
      </c>
      <c r="E13" s="3">
        <v>10000</v>
      </c>
      <c r="F13" s="73">
        <v>10874</v>
      </c>
      <c r="G13" s="73"/>
      <c r="H13" s="60">
        <v>11</v>
      </c>
      <c r="I13" s="61"/>
      <c r="J13" s="60">
        <v>14</v>
      </c>
      <c r="K13" s="61"/>
      <c r="L13" s="60">
        <v>16</v>
      </c>
      <c r="M13" s="61"/>
      <c r="N13" s="60">
        <v>8272</v>
      </c>
      <c r="O13" s="61"/>
      <c r="P13" s="60">
        <v>30</v>
      </c>
      <c r="Q13" s="61"/>
      <c r="R13" s="60">
        <v>33</v>
      </c>
      <c r="S13" s="61"/>
    </row>
    <row r="14" spans="4:23" x14ac:dyDescent="0.2">
      <c r="D14" s="6" t="s">
        <v>13</v>
      </c>
      <c r="E14" s="8">
        <f>SUM(E10:E13)</f>
        <v>32876</v>
      </c>
      <c r="F14" s="58">
        <f>SUM(F10:G13)</f>
        <v>30106</v>
      </c>
      <c r="G14" s="59"/>
      <c r="H14" s="58"/>
      <c r="I14" s="59"/>
      <c r="J14" s="58"/>
      <c r="K14" s="59"/>
      <c r="L14" s="58"/>
      <c r="M14" s="59"/>
      <c r="N14" s="69">
        <f>SUM(N10:O13)</f>
        <v>45729</v>
      </c>
      <c r="O14" s="69"/>
      <c r="P14" s="58"/>
      <c r="Q14" s="59"/>
      <c r="R14" s="69">
        <f>SUM(R10:S13)</f>
        <v>80.2</v>
      </c>
      <c r="S14" s="69"/>
    </row>
    <row r="15" spans="4:23" x14ac:dyDescent="0.2">
      <c r="D15" s="70" t="s">
        <v>179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23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 t="s">
        <v>69</v>
      </c>
      <c r="F19" s="1">
        <v>23.68</v>
      </c>
      <c r="G19" s="1">
        <v>23.46</v>
      </c>
      <c r="H19" s="1">
        <v>23.27</v>
      </c>
      <c r="I19" s="1">
        <v>3.5</v>
      </c>
      <c r="J19" s="1">
        <v>2.7</v>
      </c>
      <c r="K19" s="1"/>
      <c r="L19" s="1"/>
      <c r="M19" s="1"/>
      <c r="N19" s="1"/>
      <c r="O19" s="1"/>
      <c r="P19" s="1">
        <v>7.22</v>
      </c>
      <c r="Q19" s="1">
        <v>6.33</v>
      </c>
      <c r="R19" s="1">
        <v>6.5830000000000002</v>
      </c>
      <c r="S19" s="1">
        <v>10.44</v>
      </c>
      <c r="T19">
        <f>R19/U11</f>
        <v>1953.4124629080118</v>
      </c>
    </row>
    <row r="20" spans="4:20" x14ac:dyDescent="0.2">
      <c r="D20" s="2" t="s">
        <v>10</v>
      </c>
      <c r="E20" s="4" t="s">
        <v>180</v>
      </c>
      <c r="F20" s="1">
        <v>24.81</v>
      </c>
      <c r="G20" s="1">
        <v>23.16</v>
      </c>
      <c r="H20" s="1">
        <v>24.81</v>
      </c>
      <c r="I20" s="1">
        <v>23.03</v>
      </c>
      <c r="J20" s="1">
        <v>14.6</v>
      </c>
      <c r="K20" s="1">
        <v>8.6</v>
      </c>
      <c r="L20" s="1"/>
      <c r="M20" s="1"/>
      <c r="N20" s="1"/>
      <c r="O20" s="1"/>
      <c r="P20" s="1">
        <v>12.1</v>
      </c>
      <c r="Q20" s="1">
        <v>15.22</v>
      </c>
      <c r="R20" s="1">
        <v>5.1310000000000002</v>
      </c>
      <c r="S20" s="1">
        <v>5.6</v>
      </c>
      <c r="T20">
        <f>R20/V11</f>
        <v>869.66101694915244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 t="s">
        <v>136</v>
      </c>
      <c r="F22" s="1">
        <v>23.04</v>
      </c>
      <c r="G22" s="1">
        <v>22.45</v>
      </c>
      <c r="H22" s="1">
        <v>22.92</v>
      </c>
      <c r="I22" s="1">
        <v>14.2</v>
      </c>
      <c r="J22" s="1"/>
      <c r="K22" s="1"/>
      <c r="L22" s="1"/>
      <c r="M22" s="1"/>
      <c r="N22" s="1"/>
      <c r="O22" s="1"/>
      <c r="P22" s="1">
        <v>13.22</v>
      </c>
      <c r="Q22" s="1"/>
      <c r="R22" s="1">
        <v>3.25</v>
      </c>
      <c r="S22" s="1">
        <v>4.68</v>
      </c>
      <c r="T22">
        <f>R22/W11</f>
        <v>487.25637181409297</v>
      </c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  <c r="T23">
        <f>SUM(T19:T22)</f>
        <v>3310.3298516712575</v>
      </c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>
        <v>450</v>
      </c>
      <c r="F26" s="61"/>
      <c r="G26" s="60">
        <v>0.16739999999999999</v>
      </c>
      <c r="H26" s="61"/>
      <c r="I26" s="60">
        <v>6.4160000000000004</v>
      </c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937</v>
      </c>
      <c r="F27" s="61"/>
      <c r="G27" s="60">
        <v>0.55279999999999996</v>
      </c>
      <c r="H27" s="61"/>
      <c r="I27" s="60">
        <v>4.5780000000000003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>
        <v>719</v>
      </c>
      <c r="F29" s="61"/>
      <c r="G29" s="60">
        <v>0.47960000000000003</v>
      </c>
      <c r="H29" s="61"/>
      <c r="I29" s="60">
        <v>2.77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9"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F10:G10"/>
    <mergeCell ref="H10:I10"/>
    <mergeCell ref="J10:K10"/>
    <mergeCell ref="L10:M10"/>
    <mergeCell ref="N10:O10"/>
    <mergeCell ref="L9:M9"/>
    <mergeCell ref="P9:Q9"/>
    <mergeCell ref="R9:S9"/>
    <mergeCell ref="D8:D9"/>
    <mergeCell ref="E8:E9"/>
    <mergeCell ref="F8:G9"/>
    <mergeCell ref="H8:M8"/>
    <mergeCell ref="N8:O9"/>
    <mergeCell ref="U8:W9"/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E13E4-428C-444A-9192-91E824F9DC5F}">
  <dimension ref="D4:W33"/>
  <sheetViews>
    <sheetView topLeftCell="K1" workbookViewId="0">
      <selection activeCell="N10" sqref="N10:O10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3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3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3" x14ac:dyDescent="0.2">
      <c r="D6" s="76" t="s">
        <v>181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183</v>
      </c>
      <c r="O6" s="76"/>
      <c r="P6" s="76"/>
      <c r="Q6" s="76"/>
      <c r="R6" s="76"/>
      <c r="S6" s="76"/>
    </row>
    <row r="7" spans="4:23" x14ac:dyDescent="0.2">
      <c r="D7" s="76" t="s">
        <v>38</v>
      </c>
      <c r="E7" s="76"/>
      <c r="F7" s="76"/>
      <c r="G7" s="76"/>
      <c r="H7" s="76" t="s">
        <v>182</v>
      </c>
      <c r="I7" s="76"/>
      <c r="J7" s="76"/>
      <c r="K7" s="76"/>
      <c r="L7" s="76"/>
      <c r="M7" s="76"/>
      <c r="N7" s="76" t="s">
        <v>184</v>
      </c>
      <c r="O7" s="76"/>
      <c r="P7" s="76"/>
      <c r="Q7" s="76"/>
      <c r="R7" s="76"/>
      <c r="S7" s="76"/>
    </row>
    <row r="8" spans="4:23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3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23" x14ac:dyDescent="0.2">
      <c r="D10" s="2" t="s">
        <v>9</v>
      </c>
      <c r="E10" s="3">
        <v>6000</v>
      </c>
      <c r="F10" s="73">
        <v>2905</v>
      </c>
      <c r="G10" s="73"/>
      <c r="H10" s="60">
        <v>4</v>
      </c>
      <c r="I10" s="61"/>
      <c r="J10" s="60">
        <v>1</v>
      </c>
      <c r="K10" s="61"/>
      <c r="L10" s="60">
        <v>2</v>
      </c>
      <c r="M10" s="61"/>
      <c r="N10" s="60">
        <v>7263</v>
      </c>
      <c r="O10" s="61"/>
      <c r="P10" s="60">
        <v>20</v>
      </c>
      <c r="Q10" s="61"/>
      <c r="R10" s="60">
        <v>8</v>
      </c>
      <c r="S10" s="61"/>
    </row>
    <row r="11" spans="4:23" x14ac:dyDescent="0.2">
      <c r="D11" s="2" t="s">
        <v>10</v>
      </c>
      <c r="E11" s="3">
        <v>16326</v>
      </c>
      <c r="F11" s="73">
        <v>15783</v>
      </c>
      <c r="G11" s="73"/>
      <c r="H11" s="60">
        <v>19</v>
      </c>
      <c r="I11" s="61"/>
      <c r="J11" s="60">
        <v>12</v>
      </c>
      <c r="K11" s="61"/>
      <c r="L11" s="60">
        <v>5</v>
      </c>
      <c r="M11" s="61"/>
      <c r="N11" s="60">
        <v>17537</v>
      </c>
      <c r="O11" s="61"/>
      <c r="P11" s="60">
        <v>36</v>
      </c>
      <c r="Q11" s="61"/>
      <c r="R11" s="60">
        <v>32.4</v>
      </c>
      <c r="S11" s="61"/>
      <c r="U11" s="51" t="s">
        <v>251</v>
      </c>
      <c r="V11" s="52"/>
      <c r="W11" s="53"/>
    </row>
    <row r="12" spans="4:23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U12" s="54"/>
      <c r="V12" s="55"/>
      <c r="W12" s="56"/>
    </row>
    <row r="13" spans="4:23" ht="17" thickBot="1" x14ac:dyDescent="0.25">
      <c r="D13" s="2" t="s">
        <v>12</v>
      </c>
      <c r="E13" s="3">
        <v>8000</v>
      </c>
      <c r="F13" s="73">
        <v>10793</v>
      </c>
      <c r="G13" s="73"/>
      <c r="H13" s="60">
        <v>13</v>
      </c>
      <c r="I13" s="61"/>
      <c r="J13" s="60">
        <v>18</v>
      </c>
      <c r="K13" s="61"/>
      <c r="L13" s="60">
        <v>20</v>
      </c>
      <c r="M13" s="61"/>
      <c r="N13" s="60">
        <v>9812</v>
      </c>
      <c r="O13" s="61"/>
      <c r="P13" s="60">
        <v>26</v>
      </c>
      <c r="Q13" s="61"/>
      <c r="R13" s="60">
        <v>28.6</v>
      </c>
      <c r="S13" s="61"/>
      <c r="U13" s="25" t="s">
        <v>9</v>
      </c>
      <c r="V13" s="25" t="s">
        <v>10</v>
      </c>
      <c r="W13" s="25" t="s">
        <v>226</v>
      </c>
    </row>
    <row r="14" spans="4:23" ht="18" thickTop="1" thickBot="1" x14ac:dyDescent="0.25">
      <c r="D14" s="6" t="s">
        <v>13</v>
      </c>
      <c r="E14" s="8">
        <f>SUM(E10:E13)</f>
        <v>30326</v>
      </c>
      <c r="F14" s="69">
        <f>SUM(F10:G13)</f>
        <v>29481</v>
      </c>
      <c r="G14" s="69"/>
      <c r="H14" s="58"/>
      <c r="I14" s="59"/>
      <c r="J14" s="58"/>
      <c r="K14" s="59"/>
      <c r="L14" s="58"/>
      <c r="M14" s="59"/>
      <c r="N14" s="69">
        <f>SUM(N10:O13)</f>
        <v>34612</v>
      </c>
      <c r="O14" s="69"/>
      <c r="P14" s="58"/>
      <c r="Q14" s="59"/>
      <c r="R14" s="69">
        <f>SUM(R10:S13)</f>
        <v>69</v>
      </c>
      <c r="S14" s="69"/>
      <c r="U14" s="28">
        <f>3.37/1000</f>
        <v>3.3700000000000002E-3</v>
      </c>
      <c r="V14" s="14">
        <f>5.9/1000</f>
        <v>5.9000000000000007E-3</v>
      </c>
      <c r="W14" s="14">
        <f>6.67/1000</f>
        <v>6.6699999999999997E-3</v>
      </c>
    </row>
    <row r="15" spans="4:23" x14ac:dyDescent="0.2">
      <c r="D15" s="70" t="s">
        <v>185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23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 t="s">
        <v>69</v>
      </c>
      <c r="F19" s="1">
        <v>23.31</v>
      </c>
      <c r="G19" s="1">
        <v>23.22</v>
      </c>
      <c r="H19" s="1"/>
      <c r="I19" s="1"/>
      <c r="J19" s="1"/>
      <c r="K19" s="1"/>
      <c r="L19" s="1"/>
      <c r="M19" s="1"/>
      <c r="N19" s="1"/>
      <c r="O19" s="1"/>
      <c r="P19" s="1">
        <v>17</v>
      </c>
      <c r="Q19" s="1"/>
      <c r="R19" s="1">
        <v>2.4409999999999998</v>
      </c>
      <c r="S19" s="1">
        <v>8.27</v>
      </c>
      <c r="T19">
        <f>R19/U14</f>
        <v>724.33234421364978</v>
      </c>
    </row>
    <row r="20" spans="4:20" x14ac:dyDescent="0.2">
      <c r="D20" s="2" t="s">
        <v>10</v>
      </c>
      <c r="E20" s="4" t="s">
        <v>163</v>
      </c>
      <c r="F20" s="1">
        <v>23.16</v>
      </c>
      <c r="G20" s="1">
        <v>24.81</v>
      </c>
      <c r="H20" s="1">
        <v>24.86</v>
      </c>
      <c r="I20" s="1">
        <v>21.1</v>
      </c>
      <c r="J20" s="1">
        <v>14.3</v>
      </c>
      <c r="K20" s="1"/>
      <c r="L20" s="1"/>
      <c r="M20" s="1"/>
      <c r="N20" s="1"/>
      <c r="O20" s="1"/>
      <c r="P20" s="1">
        <v>2.1</v>
      </c>
      <c r="Q20" s="1"/>
      <c r="R20" s="1">
        <v>2.4489999999999998</v>
      </c>
      <c r="S20" s="1">
        <v>2.31</v>
      </c>
      <c r="T20">
        <f>R20/V14</f>
        <v>415.0847457627118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 t="s">
        <v>136</v>
      </c>
      <c r="F22" s="1">
        <v>23.05</v>
      </c>
      <c r="G22" s="1">
        <v>23.07</v>
      </c>
      <c r="H22" s="1">
        <v>23.08</v>
      </c>
      <c r="I22" s="1"/>
      <c r="J22" s="1"/>
      <c r="K22" s="1"/>
      <c r="L22" s="1"/>
      <c r="M22" s="1"/>
      <c r="N22" s="1"/>
      <c r="O22" s="1"/>
      <c r="P22" s="1"/>
      <c r="Q22" s="1"/>
      <c r="R22" s="1">
        <v>3.581</v>
      </c>
      <c r="S22" s="1">
        <v>5.17</v>
      </c>
      <c r="T22">
        <f>R22/W14</f>
        <v>536.88155922038982</v>
      </c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  <c r="T23">
        <f>SUM(T19:T22)</f>
        <v>1676.2986491967515</v>
      </c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>
        <v>185</v>
      </c>
      <c r="F26" s="61"/>
      <c r="G26" s="60">
        <v>0.68799999999999994</v>
      </c>
      <c r="H26" s="61"/>
      <c r="I26" s="60">
        <v>1.7529999999999999</v>
      </c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354</v>
      </c>
      <c r="F27" s="61"/>
      <c r="G27" s="60">
        <v>0.2089</v>
      </c>
      <c r="H27" s="61"/>
      <c r="I27" s="60">
        <v>2.2400000000000002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>
        <v>295</v>
      </c>
      <c r="F29" s="61"/>
      <c r="G29" s="60">
        <v>0.1968</v>
      </c>
      <c r="H29" s="61"/>
      <c r="I29" s="60">
        <v>3.3839999999999999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9"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F10:G10"/>
    <mergeCell ref="H10:I10"/>
    <mergeCell ref="J10:K10"/>
    <mergeCell ref="L10:M10"/>
    <mergeCell ref="N10:O10"/>
    <mergeCell ref="L9:M9"/>
    <mergeCell ref="P9:Q9"/>
    <mergeCell ref="R9:S9"/>
    <mergeCell ref="D8:D9"/>
    <mergeCell ref="E8:E9"/>
    <mergeCell ref="F8:G9"/>
    <mergeCell ref="H8:M8"/>
    <mergeCell ref="N8:O9"/>
    <mergeCell ref="U11:W12"/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D7E81-0E9A-C548-AC53-55A06F0BA396}">
  <dimension ref="D4:W33"/>
  <sheetViews>
    <sheetView topLeftCell="K1" workbookViewId="0">
      <selection activeCell="N10" sqref="N10:O10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3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3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3" x14ac:dyDescent="0.2">
      <c r="D6" s="76" t="s">
        <v>186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188</v>
      </c>
      <c r="O6" s="76"/>
      <c r="P6" s="76"/>
      <c r="Q6" s="76"/>
      <c r="R6" s="76"/>
      <c r="S6" s="76"/>
    </row>
    <row r="7" spans="4:23" x14ac:dyDescent="0.2">
      <c r="D7" s="76" t="s">
        <v>38</v>
      </c>
      <c r="E7" s="76"/>
      <c r="F7" s="76"/>
      <c r="G7" s="76"/>
      <c r="H7" s="76" t="s">
        <v>187</v>
      </c>
      <c r="I7" s="76"/>
      <c r="J7" s="76"/>
      <c r="K7" s="76"/>
      <c r="L7" s="76"/>
      <c r="M7" s="76"/>
      <c r="N7" s="76" t="s">
        <v>189</v>
      </c>
      <c r="O7" s="76"/>
      <c r="P7" s="76"/>
      <c r="Q7" s="76"/>
      <c r="R7" s="76"/>
      <c r="S7" s="76"/>
    </row>
    <row r="8" spans="4:23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3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23" x14ac:dyDescent="0.2">
      <c r="D10" s="2" t="s">
        <v>9</v>
      </c>
      <c r="E10" s="3">
        <v>6000</v>
      </c>
      <c r="F10" s="73">
        <v>6147</v>
      </c>
      <c r="G10" s="73"/>
      <c r="H10" s="60">
        <v>8</v>
      </c>
      <c r="I10" s="61"/>
      <c r="J10" s="60">
        <v>16</v>
      </c>
      <c r="K10" s="61"/>
      <c r="L10" s="60">
        <v>8</v>
      </c>
      <c r="M10" s="61"/>
      <c r="N10" s="60">
        <v>15368</v>
      </c>
      <c r="O10" s="61"/>
      <c r="P10" s="60">
        <v>28</v>
      </c>
      <c r="Q10" s="61"/>
      <c r="R10" s="60">
        <v>11.2</v>
      </c>
      <c r="S10" s="61"/>
    </row>
    <row r="11" spans="4:23" x14ac:dyDescent="0.2">
      <c r="D11" s="2" t="s">
        <v>10</v>
      </c>
      <c r="E11" s="3">
        <v>21793</v>
      </c>
      <c r="F11" s="73">
        <v>19144</v>
      </c>
      <c r="G11" s="73"/>
      <c r="H11" s="60">
        <v>23</v>
      </c>
      <c r="I11" s="61"/>
      <c r="J11" s="60">
        <v>15</v>
      </c>
      <c r="K11" s="61"/>
      <c r="L11" s="60">
        <v>32</v>
      </c>
      <c r="M11" s="61"/>
      <c r="N11" s="60">
        <v>21272</v>
      </c>
      <c r="O11" s="61"/>
      <c r="P11" s="60">
        <v>38</v>
      </c>
      <c r="Q11" s="61"/>
      <c r="R11" s="60">
        <v>34.200000000000003</v>
      </c>
      <c r="S11" s="61"/>
      <c r="U11" s="51" t="s">
        <v>251</v>
      </c>
      <c r="V11" s="52"/>
      <c r="W11" s="53"/>
    </row>
    <row r="12" spans="4:23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U12" s="54"/>
      <c r="V12" s="55"/>
      <c r="W12" s="56"/>
    </row>
    <row r="13" spans="4:23" ht="17" thickBot="1" x14ac:dyDescent="0.25">
      <c r="D13" s="2" t="s">
        <v>12</v>
      </c>
      <c r="E13" s="3">
        <v>6000</v>
      </c>
      <c r="F13" s="73">
        <v>8976</v>
      </c>
      <c r="G13" s="73"/>
      <c r="H13" s="60">
        <v>11</v>
      </c>
      <c r="I13" s="61"/>
      <c r="J13" s="60">
        <v>10</v>
      </c>
      <c r="K13" s="61"/>
      <c r="L13" s="60"/>
      <c r="M13" s="61"/>
      <c r="N13" s="60">
        <v>8160</v>
      </c>
      <c r="O13" s="61"/>
      <c r="P13" s="60">
        <v>30</v>
      </c>
      <c r="Q13" s="61"/>
      <c r="R13" s="60">
        <v>33</v>
      </c>
      <c r="S13" s="61"/>
      <c r="U13" s="25" t="s">
        <v>9</v>
      </c>
      <c r="V13" s="25" t="s">
        <v>10</v>
      </c>
      <c r="W13" s="25" t="s">
        <v>226</v>
      </c>
    </row>
    <row r="14" spans="4:23" ht="18" thickTop="1" thickBot="1" x14ac:dyDescent="0.25">
      <c r="D14" s="6" t="s">
        <v>13</v>
      </c>
      <c r="E14" s="8">
        <f>SUM(E10:E13)</f>
        <v>33793</v>
      </c>
      <c r="F14" s="69">
        <f>SUM(F10:G13)</f>
        <v>34267</v>
      </c>
      <c r="G14" s="69"/>
      <c r="H14" s="58"/>
      <c r="I14" s="59"/>
      <c r="J14" s="58"/>
      <c r="K14" s="59"/>
      <c r="L14" s="58"/>
      <c r="M14" s="59"/>
      <c r="N14" s="69">
        <f>SUM(N10:O13)</f>
        <v>44800</v>
      </c>
      <c r="O14" s="69"/>
      <c r="P14" s="58"/>
      <c r="Q14" s="59"/>
      <c r="R14" s="69">
        <f>SUM(R10:S13)</f>
        <v>78.400000000000006</v>
      </c>
      <c r="S14" s="69"/>
      <c r="U14" s="28">
        <f>3.37/1000</f>
        <v>3.3700000000000002E-3</v>
      </c>
      <c r="V14" s="14">
        <f>5.9/1000</f>
        <v>5.9000000000000007E-3</v>
      </c>
      <c r="W14" s="14">
        <f>6.67/1000</f>
        <v>6.6699999999999997E-3</v>
      </c>
    </row>
    <row r="15" spans="4:23" x14ac:dyDescent="0.2">
      <c r="D15" s="70" t="s">
        <v>195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23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 t="s">
        <v>69</v>
      </c>
      <c r="F19" s="1">
        <v>23.27</v>
      </c>
      <c r="G19" s="1">
        <v>17.899999999999999</v>
      </c>
      <c r="H19" s="1">
        <v>19</v>
      </c>
      <c r="I19" s="1">
        <v>23.3</v>
      </c>
      <c r="J19" s="1"/>
      <c r="K19" s="1"/>
      <c r="L19" s="1"/>
      <c r="M19" s="1"/>
      <c r="N19" s="1"/>
      <c r="O19" s="1"/>
      <c r="P19" s="1">
        <v>15.2</v>
      </c>
      <c r="Q19" s="1">
        <v>7.78</v>
      </c>
      <c r="R19" s="1">
        <v>3.2170000000000001</v>
      </c>
      <c r="S19" s="1">
        <v>5.32</v>
      </c>
      <c r="T19">
        <f>R19/U14</f>
        <v>954.59940652818989</v>
      </c>
    </row>
    <row r="20" spans="4:20" x14ac:dyDescent="0.2">
      <c r="D20" s="2" t="s">
        <v>10</v>
      </c>
      <c r="E20" s="4" t="s">
        <v>136</v>
      </c>
      <c r="F20" s="1">
        <v>22.91</v>
      </c>
      <c r="G20" s="1">
        <v>22.9</v>
      </c>
      <c r="H20" s="1">
        <v>23.22</v>
      </c>
      <c r="I20" s="1">
        <v>22.98</v>
      </c>
      <c r="J20" s="1">
        <v>22.57</v>
      </c>
      <c r="K20" s="1">
        <v>23.03</v>
      </c>
      <c r="L20" s="1"/>
      <c r="M20" s="1"/>
      <c r="N20" s="1"/>
      <c r="O20" s="1"/>
      <c r="P20" s="1">
        <v>2.6</v>
      </c>
      <c r="Q20" s="1">
        <v>6.78</v>
      </c>
      <c r="R20" s="1">
        <v>2.5009999999999999</v>
      </c>
      <c r="S20" s="1">
        <v>1.95</v>
      </c>
      <c r="T20">
        <f>R20/V14</f>
        <v>423.89830508474569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 t="s">
        <v>190</v>
      </c>
      <c r="F22" s="1">
        <v>21.22</v>
      </c>
      <c r="G22" s="1">
        <v>20.100000000000001</v>
      </c>
      <c r="H22" s="1">
        <v>18</v>
      </c>
      <c r="I22" s="1">
        <v>17.100000000000001</v>
      </c>
      <c r="J22" s="1"/>
      <c r="K22" s="1"/>
      <c r="L22" s="1"/>
      <c r="M22" s="1"/>
      <c r="N22" s="1"/>
      <c r="O22" s="1"/>
      <c r="P22" s="1">
        <v>11.7</v>
      </c>
      <c r="Q22" s="1">
        <v>6.3</v>
      </c>
      <c r="R22" s="1">
        <v>3.7930000000000001</v>
      </c>
      <c r="S22" s="1">
        <v>6.49</v>
      </c>
      <c r="T22">
        <f>R22/W14</f>
        <v>568.66566716641682</v>
      </c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  <c r="T23">
        <f>SUM(T19:T22)</f>
        <v>1947.1633787793523</v>
      </c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>
        <v>8</v>
      </c>
      <c r="F26" s="61"/>
      <c r="G26" s="60">
        <v>0.17899999999999999</v>
      </c>
      <c r="H26" s="61"/>
      <c r="I26" s="60">
        <v>3.0379999999999998</v>
      </c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132</v>
      </c>
      <c r="F27" s="61"/>
      <c r="G27" s="60">
        <v>0.77900000000000003</v>
      </c>
      <c r="H27" s="61"/>
      <c r="I27" s="60">
        <v>1.722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>
        <v>111</v>
      </c>
      <c r="F29" s="61"/>
      <c r="G29" s="60">
        <v>0.74</v>
      </c>
      <c r="H29" s="61"/>
      <c r="I29" s="60">
        <v>3.0529999999999999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9"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F10:G10"/>
    <mergeCell ref="H10:I10"/>
    <mergeCell ref="J10:K10"/>
    <mergeCell ref="L10:M10"/>
    <mergeCell ref="N10:O10"/>
    <mergeCell ref="L9:M9"/>
    <mergeCell ref="P9:Q9"/>
    <mergeCell ref="R9:S9"/>
    <mergeCell ref="D8:D9"/>
    <mergeCell ref="E8:E9"/>
    <mergeCell ref="F8:G9"/>
    <mergeCell ref="H8:M8"/>
    <mergeCell ref="N8:O9"/>
    <mergeCell ref="U11:W12"/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0471-715B-AD43-A29B-90E0F6984284}">
  <dimension ref="D4:W33"/>
  <sheetViews>
    <sheetView topLeftCell="M1" workbookViewId="0">
      <selection activeCell="N10" sqref="N10:O10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3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3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3" x14ac:dyDescent="0.2">
      <c r="D6" s="76" t="s">
        <v>191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193</v>
      </c>
      <c r="O6" s="76"/>
      <c r="P6" s="76"/>
      <c r="Q6" s="76"/>
      <c r="R6" s="76"/>
      <c r="S6" s="76"/>
    </row>
    <row r="7" spans="4:23" x14ac:dyDescent="0.2">
      <c r="D7" s="76" t="s">
        <v>38</v>
      </c>
      <c r="E7" s="76"/>
      <c r="F7" s="76"/>
      <c r="G7" s="76"/>
      <c r="H7" s="76" t="s">
        <v>192</v>
      </c>
      <c r="I7" s="76"/>
      <c r="J7" s="76"/>
      <c r="K7" s="76"/>
      <c r="L7" s="76"/>
      <c r="M7" s="76"/>
      <c r="N7" s="76" t="s">
        <v>194</v>
      </c>
      <c r="O7" s="76"/>
      <c r="P7" s="76"/>
      <c r="Q7" s="76"/>
      <c r="R7" s="76"/>
      <c r="S7" s="76"/>
    </row>
    <row r="8" spans="4:23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3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23" x14ac:dyDescent="0.2">
      <c r="D10" s="2" t="s">
        <v>9</v>
      </c>
      <c r="E10" s="3">
        <v>16000</v>
      </c>
      <c r="F10" s="73">
        <v>12470</v>
      </c>
      <c r="G10" s="73"/>
      <c r="H10" s="60">
        <v>17</v>
      </c>
      <c r="I10" s="61"/>
      <c r="J10" s="60">
        <v>20</v>
      </c>
      <c r="K10" s="61"/>
      <c r="L10" s="60">
        <v>50</v>
      </c>
      <c r="M10" s="61"/>
      <c r="N10" s="60">
        <v>31850</v>
      </c>
      <c r="O10" s="61"/>
      <c r="P10" s="60">
        <v>34</v>
      </c>
      <c r="Q10" s="61"/>
      <c r="R10" s="60">
        <v>13.6</v>
      </c>
      <c r="S10" s="61"/>
    </row>
    <row r="11" spans="4:23" x14ac:dyDescent="0.2">
      <c r="D11" s="2" t="s">
        <v>10</v>
      </c>
      <c r="E11" s="3">
        <v>39177</v>
      </c>
      <c r="F11" s="73">
        <v>40837</v>
      </c>
      <c r="G11" s="73"/>
      <c r="H11" s="60">
        <v>50</v>
      </c>
      <c r="I11" s="61"/>
      <c r="J11" s="60">
        <v>10</v>
      </c>
      <c r="K11" s="61"/>
      <c r="L11" s="60">
        <v>14</v>
      </c>
      <c r="M11" s="61"/>
      <c r="N11" s="60">
        <v>45374</v>
      </c>
      <c r="O11" s="61"/>
      <c r="P11" s="60">
        <v>58</v>
      </c>
      <c r="Q11" s="61"/>
      <c r="R11" s="60">
        <v>52.2</v>
      </c>
      <c r="S11" s="61"/>
    </row>
    <row r="12" spans="4:23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U12" s="51" t="s">
        <v>251</v>
      </c>
      <c r="V12" s="52"/>
      <c r="W12" s="53"/>
    </row>
    <row r="13" spans="4:23" x14ac:dyDescent="0.2">
      <c r="D13" s="2" t="s">
        <v>12</v>
      </c>
      <c r="E13" s="3"/>
      <c r="F13" s="73"/>
      <c r="G13" s="73"/>
      <c r="H13" s="60"/>
      <c r="I13" s="61"/>
      <c r="J13" s="60"/>
      <c r="K13" s="61"/>
      <c r="L13" s="60"/>
      <c r="M13" s="61"/>
      <c r="N13" s="60"/>
      <c r="O13" s="61"/>
      <c r="P13" s="60"/>
      <c r="Q13" s="61"/>
      <c r="R13" s="60"/>
      <c r="S13" s="61"/>
      <c r="U13" s="54"/>
      <c r="V13" s="55"/>
      <c r="W13" s="56"/>
    </row>
    <row r="14" spans="4:23" ht="17" thickBot="1" x14ac:dyDescent="0.25">
      <c r="D14" s="6" t="s">
        <v>13</v>
      </c>
      <c r="E14" s="8">
        <f>SUM(E10:E13)</f>
        <v>55177</v>
      </c>
      <c r="F14" s="69">
        <f>SUM(F10:G13)</f>
        <v>53307</v>
      </c>
      <c r="G14" s="69"/>
      <c r="H14" s="58"/>
      <c r="I14" s="59"/>
      <c r="J14" s="58"/>
      <c r="K14" s="59"/>
      <c r="L14" s="58"/>
      <c r="M14" s="59"/>
      <c r="N14" s="69">
        <f>SUM(N10:O13)</f>
        <v>77224</v>
      </c>
      <c r="O14" s="69"/>
      <c r="P14" s="58"/>
      <c r="Q14" s="59"/>
      <c r="R14" s="69">
        <f>SUM(R10:S13)</f>
        <v>65.8</v>
      </c>
      <c r="S14" s="69"/>
      <c r="U14" s="25" t="s">
        <v>9</v>
      </c>
      <c r="V14" s="25" t="s">
        <v>10</v>
      </c>
      <c r="W14" s="25" t="s">
        <v>226</v>
      </c>
    </row>
    <row r="15" spans="4:23" ht="18" thickTop="1" thickBot="1" x14ac:dyDescent="0.25">
      <c r="D15" s="70" t="s">
        <v>196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  <c r="U15" s="28">
        <f>3.37/1000</f>
        <v>3.3700000000000002E-3</v>
      </c>
      <c r="V15" s="14">
        <f>5.9/1000</f>
        <v>5.9000000000000007E-3</v>
      </c>
      <c r="W15" s="14">
        <f>6.67/1000</f>
        <v>6.6699999999999997E-3</v>
      </c>
    </row>
    <row r="16" spans="4:23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 t="s">
        <v>69</v>
      </c>
      <c r="F19" s="1">
        <v>23.45</v>
      </c>
      <c r="G19" s="1">
        <v>23.3</v>
      </c>
      <c r="H19" s="1">
        <v>23.68</v>
      </c>
      <c r="I19" s="1">
        <v>23.2</v>
      </c>
      <c r="J19" s="1">
        <v>23.2</v>
      </c>
      <c r="K19" s="1">
        <v>23.17</v>
      </c>
      <c r="L19" s="1"/>
      <c r="M19" s="1"/>
      <c r="N19" s="1"/>
      <c r="O19" s="1"/>
      <c r="P19" s="1">
        <v>14.2</v>
      </c>
      <c r="Q19" s="1">
        <v>2.12</v>
      </c>
      <c r="R19" s="1">
        <v>5.1719999999999997</v>
      </c>
      <c r="S19" s="1">
        <v>4.18</v>
      </c>
      <c r="T19">
        <f>R19/U15</f>
        <v>1534.7181008902076</v>
      </c>
    </row>
    <row r="20" spans="4:20" x14ac:dyDescent="0.2">
      <c r="D20" s="2" t="s">
        <v>10</v>
      </c>
      <c r="E20" s="4" t="s">
        <v>136</v>
      </c>
      <c r="F20" s="1">
        <v>23.04</v>
      </c>
      <c r="G20" s="1">
        <v>23.04</v>
      </c>
      <c r="H20" s="1">
        <v>22.68</v>
      </c>
      <c r="I20" s="1">
        <v>24.86</v>
      </c>
      <c r="J20" s="1">
        <v>23.01</v>
      </c>
      <c r="K20" s="1">
        <v>23.01</v>
      </c>
      <c r="L20" s="1">
        <v>23.01</v>
      </c>
      <c r="M20" s="1">
        <v>23.02</v>
      </c>
      <c r="N20" s="1">
        <v>23.1</v>
      </c>
      <c r="O20" s="1">
        <v>23.1</v>
      </c>
      <c r="P20" s="1"/>
      <c r="Q20" s="1">
        <v>7.77</v>
      </c>
      <c r="R20" s="1">
        <v>3.9609999999999999</v>
      </c>
      <c r="S20" s="1">
        <v>1.46</v>
      </c>
      <c r="T20">
        <f>R20/V15</f>
        <v>671.35593220338967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  <c r="T23">
        <f>SUM(T19:T22)</f>
        <v>2206.0740330935973</v>
      </c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>
        <v>382</v>
      </c>
      <c r="F26" s="61"/>
      <c r="G26" s="60">
        <v>0.1421</v>
      </c>
      <c r="H26" s="61"/>
      <c r="I26" s="60">
        <v>5.03</v>
      </c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558</v>
      </c>
      <c r="F27" s="61"/>
      <c r="G27" s="60">
        <v>0.31740000000000002</v>
      </c>
      <c r="H27" s="61"/>
      <c r="I27" s="60">
        <v>3.6440000000000001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/>
      <c r="F29" s="61"/>
      <c r="G29" s="60"/>
      <c r="H29" s="61"/>
      <c r="I29" s="60"/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9"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F10:G10"/>
    <mergeCell ref="H10:I10"/>
    <mergeCell ref="J10:K10"/>
    <mergeCell ref="L10:M10"/>
    <mergeCell ref="N10:O10"/>
    <mergeCell ref="L9:M9"/>
    <mergeCell ref="P9:Q9"/>
    <mergeCell ref="R9:S9"/>
    <mergeCell ref="D8:D9"/>
    <mergeCell ref="E8:E9"/>
    <mergeCell ref="F8:G9"/>
    <mergeCell ref="H8:M8"/>
    <mergeCell ref="N8:O9"/>
    <mergeCell ref="U12:W13"/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42B4B-3A40-3243-9901-28CDFDD32D76}">
  <dimension ref="D4:X33"/>
  <sheetViews>
    <sheetView topLeftCell="L1" workbookViewId="0">
      <selection activeCell="V10" sqref="V10:X13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4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4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4" x14ac:dyDescent="0.2">
      <c r="D6" s="76" t="s">
        <v>191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133</v>
      </c>
      <c r="O6" s="76"/>
      <c r="P6" s="76"/>
      <c r="Q6" s="76"/>
      <c r="R6" s="76"/>
      <c r="S6" s="76"/>
    </row>
    <row r="7" spans="4:24" x14ac:dyDescent="0.2">
      <c r="D7" s="76" t="s">
        <v>54</v>
      </c>
      <c r="E7" s="76"/>
      <c r="F7" s="76"/>
      <c r="G7" s="76"/>
      <c r="H7" s="76" t="s">
        <v>197</v>
      </c>
      <c r="I7" s="76"/>
      <c r="J7" s="76"/>
      <c r="K7" s="76"/>
      <c r="L7" s="76"/>
      <c r="M7" s="76"/>
      <c r="N7" s="76" t="s">
        <v>198</v>
      </c>
      <c r="O7" s="76"/>
      <c r="P7" s="76"/>
      <c r="Q7" s="76"/>
      <c r="R7" s="76"/>
      <c r="S7" s="76"/>
    </row>
    <row r="8" spans="4:24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4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24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  <c r="V10" s="51" t="s">
        <v>251</v>
      </c>
      <c r="W10" s="52"/>
      <c r="X10" s="53"/>
    </row>
    <row r="11" spans="4:24" x14ac:dyDescent="0.2">
      <c r="D11" s="2" t="s">
        <v>10</v>
      </c>
      <c r="E11" s="3">
        <v>20000</v>
      </c>
      <c r="F11" s="73">
        <v>18914</v>
      </c>
      <c r="G11" s="73"/>
      <c r="H11" s="60">
        <v>23</v>
      </c>
      <c r="I11" s="61"/>
      <c r="J11" s="60">
        <v>8</v>
      </c>
      <c r="K11" s="61"/>
      <c r="L11" s="60">
        <v>27</v>
      </c>
      <c r="M11" s="61"/>
      <c r="N11" s="60">
        <v>21015</v>
      </c>
      <c r="O11" s="61"/>
      <c r="P11" s="60">
        <v>36</v>
      </c>
      <c r="Q11" s="61"/>
      <c r="R11" s="60">
        <v>32.4</v>
      </c>
      <c r="S11" s="61"/>
      <c r="V11" s="54"/>
      <c r="W11" s="55"/>
      <c r="X11" s="56"/>
    </row>
    <row r="12" spans="4:24" ht="17" thickBot="1" x14ac:dyDescent="0.25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V12" s="25" t="s">
        <v>9</v>
      </c>
      <c r="W12" s="25" t="s">
        <v>10</v>
      </c>
      <c r="X12" s="25" t="s">
        <v>226</v>
      </c>
    </row>
    <row r="13" spans="4:24" ht="18" thickTop="1" thickBot="1" x14ac:dyDescent="0.25">
      <c r="D13" s="2" t="s">
        <v>12</v>
      </c>
      <c r="E13" s="3"/>
      <c r="F13" s="73"/>
      <c r="G13" s="73"/>
      <c r="H13" s="60"/>
      <c r="I13" s="61"/>
      <c r="J13" s="60"/>
      <c r="K13" s="61"/>
      <c r="L13" s="60"/>
      <c r="M13" s="61"/>
      <c r="N13" s="60"/>
      <c r="O13" s="61"/>
      <c r="P13" s="60"/>
      <c r="Q13" s="61"/>
      <c r="R13" s="60"/>
      <c r="S13" s="61"/>
      <c r="V13" s="28">
        <f>3.37/1000</f>
        <v>3.3700000000000002E-3</v>
      </c>
      <c r="W13" s="14">
        <f>5.9/1000</f>
        <v>5.9000000000000007E-3</v>
      </c>
      <c r="X13" s="14">
        <f>6.67/1000</f>
        <v>6.6699999999999997E-3</v>
      </c>
    </row>
    <row r="14" spans="4:24" x14ac:dyDescent="0.2">
      <c r="D14" s="6" t="s">
        <v>13</v>
      </c>
      <c r="E14" s="8">
        <f>SUM(E11:E13)</f>
        <v>20000</v>
      </c>
      <c r="F14" s="69">
        <f>SUM(F11:G13)</f>
        <v>18914</v>
      </c>
      <c r="G14" s="69"/>
      <c r="H14" s="58"/>
      <c r="I14" s="59"/>
      <c r="J14" s="58"/>
      <c r="K14" s="59"/>
      <c r="L14" s="58"/>
      <c r="M14" s="59"/>
      <c r="N14" s="69"/>
      <c r="O14" s="69"/>
      <c r="P14" s="58"/>
      <c r="Q14" s="59"/>
      <c r="R14" s="69"/>
      <c r="S14" s="69"/>
    </row>
    <row r="15" spans="4:24" x14ac:dyDescent="0.2">
      <c r="D15" s="70" t="s">
        <v>199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24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20" x14ac:dyDescent="0.2">
      <c r="D20" s="2" t="s">
        <v>10</v>
      </c>
      <c r="E20" s="4" t="s">
        <v>78</v>
      </c>
      <c r="F20" s="1">
        <v>2072</v>
      </c>
      <c r="G20" s="1">
        <v>22.66</v>
      </c>
      <c r="H20" s="1">
        <v>24.13</v>
      </c>
      <c r="I20" s="1">
        <v>27.21</v>
      </c>
      <c r="J20" s="1">
        <v>24.13</v>
      </c>
      <c r="K20" s="1">
        <v>23</v>
      </c>
      <c r="L20" s="1"/>
      <c r="M20" s="1"/>
      <c r="N20" s="1"/>
      <c r="O20" s="1"/>
      <c r="P20" s="1">
        <v>8.8800000000000008</v>
      </c>
      <c r="Q20" s="1">
        <v>5.33</v>
      </c>
      <c r="R20" s="1">
        <v>3.4390000000000001</v>
      </c>
      <c r="S20" s="1">
        <v>2.69</v>
      </c>
      <c r="T20">
        <f>R20/W13</f>
        <v>582.88135593220329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506</v>
      </c>
      <c r="F27" s="61"/>
      <c r="G27" s="60">
        <v>0.29849999999999999</v>
      </c>
      <c r="H27" s="61"/>
      <c r="I27" s="60">
        <v>3.141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/>
      <c r="F29" s="61"/>
      <c r="G29" s="60"/>
      <c r="H29" s="61"/>
      <c r="I29" s="60"/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9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V10:X11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45CFD-C4BA-F342-8419-C10BADA39ABA}">
  <dimension ref="D4:W33"/>
  <sheetViews>
    <sheetView topLeftCell="M1" workbookViewId="0">
      <selection activeCell="A30" sqref="A30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3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3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3" x14ac:dyDescent="0.2">
      <c r="D6" s="76" t="s">
        <v>200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202</v>
      </c>
      <c r="O6" s="76"/>
      <c r="P6" s="76"/>
      <c r="Q6" s="76"/>
      <c r="R6" s="76"/>
      <c r="S6" s="76"/>
    </row>
    <row r="7" spans="4:23" x14ac:dyDescent="0.2">
      <c r="D7" s="76" t="s">
        <v>38</v>
      </c>
      <c r="E7" s="76"/>
      <c r="F7" s="76"/>
      <c r="G7" s="76"/>
      <c r="H7" s="76" t="s">
        <v>201</v>
      </c>
      <c r="I7" s="76"/>
      <c r="J7" s="76"/>
      <c r="K7" s="76"/>
      <c r="L7" s="76"/>
      <c r="M7" s="76"/>
      <c r="N7" s="76" t="s">
        <v>203</v>
      </c>
      <c r="O7" s="76"/>
      <c r="P7" s="76"/>
      <c r="Q7" s="76"/>
      <c r="R7" s="76"/>
      <c r="S7" s="76"/>
    </row>
    <row r="8" spans="4:23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3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23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</row>
    <row r="11" spans="4:23" x14ac:dyDescent="0.2">
      <c r="D11" s="2" t="s">
        <v>10</v>
      </c>
      <c r="E11" s="3">
        <v>43032</v>
      </c>
      <c r="F11" s="73">
        <v>11446</v>
      </c>
      <c r="G11" s="73"/>
      <c r="H11" s="60">
        <v>14</v>
      </c>
      <c r="I11" s="61"/>
      <c r="J11" s="60">
        <v>3</v>
      </c>
      <c r="K11" s="61"/>
      <c r="L11" s="60">
        <v>10</v>
      </c>
      <c r="M11" s="61"/>
      <c r="N11" s="60">
        <v>12718</v>
      </c>
      <c r="O11" s="61"/>
      <c r="P11" s="60">
        <v>22</v>
      </c>
      <c r="Q11" s="61"/>
      <c r="R11" s="60">
        <v>19.8</v>
      </c>
      <c r="S11" s="61"/>
    </row>
    <row r="12" spans="4:23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U12" s="51" t="s">
        <v>251</v>
      </c>
      <c r="V12" s="52"/>
      <c r="W12" s="53"/>
    </row>
    <row r="13" spans="4:23" x14ac:dyDescent="0.2">
      <c r="D13" s="2" t="s">
        <v>12</v>
      </c>
      <c r="E13" s="3"/>
      <c r="F13" s="73"/>
      <c r="G13" s="73"/>
      <c r="H13" s="60"/>
      <c r="I13" s="61"/>
      <c r="J13" s="60"/>
      <c r="K13" s="61"/>
      <c r="L13" s="60"/>
      <c r="M13" s="61"/>
      <c r="N13" s="60"/>
      <c r="O13" s="61"/>
      <c r="P13" s="60"/>
      <c r="Q13" s="61"/>
      <c r="R13" s="60"/>
      <c r="S13" s="61"/>
      <c r="U13" s="54"/>
      <c r="V13" s="55"/>
      <c r="W13" s="56"/>
    </row>
    <row r="14" spans="4:23" ht="17" thickBot="1" x14ac:dyDescent="0.25">
      <c r="D14" s="6" t="s">
        <v>13</v>
      </c>
      <c r="E14" s="8">
        <f>SUM(E11:E13)</f>
        <v>43032</v>
      </c>
      <c r="F14" s="69">
        <f>SUM(F11:G13)</f>
        <v>11446</v>
      </c>
      <c r="G14" s="69"/>
      <c r="H14" s="58"/>
      <c r="I14" s="59"/>
      <c r="J14" s="58"/>
      <c r="K14" s="59"/>
      <c r="L14" s="58"/>
      <c r="M14" s="59"/>
      <c r="N14" s="69"/>
      <c r="O14" s="69"/>
      <c r="P14" s="58"/>
      <c r="Q14" s="59"/>
      <c r="R14" s="69"/>
      <c r="S14" s="69"/>
      <c r="U14" s="25" t="s">
        <v>9</v>
      </c>
      <c r="V14" s="25" t="s">
        <v>10</v>
      </c>
      <c r="W14" s="25" t="s">
        <v>226</v>
      </c>
    </row>
    <row r="15" spans="4:23" ht="18" thickTop="1" thickBot="1" x14ac:dyDescent="0.25">
      <c r="D15" s="70" t="s">
        <v>204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  <c r="U15" s="28">
        <f>3.37/1000</f>
        <v>3.3700000000000002E-3</v>
      </c>
      <c r="V15" s="14">
        <f>5.9/1000</f>
        <v>5.9000000000000007E-3</v>
      </c>
      <c r="W15" s="14">
        <f>6.67/1000</f>
        <v>6.6699999999999997E-3</v>
      </c>
    </row>
    <row r="16" spans="4:23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20" x14ac:dyDescent="0.2">
      <c r="D20" s="2" t="s">
        <v>10</v>
      </c>
      <c r="E20" s="4"/>
      <c r="F20" s="1">
        <v>22.94</v>
      </c>
      <c r="G20" s="1">
        <v>22.68</v>
      </c>
      <c r="H20" s="1">
        <v>23.15</v>
      </c>
      <c r="I20" s="1">
        <v>24.7</v>
      </c>
      <c r="J20" s="1">
        <v>23.01</v>
      </c>
      <c r="K20" s="1">
        <v>23.01</v>
      </c>
      <c r="L20" s="1"/>
      <c r="M20" s="1"/>
      <c r="N20" s="1"/>
      <c r="O20" s="1"/>
      <c r="P20" s="1">
        <v>20</v>
      </c>
      <c r="Q20" s="1">
        <v>15.4</v>
      </c>
      <c r="R20" s="1">
        <v>28.923999999999999</v>
      </c>
      <c r="S20" s="1">
        <v>27.79</v>
      </c>
      <c r="T20">
        <f>R20/V15</f>
        <v>4902.3728813559319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750</v>
      </c>
      <c r="F27" s="61"/>
      <c r="G27" s="60">
        <v>0.443</v>
      </c>
      <c r="H27" s="61"/>
      <c r="I27" s="60">
        <v>28.481999999999999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/>
      <c r="F29" s="61"/>
      <c r="G29" s="60"/>
      <c r="H29" s="61"/>
      <c r="I29" s="60"/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9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U12:W13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5E650-E854-294D-A0AC-D13D3625F889}">
  <dimension ref="D4:Z33"/>
  <sheetViews>
    <sheetView topLeftCell="L1" workbookViewId="0">
      <selection activeCell="X15" sqref="X15:Z18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6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6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6" x14ac:dyDescent="0.2">
      <c r="D6" s="76" t="s">
        <v>205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207</v>
      </c>
      <c r="O6" s="76"/>
      <c r="P6" s="76"/>
      <c r="Q6" s="76"/>
      <c r="R6" s="76"/>
      <c r="S6" s="76"/>
    </row>
    <row r="7" spans="4:26" x14ac:dyDescent="0.2">
      <c r="D7" s="76" t="s">
        <v>38</v>
      </c>
      <c r="E7" s="76"/>
      <c r="F7" s="76"/>
      <c r="G7" s="76"/>
      <c r="H7" s="76" t="s">
        <v>206</v>
      </c>
      <c r="I7" s="76"/>
      <c r="J7" s="76"/>
      <c r="K7" s="76"/>
      <c r="L7" s="76"/>
      <c r="M7" s="76"/>
      <c r="N7" s="76" t="s">
        <v>203</v>
      </c>
      <c r="O7" s="76"/>
      <c r="P7" s="76"/>
      <c r="Q7" s="76"/>
      <c r="R7" s="76"/>
      <c r="S7" s="76"/>
    </row>
    <row r="8" spans="4:26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6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26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</row>
    <row r="11" spans="4:26" x14ac:dyDescent="0.2">
      <c r="D11" s="2" t="s">
        <v>10</v>
      </c>
      <c r="E11" s="3">
        <v>10000</v>
      </c>
      <c r="F11" s="73">
        <v>10345</v>
      </c>
      <c r="G11" s="73"/>
      <c r="H11" s="60">
        <v>12</v>
      </c>
      <c r="I11" s="61"/>
      <c r="J11" s="60">
        <v>19</v>
      </c>
      <c r="K11" s="61"/>
      <c r="L11" s="60">
        <v>11</v>
      </c>
      <c r="M11" s="61"/>
      <c r="N11" s="60">
        <v>11495</v>
      </c>
      <c r="O11" s="61"/>
      <c r="P11" s="60">
        <v>22</v>
      </c>
      <c r="Q11" s="61"/>
      <c r="R11" s="60">
        <v>19.8</v>
      </c>
      <c r="S11" s="61"/>
    </row>
    <row r="12" spans="4:26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</row>
    <row r="13" spans="4:26" x14ac:dyDescent="0.2">
      <c r="D13" s="2" t="s">
        <v>12</v>
      </c>
      <c r="E13" s="3">
        <v>4000</v>
      </c>
      <c r="F13" s="73">
        <v>4002</v>
      </c>
      <c r="G13" s="73"/>
      <c r="H13" s="60">
        <v>5</v>
      </c>
      <c r="I13" s="61"/>
      <c r="J13" s="60">
        <v>1</v>
      </c>
      <c r="K13" s="61"/>
      <c r="L13" s="60">
        <v>15</v>
      </c>
      <c r="M13" s="61"/>
      <c r="N13" s="60">
        <v>3639</v>
      </c>
      <c r="O13" s="61"/>
      <c r="P13" s="60">
        <v>12</v>
      </c>
      <c r="Q13" s="61"/>
      <c r="R13" s="60">
        <v>13.2</v>
      </c>
      <c r="S13" s="61"/>
    </row>
    <row r="14" spans="4:26" x14ac:dyDescent="0.2">
      <c r="D14" s="6" t="s">
        <v>13</v>
      </c>
      <c r="E14" s="8">
        <f>SUM(E11:E13)</f>
        <v>14000</v>
      </c>
      <c r="F14" s="69">
        <f>SUM(F11:G13)</f>
        <v>14347</v>
      </c>
      <c r="G14" s="69"/>
      <c r="H14" s="58"/>
      <c r="I14" s="59"/>
      <c r="J14" s="58"/>
      <c r="K14" s="59"/>
      <c r="L14" s="58"/>
      <c r="M14" s="59"/>
      <c r="N14" s="69">
        <f>SUM(N11:O13)</f>
        <v>15134</v>
      </c>
      <c r="O14" s="69"/>
      <c r="P14" s="58"/>
      <c r="Q14" s="59"/>
      <c r="R14" s="69"/>
      <c r="S14" s="69"/>
    </row>
    <row r="15" spans="4:26" x14ac:dyDescent="0.2">
      <c r="D15" s="70" t="s">
        <v>208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  <c r="X15" s="51" t="s">
        <v>251</v>
      </c>
      <c r="Y15" s="52"/>
      <c r="Z15" s="53"/>
    </row>
    <row r="16" spans="4:26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97" t="s">
        <v>21</v>
      </c>
      <c r="Q16" s="98"/>
      <c r="R16" s="98"/>
      <c r="S16" s="99"/>
      <c r="T16" s="62" t="s">
        <v>22</v>
      </c>
      <c r="U16" s="62"/>
      <c r="X16" s="54"/>
      <c r="Y16" s="55"/>
      <c r="Z16" s="56"/>
    </row>
    <row r="17" spans="4:26" ht="17" thickBot="1" x14ac:dyDescent="0.25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100"/>
      <c r="Q17" s="101"/>
      <c r="R17" s="101"/>
      <c r="S17" s="102"/>
      <c r="T17" s="62"/>
      <c r="U17" s="62"/>
      <c r="X17" s="25" t="s">
        <v>9</v>
      </c>
      <c r="Y17" s="25" t="s">
        <v>10</v>
      </c>
      <c r="Z17" s="25" t="s">
        <v>226</v>
      </c>
    </row>
    <row r="18" spans="4:26" ht="18" thickTop="1" thickBot="1" x14ac:dyDescent="0.25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103"/>
      <c r="Q18" s="104"/>
      <c r="R18" s="104"/>
      <c r="S18" s="105"/>
      <c r="T18" s="7" t="s">
        <v>23</v>
      </c>
      <c r="U18" s="7" t="s">
        <v>25</v>
      </c>
      <c r="X18" s="28">
        <f>3.37/1000</f>
        <v>3.3700000000000002E-3</v>
      </c>
      <c r="Y18" s="14">
        <f>5.9/1000</f>
        <v>5.9000000000000007E-3</v>
      </c>
      <c r="Z18" s="14">
        <f>6.67/1000</f>
        <v>6.6699999999999997E-3</v>
      </c>
    </row>
    <row r="19" spans="4:26" x14ac:dyDescent="0.2">
      <c r="D19" s="2" t="s">
        <v>9</v>
      </c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3"/>
      <c r="U19" s="3"/>
    </row>
    <row r="20" spans="4:26" x14ac:dyDescent="0.2">
      <c r="D20" s="2" t="s">
        <v>10</v>
      </c>
      <c r="E20" s="4" t="s">
        <v>163</v>
      </c>
      <c r="F20" s="1">
        <v>23.06</v>
      </c>
      <c r="G20" s="1">
        <v>22.91</v>
      </c>
      <c r="H20" s="1">
        <v>23.18</v>
      </c>
      <c r="I20" s="1">
        <v>24.43</v>
      </c>
      <c r="J20" s="1">
        <v>23.09</v>
      </c>
      <c r="K20" s="1">
        <v>23.09</v>
      </c>
      <c r="L20" s="1"/>
      <c r="M20" s="1"/>
      <c r="N20" s="1"/>
      <c r="O20" s="1"/>
      <c r="P20" s="1">
        <v>22.5</v>
      </c>
      <c r="Q20" s="1">
        <v>18.3</v>
      </c>
      <c r="R20" s="1">
        <v>13</v>
      </c>
      <c r="S20" s="1"/>
      <c r="T20" s="3">
        <v>18.010000000000002</v>
      </c>
      <c r="U20" s="3">
        <v>20.95</v>
      </c>
      <c r="V20">
        <f>T20/Y18</f>
        <v>3052.5423728813557</v>
      </c>
    </row>
    <row r="21" spans="4:26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3"/>
      <c r="U21" s="3"/>
    </row>
    <row r="22" spans="4:26" x14ac:dyDescent="0.2">
      <c r="D22" s="2" t="s">
        <v>12</v>
      </c>
      <c r="E22" s="4" t="s">
        <v>209</v>
      </c>
      <c r="F22" s="1">
        <v>19.13</v>
      </c>
      <c r="G22" s="1">
        <v>19.13</v>
      </c>
      <c r="H22" s="1">
        <v>22.97</v>
      </c>
      <c r="I22" s="1"/>
      <c r="J22" s="1"/>
      <c r="K22" s="1"/>
      <c r="L22" s="1"/>
      <c r="M22" s="1"/>
      <c r="N22" s="1"/>
      <c r="O22" s="1"/>
      <c r="P22" s="1">
        <v>16.399999999999999</v>
      </c>
      <c r="Q22" s="1">
        <v>14.3</v>
      </c>
      <c r="R22" s="1"/>
      <c r="S22" s="1"/>
      <c r="T22" s="3">
        <v>6.1779999999999999</v>
      </c>
      <c r="U22" s="3">
        <v>20.239999999999998</v>
      </c>
      <c r="V22">
        <f>T22/Z18</f>
        <v>926.23688155922036</v>
      </c>
    </row>
    <row r="23" spans="4:26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  <c r="V23">
        <f>SUM(V20:V22)</f>
        <v>3978.7792544405761</v>
      </c>
    </row>
    <row r="24" spans="4:26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6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6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6" x14ac:dyDescent="0.2">
      <c r="D27" s="2" t="s">
        <v>10</v>
      </c>
      <c r="E27" s="60">
        <v>822</v>
      </c>
      <c r="F27" s="61"/>
      <c r="G27" s="60">
        <v>0.48499999999999999</v>
      </c>
      <c r="H27" s="61"/>
      <c r="I27" s="60">
        <v>17.524999999999999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6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6" x14ac:dyDescent="0.2">
      <c r="D29" s="2" t="s">
        <v>12</v>
      </c>
      <c r="E29" s="60">
        <v>541</v>
      </c>
      <c r="F29" s="61"/>
      <c r="G29" s="60">
        <v>0.36099999999999999</v>
      </c>
      <c r="H29" s="61"/>
      <c r="I29" s="60">
        <v>5.8170000000000002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6" ht="6" customHeight="1" x14ac:dyDescent="0.2"/>
    <row r="31" spans="4:26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6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9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T16:U17"/>
    <mergeCell ref="D17:D18"/>
    <mergeCell ref="E17:E18"/>
    <mergeCell ref="F17:F18"/>
    <mergeCell ref="G17:G18"/>
    <mergeCell ref="H17:H18"/>
    <mergeCell ref="P16:S18"/>
    <mergeCell ref="O17:O18"/>
    <mergeCell ref="I17:I18"/>
    <mergeCell ref="J17:J18"/>
    <mergeCell ref="K17:K18"/>
    <mergeCell ref="L17:L18"/>
    <mergeCell ref="M17:M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X15:Z16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D6EA7-A104-2042-AE77-9B49C4D19C6F}">
  <dimension ref="D4:W33"/>
  <sheetViews>
    <sheetView topLeftCell="K1" workbookViewId="0">
      <selection activeCell="N10" sqref="N10:O10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3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3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3" x14ac:dyDescent="0.2">
      <c r="D6" s="76" t="s">
        <v>210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154</v>
      </c>
      <c r="O6" s="76"/>
      <c r="P6" s="76"/>
      <c r="Q6" s="76"/>
      <c r="R6" s="76"/>
      <c r="S6" s="76"/>
    </row>
    <row r="7" spans="4:23" x14ac:dyDescent="0.2">
      <c r="D7" s="76" t="s">
        <v>38</v>
      </c>
      <c r="E7" s="76"/>
      <c r="F7" s="76"/>
      <c r="G7" s="76"/>
      <c r="H7" s="76" t="s">
        <v>211</v>
      </c>
      <c r="I7" s="76"/>
      <c r="J7" s="76"/>
      <c r="K7" s="76"/>
      <c r="L7" s="76"/>
      <c r="M7" s="76"/>
      <c r="N7" s="76" t="s">
        <v>212</v>
      </c>
      <c r="O7" s="76"/>
      <c r="P7" s="76"/>
      <c r="Q7" s="76"/>
      <c r="R7" s="76"/>
      <c r="S7" s="76"/>
    </row>
    <row r="8" spans="4:23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3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23" x14ac:dyDescent="0.2">
      <c r="D10" s="2" t="s">
        <v>9</v>
      </c>
      <c r="E10" s="3">
        <v>6000</v>
      </c>
      <c r="F10" s="73">
        <v>6414</v>
      </c>
      <c r="G10" s="73"/>
      <c r="H10" s="60">
        <v>8</v>
      </c>
      <c r="I10" s="61"/>
      <c r="J10" s="60">
        <v>27</v>
      </c>
      <c r="K10" s="61"/>
      <c r="L10" s="60">
        <v>16</v>
      </c>
      <c r="M10" s="61"/>
      <c r="N10" s="60">
        <v>16037</v>
      </c>
      <c r="O10" s="61"/>
      <c r="P10" s="60">
        <v>32</v>
      </c>
      <c r="Q10" s="61"/>
      <c r="R10" s="60">
        <v>12.8</v>
      </c>
      <c r="S10" s="61"/>
    </row>
    <row r="11" spans="4:23" x14ac:dyDescent="0.2">
      <c r="D11" s="2" t="s">
        <v>10</v>
      </c>
      <c r="E11" s="3">
        <v>12362</v>
      </c>
      <c r="F11" s="73">
        <v>10052</v>
      </c>
      <c r="G11" s="73"/>
      <c r="H11" s="60">
        <v>12</v>
      </c>
      <c r="I11" s="61"/>
      <c r="J11" s="60">
        <v>10</v>
      </c>
      <c r="K11" s="61"/>
      <c r="L11" s="60">
        <v>9</v>
      </c>
      <c r="M11" s="61"/>
      <c r="N11" s="60">
        <v>11169</v>
      </c>
      <c r="O11" s="61"/>
      <c r="P11" s="60">
        <v>38</v>
      </c>
      <c r="Q11" s="61"/>
      <c r="R11" s="60">
        <v>34.200000000000003</v>
      </c>
      <c r="S11" s="61"/>
    </row>
    <row r="12" spans="4:23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</row>
    <row r="13" spans="4:23" x14ac:dyDescent="0.2">
      <c r="D13" s="2" t="s">
        <v>12</v>
      </c>
      <c r="E13" s="3">
        <v>15000</v>
      </c>
      <c r="F13" s="73">
        <v>15379</v>
      </c>
      <c r="G13" s="73"/>
      <c r="H13" s="60">
        <v>19</v>
      </c>
      <c r="I13" s="61"/>
      <c r="J13" s="60">
        <v>12</v>
      </c>
      <c r="K13" s="61"/>
      <c r="L13" s="60">
        <v>3</v>
      </c>
      <c r="M13" s="61"/>
      <c r="N13" s="60">
        <v>13981</v>
      </c>
      <c r="O13" s="61"/>
      <c r="P13" s="60">
        <v>44</v>
      </c>
      <c r="Q13" s="61"/>
      <c r="R13" s="60">
        <v>48.4</v>
      </c>
      <c r="S13" s="61"/>
    </row>
    <row r="14" spans="4:23" x14ac:dyDescent="0.2">
      <c r="D14" s="6" t="s">
        <v>13</v>
      </c>
      <c r="E14" s="8">
        <f>SUM(E10:E13)</f>
        <v>33362</v>
      </c>
      <c r="F14" s="69">
        <f>SUM(F10:G13)</f>
        <v>31845</v>
      </c>
      <c r="G14" s="69"/>
      <c r="H14" s="58"/>
      <c r="I14" s="59"/>
      <c r="J14" s="58"/>
      <c r="K14" s="59"/>
      <c r="L14" s="58"/>
      <c r="M14" s="59"/>
      <c r="N14" s="69">
        <f>SUM(N10:O13)</f>
        <v>41187</v>
      </c>
      <c r="O14" s="69"/>
      <c r="P14" s="58"/>
      <c r="Q14" s="59"/>
      <c r="R14" s="69">
        <f>SUM(R10:S13)</f>
        <v>95.4</v>
      </c>
      <c r="S14" s="69"/>
      <c r="U14" s="51" t="s">
        <v>251</v>
      </c>
      <c r="V14" s="52"/>
      <c r="W14" s="53"/>
    </row>
    <row r="15" spans="4:23" x14ac:dyDescent="0.2">
      <c r="D15" s="70" t="s">
        <v>213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  <c r="U15" s="54"/>
      <c r="V15" s="55"/>
      <c r="W15" s="56"/>
    </row>
    <row r="16" spans="4:23" ht="17" thickBot="1" x14ac:dyDescent="0.25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  <c r="U16" s="25" t="s">
        <v>9</v>
      </c>
      <c r="V16" s="25" t="s">
        <v>10</v>
      </c>
      <c r="W16" s="25" t="s">
        <v>226</v>
      </c>
    </row>
    <row r="17" spans="4:23" ht="18" thickTop="1" thickBot="1" x14ac:dyDescent="0.25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  <c r="U17" s="28">
        <f>3.37/1000</f>
        <v>3.3700000000000002E-3</v>
      </c>
      <c r="V17" s="14">
        <f>5.9/1000</f>
        <v>5.9000000000000007E-3</v>
      </c>
      <c r="W17" s="14">
        <f>6.67/1000</f>
        <v>6.6699999999999997E-3</v>
      </c>
    </row>
    <row r="18" spans="4:23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3" x14ac:dyDescent="0.2">
      <c r="D19" s="2" t="s">
        <v>9</v>
      </c>
      <c r="E19" s="4" t="s">
        <v>214</v>
      </c>
      <c r="F19" s="1">
        <v>23.72</v>
      </c>
      <c r="G19" s="1">
        <v>23.45</v>
      </c>
      <c r="H19" s="1">
        <v>5.78</v>
      </c>
      <c r="I19" s="1">
        <v>16</v>
      </c>
      <c r="J19" s="1"/>
      <c r="K19" s="1"/>
      <c r="L19" s="1"/>
      <c r="M19" s="1"/>
      <c r="N19" s="1"/>
      <c r="O19" s="1"/>
      <c r="P19" s="1">
        <v>6.12</v>
      </c>
      <c r="Q19" s="1"/>
      <c r="R19" s="1">
        <v>3.117</v>
      </c>
      <c r="S19" s="1">
        <v>4.46</v>
      </c>
      <c r="T19">
        <f>R19/U17</f>
        <v>924.92581602373878</v>
      </c>
    </row>
    <row r="20" spans="4:23" x14ac:dyDescent="0.2">
      <c r="D20" s="2" t="s">
        <v>10</v>
      </c>
      <c r="E20" s="4" t="s">
        <v>163</v>
      </c>
      <c r="F20" s="1">
        <v>23.05</v>
      </c>
      <c r="G20" s="1">
        <v>22.82</v>
      </c>
      <c r="H20" s="1">
        <v>23.03</v>
      </c>
      <c r="I20" s="1"/>
      <c r="J20" s="1"/>
      <c r="K20" s="1"/>
      <c r="L20" s="1"/>
      <c r="M20" s="1"/>
      <c r="N20" s="1"/>
      <c r="O20" s="1"/>
      <c r="P20" s="1"/>
      <c r="Q20" s="1"/>
      <c r="R20" s="1">
        <v>2.7789999999999999</v>
      </c>
      <c r="S20" s="1">
        <v>4.03</v>
      </c>
      <c r="T20">
        <f>R20/V17</f>
        <v>471.01694915254228</v>
      </c>
    </row>
    <row r="21" spans="4:23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3" x14ac:dyDescent="0.2">
      <c r="D22" s="2" t="s">
        <v>12</v>
      </c>
      <c r="E22" s="4" t="s">
        <v>209</v>
      </c>
      <c r="F22" s="1">
        <v>20.29</v>
      </c>
      <c r="G22" s="1">
        <v>20.29</v>
      </c>
      <c r="H22" s="1">
        <v>20.29</v>
      </c>
      <c r="I22" s="1">
        <v>20.29</v>
      </c>
      <c r="J22" s="1">
        <v>22.97</v>
      </c>
      <c r="K22" s="1"/>
      <c r="L22" s="1"/>
      <c r="M22" s="1"/>
      <c r="N22" s="1"/>
      <c r="O22" s="1"/>
      <c r="P22" s="1">
        <v>4.55</v>
      </c>
      <c r="Q22" s="1">
        <v>3.2</v>
      </c>
      <c r="R22" s="1">
        <v>3.2290000000000001</v>
      </c>
      <c r="S22" s="1">
        <v>3.35</v>
      </c>
      <c r="T22">
        <f>R22/W17</f>
        <v>484.10794602698655</v>
      </c>
    </row>
    <row r="23" spans="4:23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  <c r="T23">
        <f>SUM(T19:T22)</f>
        <v>1880.0507112032676</v>
      </c>
    </row>
    <row r="24" spans="4:23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3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3" x14ac:dyDescent="0.2">
      <c r="D26" s="2" t="s">
        <v>9</v>
      </c>
      <c r="E26" s="60">
        <v>122</v>
      </c>
      <c r="F26" s="61"/>
      <c r="G26" s="60">
        <v>0.45400000000000001</v>
      </c>
      <c r="H26" s="61"/>
      <c r="I26" s="60">
        <v>2.6629999999999998</v>
      </c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3" x14ac:dyDescent="0.2">
      <c r="D27" s="2" t="s">
        <v>10</v>
      </c>
      <c r="E27" s="60">
        <v>62</v>
      </c>
      <c r="F27" s="61"/>
      <c r="G27" s="60">
        <v>0.36599999999999999</v>
      </c>
      <c r="H27" s="61"/>
      <c r="I27" s="60">
        <v>2.4129999999999998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3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3" x14ac:dyDescent="0.2">
      <c r="D29" s="2" t="s">
        <v>12</v>
      </c>
      <c r="E29" s="60">
        <v>138</v>
      </c>
      <c r="F29" s="61"/>
      <c r="G29" s="60">
        <v>0.42</v>
      </c>
      <c r="H29" s="61"/>
      <c r="I29" s="60">
        <v>2.3090000000000002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3" ht="6" customHeight="1" x14ac:dyDescent="0.2"/>
    <row r="31" spans="4:23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3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9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U14:W15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71D2E-F260-0B48-8B59-1FDD2FBA51F9}">
  <dimension ref="D4:W64"/>
  <sheetViews>
    <sheetView topLeftCell="A33" workbookViewId="0">
      <selection activeCell="T55" sqref="T55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3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3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3" x14ac:dyDescent="0.2">
      <c r="D6" s="76" t="s">
        <v>50</v>
      </c>
      <c r="E6" s="76"/>
      <c r="F6" s="88" t="s">
        <v>51</v>
      </c>
      <c r="G6" s="89"/>
      <c r="H6" s="89"/>
      <c r="I6" s="89"/>
      <c r="J6" s="89"/>
      <c r="K6" s="89"/>
      <c r="L6" s="89"/>
      <c r="M6" s="90"/>
      <c r="N6" s="76" t="s">
        <v>52</v>
      </c>
      <c r="O6" s="76"/>
      <c r="P6" s="76"/>
      <c r="Q6" s="76"/>
      <c r="R6" s="76"/>
      <c r="S6" s="76"/>
    </row>
    <row r="7" spans="4:23" x14ac:dyDescent="0.2">
      <c r="D7" s="76" t="s">
        <v>54</v>
      </c>
      <c r="E7" s="76"/>
      <c r="F7" s="76"/>
      <c r="G7" s="76"/>
      <c r="H7" s="76" t="s">
        <v>61</v>
      </c>
      <c r="I7" s="76"/>
      <c r="J7" s="76"/>
      <c r="K7" s="76"/>
      <c r="L7" s="76"/>
      <c r="M7" s="76"/>
      <c r="N7" s="76" t="s">
        <v>53</v>
      </c>
      <c r="O7" s="76"/>
      <c r="P7" s="76"/>
      <c r="Q7" s="76"/>
      <c r="R7" s="76"/>
      <c r="S7" s="76"/>
    </row>
    <row r="8" spans="4:23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3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23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  <c r="U10" s="51" t="s">
        <v>251</v>
      </c>
      <c r="V10" s="52"/>
      <c r="W10" s="53"/>
    </row>
    <row r="11" spans="4:23" x14ac:dyDescent="0.2">
      <c r="D11" s="2" t="s">
        <v>10</v>
      </c>
      <c r="E11" s="3">
        <v>10026</v>
      </c>
      <c r="F11" s="73">
        <v>9493</v>
      </c>
      <c r="G11" s="73"/>
      <c r="H11" s="60">
        <v>11</v>
      </c>
      <c r="I11" s="61"/>
      <c r="J11" s="60">
        <v>18</v>
      </c>
      <c r="K11" s="61"/>
      <c r="L11" s="60"/>
      <c r="M11" s="61"/>
      <c r="N11" s="60">
        <v>10548</v>
      </c>
      <c r="O11" s="61"/>
      <c r="P11" s="60">
        <v>34</v>
      </c>
      <c r="Q11" s="61"/>
      <c r="R11" s="60">
        <v>30.6</v>
      </c>
      <c r="S11" s="61"/>
      <c r="U11" s="54"/>
      <c r="V11" s="55"/>
      <c r="W11" s="56"/>
    </row>
    <row r="12" spans="4:23" ht="17" thickBot="1" x14ac:dyDescent="0.25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U12" s="25" t="s">
        <v>9</v>
      </c>
      <c r="V12" s="25" t="s">
        <v>10</v>
      </c>
      <c r="W12" s="25" t="s">
        <v>226</v>
      </c>
    </row>
    <row r="13" spans="4:23" ht="18" thickTop="1" thickBot="1" x14ac:dyDescent="0.25">
      <c r="D13" s="2" t="s">
        <v>12</v>
      </c>
      <c r="E13" s="3"/>
      <c r="F13" s="73"/>
      <c r="G13" s="73"/>
      <c r="H13" s="60"/>
      <c r="I13" s="61"/>
      <c r="J13" s="60"/>
      <c r="K13" s="61"/>
      <c r="L13" s="60"/>
      <c r="M13" s="61"/>
      <c r="N13" s="60"/>
      <c r="O13" s="61"/>
      <c r="P13" s="60"/>
      <c r="Q13" s="61"/>
      <c r="R13" s="60"/>
      <c r="S13" s="61"/>
      <c r="U13" s="28">
        <f>3.37/1000</f>
        <v>3.3700000000000002E-3</v>
      </c>
      <c r="V13" s="14">
        <f>5.9/1000</f>
        <v>5.9000000000000007E-3</v>
      </c>
      <c r="W13" s="14">
        <f>6.67/1000</f>
        <v>6.6699999999999997E-3</v>
      </c>
    </row>
    <row r="14" spans="4:23" x14ac:dyDescent="0.2">
      <c r="D14" s="6" t="s">
        <v>13</v>
      </c>
      <c r="E14" s="8">
        <f>SUM(E10:E13)</f>
        <v>10026</v>
      </c>
      <c r="F14" s="69">
        <f>SUM(F10:G13)</f>
        <v>9493</v>
      </c>
      <c r="G14" s="69"/>
      <c r="H14" s="58"/>
      <c r="I14" s="59"/>
      <c r="J14" s="58"/>
      <c r="K14" s="59"/>
      <c r="L14" s="58"/>
      <c r="M14" s="59"/>
      <c r="N14" s="69">
        <f>SUM(N10:O13)</f>
        <v>10548</v>
      </c>
      <c r="O14" s="69"/>
      <c r="P14" s="58"/>
      <c r="Q14" s="59"/>
      <c r="R14" s="69">
        <f>SUM(R10:S13)</f>
        <v>30.6</v>
      </c>
      <c r="S14" s="69"/>
    </row>
    <row r="15" spans="4:23" x14ac:dyDescent="0.2">
      <c r="D15" s="70" t="s">
        <v>63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23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20" x14ac:dyDescent="0.2">
      <c r="D20" s="2" t="s">
        <v>10</v>
      </c>
      <c r="E20" s="4" t="s">
        <v>59</v>
      </c>
      <c r="F20" s="1">
        <v>26.25</v>
      </c>
      <c r="G20" s="1">
        <v>22.76</v>
      </c>
      <c r="H20" s="1">
        <v>13.3</v>
      </c>
      <c r="I20" s="1">
        <v>7.6</v>
      </c>
      <c r="J20" s="1"/>
      <c r="K20" s="1"/>
      <c r="L20" s="1"/>
      <c r="M20" s="1"/>
      <c r="N20" s="1"/>
      <c r="O20" s="1"/>
      <c r="P20" s="1">
        <v>3.12</v>
      </c>
      <c r="Q20" s="1">
        <v>3</v>
      </c>
      <c r="R20" s="1">
        <v>1.3560000000000001</v>
      </c>
      <c r="S20" s="1">
        <v>2.13</v>
      </c>
      <c r="T20">
        <f>R20/V13</f>
        <v>229.83050847457625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94</v>
      </c>
      <c r="F27" s="61"/>
      <c r="G27" s="60">
        <v>0.55500000000000005</v>
      </c>
      <c r="H27" s="61"/>
      <c r="I27" s="60">
        <v>0.80100000000000005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/>
      <c r="F29" s="61"/>
      <c r="G29" s="60"/>
      <c r="H29" s="61"/>
      <c r="I29" s="60"/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  <row r="35" spans="4:19" x14ac:dyDescent="0.2">
      <c r="D35" s="74"/>
      <c r="E35" s="74"/>
      <c r="F35" s="86" t="s">
        <v>18</v>
      </c>
      <c r="G35" s="86"/>
      <c r="H35" s="86"/>
      <c r="I35" s="86"/>
      <c r="J35" s="86"/>
      <c r="K35" s="86"/>
      <c r="L35" s="86"/>
      <c r="M35" s="86"/>
      <c r="N35" s="86"/>
      <c r="O35" s="86"/>
      <c r="P35" s="74" t="s">
        <v>14</v>
      </c>
      <c r="Q35" s="74"/>
      <c r="R35" s="74" t="s">
        <v>15</v>
      </c>
      <c r="S35" s="74"/>
    </row>
    <row r="36" spans="4:19" x14ac:dyDescent="0.2">
      <c r="D36" s="74"/>
      <c r="E36" s="74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74" t="s">
        <v>16</v>
      </c>
      <c r="Q36" s="74"/>
      <c r="R36" s="74" t="s">
        <v>17</v>
      </c>
      <c r="S36" s="74"/>
    </row>
    <row r="37" spans="4:19" x14ac:dyDescent="0.2">
      <c r="D37" s="76" t="s">
        <v>50</v>
      </c>
      <c r="E37" s="76"/>
      <c r="F37" s="88" t="s">
        <v>60</v>
      </c>
      <c r="G37" s="89"/>
      <c r="H37" s="89"/>
      <c r="I37" s="89"/>
      <c r="J37" s="89"/>
      <c r="K37" s="89"/>
      <c r="L37" s="89"/>
      <c r="M37" s="90"/>
      <c r="N37" s="76" t="s">
        <v>62</v>
      </c>
      <c r="O37" s="76"/>
      <c r="P37" s="76"/>
      <c r="Q37" s="76"/>
      <c r="R37" s="76"/>
      <c r="S37" s="76"/>
    </row>
    <row r="38" spans="4:19" x14ac:dyDescent="0.2">
      <c r="D38" s="76" t="s">
        <v>38</v>
      </c>
      <c r="E38" s="76"/>
      <c r="F38" s="76"/>
      <c r="G38" s="76"/>
      <c r="H38" s="76" t="s">
        <v>61</v>
      </c>
      <c r="I38" s="76"/>
      <c r="J38" s="76"/>
      <c r="K38" s="76"/>
      <c r="L38" s="76"/>
      <c r="M38" s="76"/>
      <c r="N38" s="76" t="s">
        <v>53</v>
      </c>
      <c r="O38" s="76"/>
      <c r="P38" s="76"/>
      <c r="Q38" s="76"/>
      <c r="R38" s="76"/>
      <c r="S38" s="76"/>
    </row>
    <row r="39" spans="4:19" x14ac:dyDescent="0.2">
      <c r="D39" s="62" t="s">
        <v>0</v>
      </c>
      <c r="E39" s="87" t="s">
        <v>1</v>
      </c>
      <c r="F39" s="87" t="s">
        <v>2</v>
      </c>
      <c r="G39" s="87"/>
      <c r="H39" s="91" t="s">
        <v>5</v>
      </c>
      <c r="I39" s="92"/>
      <c r="J39" s="92"/>
      <c r="K39" s="92"/>
      <c r="L39" s="92"/>
      <c r="M39" s="93"/>
      <c r="N39" s="62" t="s">
        <v>6</v>
      </c>
      <c r="O39" s="62"/>
      <c r="P39" s="75" t="s">
        <v>32</v>
      </c>
      <c r="Q39" s="75"/>
      <c r="R39" s="75"/>
      <c r="S39" s="75"/>
    </row>
    <row r="40" spans="4:19" x14ac:dyDescent="0.2">
      <c r="D40" s="62"/>
      <c r="E40" s="87"/>
      <c r="F40" s="87"/>
      <c r="G40" s="87"/>
      <c r="H40" s="94" t="s">
        <v>3</v>
      </c>
      <c r="I40" s="95"/>
      <c r="J40" s="94" t="s">
        <v>4</v>
      </c>
      <c r="K40" s="95"/>
      <c r="L40" s="94" t="s">
        <v>27</v>
      </c>
      <c r="M40" s="95"/>
      <c r="N40" s="62"/>
      <c r="O40" s="62"/>
      <c r="P40" s="96" t="s">
        <v>7</v>
      </c>
      <c r="Q40" s="96"/>
      <c r="R40" s="96" t="s">
        <v>8</v>
      </c>
      <c r="S40" s="96"/>
    </row>
    <row r="41" spans="4:19" x14ac:dyDescent="0.2">
      <c r="D41" s="2" t="s">
        <v>9</v>
      </c>
      <c r="E41" s="3"/>
      <c r="F41" s="73"/>
      <c r="G41" s="73"/>
      <c r="H41" s="60"/>
      <c r="I41" s="61"/>
      <c r="J41" s="60"/>
      <c r="K41" s="61"/>
      <c r="L41" s="60"/>
      <c r="M41" s="61"/>
      <c r="N41" s="60"/>
      <c r="O41" s="61"/>
      <c r="P41" s="60"/>
      <c r="Q41" s="61"/>
      <c r="R41" s="60"/>
      <c r="S41" s="61"/>
    </row>
    <row r="42" spans="4:19" x14ac:dyDescent="0.2">
      <c r="D42" s="2" t="s">
        <v>10</v>
      </c>
      <c r="E42" s="3"/>
      <c r="F42" s="73"/>
      <c r="G42" s="73"/>
      <c r="H42" s="60"/>
      <c r="I42" s="61"/>
      <c r="J42" s="60"/>
      <c r="K42" s="61"/>
      <c r="L42" s="60"/>
      <c r="M42" s="61"/>
      <c r="N42" s="60"/>
      <c r="O42" s="61"/>
      <c r="P42" s="60"/>
      <c r="Q42" s="61"/>
      <c r="R42" s="60"/>
      <c r="S42" s="61"/>
    </row>
    <row r="43" spans="4:19" x14ac:dyDescent="0.2">
      <c r="D43" s="2" t="s">
        <v>11</v>
      </c>
      <c r="E43" s="3"/>
      <c r="F43" s="73"/>
      <c r="G43" s="73"/>
      <c r="H43" s="60"/>
      <c r="I43" s="61"/>
      <c r="J43" s="60"/>
      <c r="K43" s="61"/>
      <c r="L43" s="60"/>
      <c r="M43" s="61"/>
      <c r="N43" s="60"/>
      <c r="O43" s="61"/>
      <c r="P43" s="60"/>
      <c r="Q43" s="61"/>
      <c r="R43" s="60"/>
      <c r="S43" s="61"/>
    </row>
    <row r="44" spans="4:19" x14ac:dyDescent="0.2">
      <c r="D44" s="2" t="s">
        <v>12</v>
      </c>
      <c r="E44" s="3">
        <v>28092</v>
      </c>
      <c r="F44" s="73">
        <v>27715</v>
      </c>
      <c r="G44" s="73"/>
      <c r="H44" s="60">
        <v>35</v>
      </c>
      <c r="I44" s="61"/>
      <c r="J44" s="60">
        <v>11</v>
      </c>
      <c r="K44" s="61"/>
      <c r="L44" s="60">
        <v>6</v>
      </c>
      <c r="M44" s="61"/>
      <c r="N44" s="60">
        <v>25196</v>
      </c>
      <c r="O44" s="61"/>
      <c r="P44" s="60">
        <v>40</v>
      </c>
      <c r="Q44" s="61"/>
      <c r="R44" s="60">
        <v>44</v>
      </c>
      <c r="S44" s="61"/>
    </row>
    <row r="45" spans="4:19" x14ac:dyDescent="0.2">
      <c r="D45" s="2" t="s">
        <v>13</v>
      </c>
      <c r="E45" s="3">
        <f>SUM(E41:E44)</f>
        <v>28092</v>
      </c>
      <c r="F45" s="73">
        <f>SUM(F41:G44)</f>
        <v>27715</v>
      </c>
      <c r="G45" s="73"/>
      <c r="H45" s="60"/>
      <c r="I45" s="61"/>
      <c r="J45" s="60"/>
      <c r="K45" s="61"/>
      <c r="L45" s="60"/>
      <c r="M45" s="61"/>
      <c r="N45" s="73">
        <f>SUM(N41:O44)</f>
        <v>25196</v>
      </c>
      <c r="O45" s="73"/>
      <c r="P45" s="60"/>
      <c r="Q45" s="61"/>
      <c r="R45" s="73">
        <f>SUM(R41:S44)</f>
        <v>44</v>
      </c>
      <c r="S45" s="73"/>
    </row>
    <row r="46" spans="4:19" x14ac:dyDescent="0.2">
      <c r="D46" s="70" t="s">
        <v>56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2"/>
    </row>
    <row r="47" spans="4:19" x14ac:dyDescent="0.2">
      <c r="D47" s="62" t="s">
        <v>19</v>
      </c>
      <c r="E47" s="62"/>
      <c r="F47" s="62" t="s">
        <v>26</v>
      </c>
      <c r="G47" s="62"/>
      <c r="H47" s="62"/>
      <c r="I47" s="62"/>
      <c r="J47" s="62"/>
      <c r="K47" s="62"/>
      <c r="L47" s="62"/>
      <c r="M47" s="62"/>
      <c r="N47" s="62"/>
      <c r="O47" s="62"/>
      <c r="P47" s="62" t="s">
        <v>21</v>
      </c>
      <c r="Q47" s="62"/>
      <c r="R47" s="62" t="s">
        <v>22</v>
      </c>
      <c r="S47" s="62"/>
    </row>
    <row r="48" spans="4:19" x14ac:dyDescent="0.2">
      <c r="D48" s="68" t="s">
        <v>0</v>
      </c>
      <c r="E48" s="68" t="s">
        <v>20</v>
      </c>
      <c r="F48" s="68">
        <v>1</v>
      </c>
      <c r="G48" s="68">
        <v>2</v>
      </c>
      <c r="H48" s="68">
        <v>3</v>
      </c>
      <c r="I48" s="68">
        <v>4</v>
      </c>
      <c r="J48" s="68">
        <v>5</v>
      </c>
      <c r="K48" s="68">
        <v>6</v>
      </c>
      <c r="L48" s="68">
        <v>7</v>
      </c>
      <c r="M48" s="68">
        <v>8</v>
      </c>
      <c r="N48" s="68">
        <v>9</v>
      </c>
      <c r="O48" s="68">
        <v>10</v>
      </c>
      <c r="P48" s="62"/>
      <c r="Q48" s="62"/>
      <c r="R48" s="62"/>
      <c r="S48" s="62"/>
    </row>
    <row r="49" spans="4:22" x14ac:dyDescent="0.2"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2"/>
      <c r="Q49" s="62"/>
      <c r="R49" s="7" t="s">
        <v>23</v>
      </c>
      <c r="S49" s="7" t="s">
        <v>25</v>
      </c>
    </row>
    <row r="50" spans="4:22" x14ac:dyDescent="0.2">
      <c r="D50" s="2" t="s">
        <v>9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4:22" x14ac:dyDescent="0.2">
      <c r="D51" s="2" t="s">
        <v>10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4:22" x14ac:dyDescent="0.2">
      <c r="D52" s="2" t="s">
        <v>11</v>
      </c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4:22" x14ac:dyDescent="0.2">
      <c r="D53" s="2" t="s">
        <v>12</v>
      </c>
      <c r="E53" s="4" t="s">
        <v>46</v>
      </c>
      <c r="F53" s="1">
        <v>23.77</v>
      </c>
      <c r="G53" s="1">
        <v>23.78</v>
      </c>
      <c r="H53" s="1">
        <v>23.32</v>
      </c>
      <c r="I53" s="1">
        <v>23.42</v>
      </c>
      <c r="J53" s="1">
        <v>23.32</v>
      </c>
      <c r="K53" s="1">
        <v>23.39</v>
      </c>
      <c r="L53" s="1">
        <v>20</v>
      </c>
      <c r="M53" s="1">
        <v>4.2</v>
      </c>
      <c r="N53" s="1">
        <v>3.95</v>
      </c>
      <c r="O53" s="1">
        <v>3.45</v>
      </c>
      <c r="P53" s="1"/>
      <c r="Q53" s="1"/>
      <c r="R53" s="1">
        <v>2.448</v>
      </c>
      <c r="S53" s="1">
        <v>1.42</v>
      </c>
      <c r="T53">
        <f>R53/W13</f>
        <v>367.01649175412297</v>
      </c>
    </row>
    <row r="54" spans="4:22" x14ac:dyDescent="0.2">
      <c r="D54" s="62" t="s">
        <v>30</v>
      </c>
      <c r="E54" s="62"/>
      <c r="F54" s="62"/>
      <c r="G54" s="62"/>
      <c r="H54" s="62"/>
      <c r="I54" s="62"/>
      <c r="J54" s="62"/>
      <c r="K54" s="62" t="s">
        <v>31</v>
      </c>
      <c r="L54" s="62"/>
      <c r="M54" s="62"/>
      <c r="N54" s="62"/>
      <c r="O54" s="62"/>
      <c r="P54" s="62"/>
      <c r="Q54" s="62"/>
      <c r="R54" s="62"/>
      <c r="S54" s="62"/>
      <c r="T54">
        <f>T20+T53</f>
        <v>596.84700022869924</v>
      </c>
      <c r="V54">
        <f>N14+N45</f>
        <v>35744</v>
      </c>
    </row>
    <row r="55" spans="4:22" x14ac:dyDescent="0.2">
      <c r="D55" s="68" t="s">
        <v>0</v>
      </c>
      <c r="E55" s="63" t="s">
        <v>27</v>
      </c>
      <c r="F55" s="64"/>
      <c r="G55" s="63" t="s">
        <v>28</v>
      </c>
      <c r="H55" s="64"/>
      <c r="I55" s="63" t="s">
        <v>29</v>
      </c>
      <c r="J55" s="64"/>
      <c r="K55" s="77"/>
      <c r="L55" s="78"/>
      <c r="M55" s="78"/>
      <c r="N55" s="78"/>
      <c r="O55" s="78"/>
      <c r="P55" s="78"/>
      <c r="Q55" s="78"/>
      <c r="R55" s="78"/>
      <c r="S55" s="79"/>
    </row>
    <row r="56" spans="4:22" x14ac:dyDescent="0.2">
      <c r="D56" s="68"/>
      <c r="E56" s="65"/>
      <c r="F56" s="66"/>
      <c r="G56" s="65"/>
      <c r="H56" s="66"/>
      <c r="I56" s="65"/>
      <c r="J56" s="66"/>
      <c r="K56" s="80"/>
      <c r="L56" s="81"/>
      <c r="M56" s="81"/>
      <c r="N56" s="81"/>
      <c r="O56" s="81"/>
      <c r="P56" s="81"/>
      <c r="Q56" s="81"/>
      <c r="R56" s="81"/>
      <c r="S56" s="82"/>
    </row>
    <row r="57" spans="4:22" x14ac:dyDescent="0.2">
      <c r="D57" s="2" t="s">
        <v>9</v>
      </c>
      <c r="E57" s="60"/>
      <c r="F57" s="61"/>
      <c r="G57" s="60"/>
      <c r="H57" s="61"/>
      <c r="I57" s="60"/>
      <c r="J57" s="61"/>
      <c r="K57" s="80"/>
      <c r="L57" s="81"/>
      <c r="M57" s="81"/>
      <c r="N57" s="81"/>
      <c r="O57" s="81"/>
      <c r="P57" s="81"/>
      <c r="Q57" s="81"/>
      <c r="R57" s="81"/>
      <c r="S57" s="82"/>
    </row>
    <row r="58" spans="4:22" x14ac:dyDescent="0.2">
      <c r="D58" s="2" t="s">
        <v>10</v>
      </c>
      <c r="E58" s="60"/>
      <c r="F58" s="61"/>
      <c r="G58" s="60"/>
      <c r="H58" s="61"/>
      <c r="I58" s="60"/>
      <c r="J58" s="61"/>
      <c r="K58" s="80"/>
      <c r="L58" s="81"/>
      <c r="M58" s="81"/>
      <c r="N58" s="81"/>
      <c r="O58" s="81"/>
      <c r="P58" s="81"/>
      <c r="Q58" s="81"/>
      <c r="R58" s="81"/>
      <c r="S58" s="82"/>
    </row>
    <row r="59" spans="4:22" x14ac:dyDescent="0.2">
      <c r="D59" s="2" t="s">
        <v>11</v>
      </c>
      <c r="E59" s="60"/>
      <c r="F59" s="61"/>
      <c r="G59" s="60"/>
      <c r="H59" s="61"/>
      <c r="I59" s="60"/>
      <c r="J59" s="61"/>
      <c r="K59" s="80"/>
      <c r="L59" s="81"/>
      <c r="M59" s="81"/>
      <c r="N59" s="81"/>
      <c r="O59" s="81"/>
      <c r="P59" s="81"/>
      <c r="Q59" s="81"/>
      <c r="R59" s="81"/>
      <c r="S59" s="82"/>
    </row>
    <row r="60" spans="4:22" x14ac:dyDescent="0.2">
      <c r="D60" s="2" t="s">
        <v>12</v>
      </c>
      <c r="E60" s="60">
        <v>271</v>
      </c>
      <c r="F60" s="61"/>
      <c r="G60" s="60">
        <v>0.18079999999999999</v>
      </c>
      <c r="H60" s="61"/>
      <c r="I60" s="60">
        <v>2.2669999999999999</v>
      </c>
      <c r="J60" s="61"/>
      <c r="K60" s="83"/>
      <c r="L60" s="84"/>
      <c r="M60" s="84"/>
      <c r="N60" s="84"/>
      <c r="O60" s="84"/>
      <c r="P60" s="84"/>
      <c r="Q60" s="84"/>
      <c r="R60" s="84"/>
      <c r="S60" s="85"/>
    </row>
    <row r="62" spans="4:22" x14ac:dyDescent="0.2">
      <c r="D62" s="67" t="s">
        <v>35</v>
      </c>
      <c r="E62" s="67"/>
      <c r="F62" s="67"/>
      <c r="G62" s="67"/>
      <c r="H62" s="67"/>
      <c r="I62" s="67"/>
      <c r="J62" s="67"/>
      <c r="K62" s="67" t="s">
        <v>36</v>
      </c>
      <c r="L62" s="67"/>
      <c r="M62" s="67"/>
      <c r="N62" s="67"/>
      <c r="O62" s="67"/>
      <c r="P62" s="67"/>
      <c r="Q62" s="67"/>
      <c r="R62" s="67"/>
      <c r="S62" s="67"/>
    </row>
    <row r="63" spans="4:22" x14ac:dyDescent="0.2"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</row>
    <row r="64" spans="4:22" x14ac:dyDescent="0.2"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</row>
  </sheetData>
  <mergeCells count="197"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  <mergeCell ref="R9:S9"/>
    <mergeCell ref="F10:G10"/>
    <mergeCell ref="H10:I10"/>
    <mergeCell ref="J10:K10"/>
    <mergeCell ref="L10:M10"/>
    <mergeCell ref="N10:O10"/>
    <mergeCell ref="P10:Q10"/>
    <mergeCell ref="R10:S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N17:N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E29:F29"/>
    <mergeCell ref="G29:H29"/>
    <mergeCell ref="I29:J29"/>
    <mergeCell ref="D31:J31"/>
    <mergeCell ref="K31:S31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D37:E37"/>
    <mergeCell ref="F37:M37"/>
    <mergeCell ref="N37:S37"/>
    <mergeCell ref="D38:G38"/>
    <mergeCell ref="H38:M38"/>
    <mergeCell ref="N38:S38"/>
    <mergeCell ref="D35:E36"/>
    <mergeCell ref="F35:O36"/>
    <mergeCell ref="P35:Q35"/>
    <mergeCell ref="R35:S35"/>
    <mergeCell ref="P36:Q36"/>
    <mergeCell ref="R36:S36"/>
    <mergeCell ref="R40:S40"/>
    <mergeCell ref="F41:G41"/>
    <mergeCell ref="H41:I41"/>
    <mergeCell ref="J41:K41"/>
    <mergeCell ref="L41:M41"/>
    <mergeCell ref="N41:O41"/>
    <mergeCell ref="P41:Q41"/>
    <mergeCell ref="R41:S41"/>
    <mergeCell ref="D39:D40"/>
    <mergeCell ref="E39:E40"/>
    <mergeCell ref="F39:G40"/>
    <mergeCell ref="H39:M39"/>
    <mergeCell ref="N39:O40"/>
    <mergeCell ref="P39:S39"/>
    <mergeCell ref="H40:I40"/>
    <mergeCell ref="J40:K40"/>
    <mergeCell ref="L40:M40"/>
    <mergeCell ref="P40:Q40"/>
    <mergeCell ref="R42:S42"/>
    <mergeCell ref="F43:G43"/>
    <mergeCell ref="H43:I43"/>
    <mergeCell ref="J43:K43"/>
    <mergeCell ref="L43:M43"/>
    <mergeCell ref="N43:O43"/>
    <mergeCell ref="P43:Q43"/>
    <mergeCell ref="R43:S43"/>
    <mergeCell ref="F42:G42"/>
    <mergeCell ref="H42:I42"/>
    <mergeCell ref="J42:K42"/>
    <mergeCell ref="L42:M42"/>
    <mergeCell ref="N42:O42"/>
    <mergeCell ref="P42:Q42"/>
    <mergeCell ref="R44:S44"/>
    <mergeCell ref="F45:G45"/>
    <mergeCell ref="H45:I45"/>
    <mergeCell ref="J45:K45"/>
    <mergeCell ref="L45:M45"/>
    <mergeCell ref="N45:O45"/>
    <mergeCell ref="P45:Q45"/>
    <mergeCell ref="R45:S45"/>
    <mergeCell ref="F44:G44"/>
    <mergeCell ref="H44:I44"/>
    <mergeCell ref="J44:K44"/>
    <mergeCell ref="L44:M44"/>
    <mergeCell ref="N44:O44"/>
    <mergeCell ref="P44:Q44"/>
    <mergeCell ref="D46:S46"/>
    <mergeCell ref="D47:E47"/>
    <mergeCell ref="F47:O47"/>
    <mergeCell ref="P47:Q49"/>
    <mergeCell ref="R47:S48"/>
    <mergeCell ref="D48:D49"/>
    <mergeCell ref="E48:E49"/>
    <mergeCell ref="F48:F49"/>
    <mergeCell ref="G48:G49"/>
    <mergeCell ref="H48:H49"/>
    <mergeCell ref="O48:O49"/>
    <mergeCell ref="I48:I49"/>
    <mergeCell ref="J48:J49"/>
    <mergeCell ref="K48:K49"/>
    <mergeCell ref="L48:L49"/>
    <mergeCell ref="M48:M49"/>
    <mergeCell ref="N48:N49"/>
    <mergeCell ref="U10:W11"/>
    <mergeCell ref="D62:J62"/>
    <mergeCell ref="K62:S62"/>
    <mergeCell ref="D63:J64"/>
    <mergeCell ref="K63:S64"/>
    <mergeCell ref="I57:J57"/>
    <mergeCell ref="E58:F58"/>
    <mergeCell ref="G58:H58"/>
    <mergeCell ref="I58:J58"/>
    <mergeCell ref="E59:F59"/>
    <mergeCell ref="G59:H59"/>
    <mergeCell ref="I59:J59"/>
    <mergeCell ref="D54:J54"/>
    <mergeCell ref="K54:S54"/>
    <mergeCell ref="D55:D56"/>
    <mergeCell ref="E55:F56"/>
    <mergeCell ref="G55:H56"/>
    <mergeCell ref="I55:J56"/>
    <mergeCell ref="K55:S60"/>
    <mergeCell ref="E57:F57"/>
    <mergeCell ref="G57:H57"/>
    <mergeCell ref="E60:F60"/>
    <mergeCell ref="G60:H60"/>
    <mergeCell ref="I60:J60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4E80-84C5-C64C-88C7-E13E0018E468}">
  <dimension ref="D4:W36"/>
  <sheetViews>
    <sheetView topLeftCell="M2" workbookViewId="0">
      <selection activeCell="N10" sqref="N10:O10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  <col min="20" max="20" width="11.6640625" bestFit="1" customWidth="1"/>
  </cols>
  <sheetData>
    <row r="4" spans="4:19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19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19" x14ac:dyDescent="0.2">
      <c r="D6" s="76" t="s">
        <v>215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217</v>
      </c>
      <c r="O6" s="76"/>
      <c r="P6" s="76"/>
      <c r="Q6" s="76"/>
      <c r="R6" s="76"/>
      <c r="S6" s="76"/>
    </row>
    <row r="7" spans="4:19" x14ac:dyDescent="0.2">
      <c r="D7" s="76" t="s">
        <v>38</v>
      </c>
      <c r="E7" s="76"/>
      <c r="F7" s="76"/>
      <c r="G7" s="76"/>
      <c r="H7" s="76" t="s">
        <v>216</v>
      </c>
      <c r="I7" s="76"/>
      <c r="J7" s="76"/>
      <c r="K7" s="76"/>
      <c r="L7" s="76"/>
      <c r="M7" s="76"/>
      <c r="N7" s="76" t="s">
        <v>218</v>
      </c>
      <c r="O7" s="76"/>
      <c r="P7" s="76"/>
      <c r="Q7" s="76"/>
      <c r="R7" s="76"/>
      <c r="S7" s="76"/>
    </row>
    <row r="8" spans="4:19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19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19" x14ac:dyDescent="0.2">
      <c r="D10" s="2" t="s">
        <v>9</v>
      </c>
      <c r="E10" s="3">
        <v>8000</v>
      </c>
      <c r="F10" s="73">
        <v>8203</v>
      </c>
      <c r="G10" s="73"/>
      <c r="H10" s="60">
        <v>11</v>
      </c>
      <c r="I10" s="61"/>
      <c r="J10" s="60">
        <v>11</v>
      </c>
      <c r="K10" s="61"/>
      <c r="L10" s="60">
        <v>48</v>
      </c>
      <c r="M10" s="61"/>
      <c r="N10" s="60">
        <v>20509</v>
      </c>
      <c r="O10" s="61"/>
      <c r="P10" s="60">
        <v>23</v>
      </c>
      <c r="Q10" s="61"/>
      <c r="R10" s="60">
        <v>12.8</v>
      </c>
      <c r="S10" s="61"/>
    </row>
    <row r="11" spans="4:19" x14ac:dyDescent="0.2">
      <c r="D11" s="2" t="s">
        <v>10</v>
      </c>
      <c r="E11" s="3">
        <v>30326</v>
      </c>
      <c r="F11" s="73">
        <v>27752</v>
      </c>
      <c r="G11" s="73"/>
      <c r="H11" s="60">
        <v>34</v>
      </c>
      <c r="I11" s="61"/>
      <c r="J11" s="60">
        <v>6</v>
      </c>
      <c r="K11" s="61"/>
      <c r="L11" s="60">
        <v>20</v>
      </c>
      <c r="M11" s="61"/>
      <c r="N11" s="60">
        <v>30836</v>
      </c>
      <c r="O11" s="61"/>
      <c r="P11" s="60">
        <v>52</v>
      </c>
      <c r="Q11" s="61"/>
      <c r="R11" s="60">
        <v>46.8</v>
      </c>
      <c r="S11" s="61"/>
    </row>
    <row r="12" spans="4:19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</row>
    <row r="13" spans="4:19" x14ac:dyDescent="0.2">
      <c r="D13" s="2" t="s">
        <v>12</v>
      </c>
      <c r="E13" s="3">
        <v>14000</v>
      </c>
      <c r="F13" s="73">
        <v>14174</v>
      </c>
      <c r="G13" s="73"/>
      <c r="H13" s="60">
        <v>17</v>
      </c>
      <c r="I13" s="61"/>
      <c r="J13" s="60">
        <v>26</v>
      </c>
      <c r="K13" s="61"/>
      <c r="L13" s="60">
        <v>21</v>
      </c>
      <c r="M13" s="61"/>
      <c r="N13" s="60">
        <v>12886</v>
      </c>
      <c r="O13" s="61"/>
      <c r="P13" s="60">
        <v>36</v>
      </c>
      <c r="Q13" s="61"/>
      <c r="R13" s="60">
        <v>39.6</v>
      </c>
      <c r="S13" s="61"/>
    </row>
    <row r="14" spans="4:19" x14ac:dyDescent="0.2">
      <c r="D14" s="6" t="s">
        <v>13</v>
      </c>
      <c r="E14" s="8">
        <f>SUM(E10:E13)</f>
        <v>52326</v>
      </c>
      <c r="F14" s="69">
        <f>SUM(F10:G13)</f>
        <v>50129</v>
      </c>
      <c r="G14" s="69"/>
      <c r="H14" s="58"/>
      <c r="I14" s="59"/>
      <c r="J14" s="58"/>
      <c r="K14" s="59"/>
      <c r="L14" s="58"/>
      <c r="M14" s="59"/>
      <c r="N14" s="69">
        <f>SUM(N10:O13)</f>
        <v>64231</v>
      </c>
      <c r="O14" s="69"/>
      <c r="P14" s="58"/>
      <c r="Q14" s="59"/>
      <c r="R14" s="69">
        <f>SUM(R10:S13)</f>
        <v>99.199999999999989</v>
      </c>
      <c r="S14" s="69"/>
    </row>
    <row r="15" spans="4:19" x14ac:dyDescent="0.2">
      <c r="D15" s="70" t="s">
        <v>68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19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3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3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  <c r="U18" s="51" t="s">
        <v>251</v>
      </c>
      <c r="V18" s="52"/>
      <c r="W18" s="53"/>
    </row>
    <row r="19" spans="4:23" x14ac:dyDescent="0.2">
      <c r="D19" s="2" t="s">
        <v>9</v>
      </c>
      <c r="E19" s="4" t="s">
        <v>180</v>
      </c>
      <c r="F19" s="1">
        <v>23.08</v>
      </c>
      <c r="G19" s="1">
        <v>22.97</v>
      </c>
      <c r="H19" s="1">
        <v>23.09</v>
      </c>
      <c r="I19" s="1">
        <v>22.84</v>
      </c>
      <c r="J19" s="1"/>
      <c r="K19" s="1"/>
      <c r="L19" s="1"/>
      <c r="M19" s="1"/>
      <c r="N19" s="1"/>
      <c r="O19" s="1"/>
      <c r="P19" s="1">
        <v>7.1</v>
      </c>
      <c r="Q19" s="1">
        <v>3</v>
      </c>
      <c r="R19" s="1">
        <v>5.4710000000000001</v>
      </c>
      <c r="S19" s="1">
        <v>6.68</v>
      </c>
      <c r="T19" s="32">
        <f>R19/U21</f>
        <v>1623.4421364985162</v>
      </c>
      <c r="U19" s="54"/>
      <c r="V19" s="55"/>
      <c r="W19" s="56"/>
    </row>
    <row r="20" spans="4:23" ht="17" thickBot="1" x14ac:dyDescent="0.25">
      <c r="D20" s="2" t="s">
        <v>10</v>
      </c>
      <c r="E20" s="4" t="s">
        <v>136</v>
      </c>
      <c r="F20" s="1">
        <v>22.82</v>
      </c>
      <c r="G20" s="1">
        <v>23.15</v>
      </c>
      <c r="H20" s="1">
        <v>23.12</v>
      </c>
      <c r="I20" s="1">
        <v>23.11</v>
      </c>
      <c r="J20" s="1">
        <v>23.1</v>
      </c>
      <c r="K20" s="1">
        <v>17.100000000000001</v>
      </c>
      <c r="L20" s="1">
        <v>13.7</v>
      </c>
      <c r="M20" s="1">
        <v>15.3</v>
      </c>
      <c r="N20" s="1">
        <v>10.07</v>
      </c>
      <c r="O20" s="1">
        <v>23.12</v>
      </c>
      <c r="P20" s="1">
        <v>4.3</v>
      </c>
      <c r="Q20" s="1">
        <v>3.5</v>
      </c>
      <c r="R20" s="1">
        <v>5.181</v>
      </c>
      <c r="S20" s="1">
        <v>2.76</v>
      </c>
      <c r="T20" s="32">
        <f>R20/V21</f>
        <v>878.13559322033893</v>
      </c>
      <c r="U20" s="25" t="s">
        <v>9</v>
      </c>
      <c r="V20" s="25" t="s">
        <v>10</v>
      </c>
      <c r="W20" s="25" t="s">
        <v>226</v>
      </c>
    </row>
    <row r="21" spans="4:23" ht="18" thickTop="1" thickBot="1" x14ac:dyDescent="0.25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32"/>
      <c r="U21" s="28">
        <f>3.37/1000</f>
        <v>3.3700000000000002E-3</v>
      </c>
      <c r="V21" s="14">
        <f>5.9/1000</f>
        <v>5.9000000000000007E-3</v>
      </c>
      <c r="W21" s="14">
        <f>6.67/1000</f>
        <v>6.6699999999999997E-3</v>
      </c>
    </row>
    <row r="22" spans="4:23" x14ac:dyDescent="0.2">
      <c r="D22" s="2" t="s">
        <v>12</v>
      </c>
      <c r="E22" s="4" t="s">
        <v>209</v>
      </c>
      <c r="F22" s="1">
        <v>22.9</v>
      </c>
      <c r="G22" s="1">
        <v>18.12</v>
      </c>
      <c r="H22" s="1">
        <v>22.97</v>
      </c>
      <c r="I22" s="1">
        <v>22.97</v>
      </c>
      <c r="J22" s="1">
        <v>16.8</v>
      </c>
      <c r="K22" s="1">
        <v>6.9</v>
      </c>
      <c r="L22" s="1"/>
      <c r="M22" s="1"/>
      <c r="N22" s="1"/>
      <c r="O22" s="1"/>
      <c r="P22" s="1">
        <v>5.5</v>
      </c>
      <c r="Q22" s="1">
        <v>15.3</v>
      </c>
      <c r="R22" s="1">
        <v>4.7469999999999999</v>
      </c>
      <c r="S22" s="1">
        <v>5.22</v>
      </c>
      <c r="T22" s="32">
        <f>R22/W21</f>
        <v>711.69415292353824</v>
      </c>
    </row>
    <row r="23" spans="4:23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  <c r="T23" s="32">
        <f>SUM(T19:T22)</f>
        <v>3213.2718826423934</v>
      </c>
    </row>
    <row r="24" spans="4:23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3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3" x14ac:dyDescent="0.2">
      <c r="D26" s="2" t="s">
        <v>9</v>
      </c>
      <c r="E26" s="60">
        <v>173</v>
      </c>
      <c r="F26" s="61"/>
      <c r="G26" s="60">
        <v>0.64400000000000002</v>
      </c>
      <c r="H26" s="61"/>
      <c r="I26" s="60">
        <v>4.827</v>
      </c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3" x14ac:dyDescent="0.2">
      <c r="D27" s="2" t="s">
        <v>10</v>
      </c>
      <c r="E27" s="60">
        <v>120</v>
      </c>
      <c r="F27" s="61"/>
      <c r="G27" s="60">
        <v>0.70799999999999996</v>
      </c>
      <c r="H27" s="61"/>
      <c r="I27" s="60">
        <v>4.4729999999999999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3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3" x14ac:dyDescent="0.2">
      <c r="D29" s="2" t="s">
        <v>12</v>
      </c>
      <c r="E29" s="60">
        <v>73</v>
      </c>
      <c r="F29" s="61"/>
      <c r="G29" s="60">
        <v>0.48699999999999999</v>
      </c>
      <c r="H29" s="61"/>
      <c r="I29" s="60">
        <v>4.26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3" ht="6" customHeight="1" x14ac:dyDescent="0.2"/>
    <row r="31" spans="4:23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3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  <row r="35" spans="4:19" x14ac:dyDescent="0.2">
      <c r="N35">
        <f>SUM(F19:I19)</f>
        <v>91.98</v>
      </c>
      <c r="O35">
        <f>P19+Q19</f>
        <v>10.1</v>
      </c>
      <c r="P35">
        <f>N35-O35</f>
        <v>81.88000000000001</v>
      </c>
      <c r="Q35">
        <f>R19*100</f>
        <v>547.1</v>
      </c>
    </row>
    <row r="36" spans="4:19" x14ac:dyDescent="0.2">
      <c r="Q36">
        <f>Q35/P35</f>
        <v>6.681729360039081</v>
      </c>
    </row>
  </sheetData>
  <mergeCells count="99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U18:W19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7B2BB-4678-0441-84CD-5332155EA18A}">
  <dimension ref="D4:T33"/>
  <sheetViews>
    <sheetView topLeftCell="N4" workbookViewId="0">
      <selection activeCell="N10" sqref="N10:O10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19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19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19" x14ac:dyDescent="0.2">
      <c r="D6" s="76" t="s">
        <v>231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232</v>
      </c>
      <c r="O6" s="76"/>
      <c r="P6" s="76"/>
      <c r="Q6" s="76"/>
      <c r="R6" s="76"/>
      <c r="S6" s="76"/>
    </row>
    <row r="7" spans="4:19" x14ac:dyDescent="0.2">
      <c r="D7" s="76" t="s">
        <v>38</v>
      </c>
      <c r="E7" s="76"/>
      <c r="F7" s="76"/>
      <c r="G7" s="76"/>
      <c r="H7" s="76" t="s">
        <v>234</v>
      </c>
      <c r="I7" s="76"/>
      <c r="J7" s="76"/>
      <c r="K7" s="76"/>
      <c r="L7" s="76"/>
      <c r="M7" s="76"/>
      <c r="N7" s="76" t="s">
        <v>233</v>
      </c>
      <c r="O7" s="76"/>
      <c r="P7" s="76"/>
      <c r="Q7" s="76"/>
      <c r="R7" s="76"/>
      <c r="S7" s="76"/>
    </row>
    <row r="8" spans="4:19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19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19" x14ac:dyDescent="0.2">
      <c r="D10" s="2" t="s">
        <v>9</v>
      </c>
      <c r="E10" s="3">
        <v>12000</v>
      </c>
      <c r="F10" s="73">
        <v>11439</v>
      </c>
      <c r="G10" s="73"/>
      <c r="H10" s="60">
        <v>15</v>
      </c>
      <c r="I10" s="61"/>
      <c r="J10" s="60">
        <v>26</v>
      </c>
      <c r="K10" s="61"/>
      <c r="L10" s="60">
        <v>38</v>
      </c>
      <c r="M10" s="61"/>
      <c r="N10" s="60">
        <v>28599</v>
      </c>
      <c r="O10" s="61"/>
      <c r="P10" s="60">
        <v>32</v>
      </c>
      <c r="Q10" s="61"/>
      <c r="R10" s="60">
        <v>12.8</v>
      </c>
      <c r="S10" s="61"/>
    </row>
    <row r="11" spans="4:19" x14ac:dyDescent="0.2">
      <c r="D11" s="2" t="s">
        <v>10</v>
      </c>
      <c r="E11" s="3">
        <v>21866</v>
      </c>
      <c r="F11" s="73">
        <v>20618</v>
      </c>
      <c r="G11" s="73"/>
      <c r="H11" s="60">
        <v>25</v>
      </c>
      <c r="I11" s="61"/>
      <c r="J11" s="60">
        <v>11</v>
      </c>
      <c r="K11" s="61"/>
      <c r="L11" s="60">
        <v>13</v>
      </c>
      <c r="M11" s="61"/>
      <c r="N11" s="60">
        <v>22909</v>
      </c>
      <c r="O11" s="61"/>
      <c r="P11" s="60">
        <v>44</v>
      </c>
      <c r="Q11" s="61"/>
      <c r="R11" s="60">
        <v>39.6</v>
      </c>
      <c r="S11" s="61"/>
    </row>
    <row r="12" spans="4:19" x14ac:dyDescent="0.2">
      <c r="D12" s="2" t="s">
        <v>11</v>
      </c>
      <c r="E12" s="3"/>
      <c r="F12" s="73">
        <v>34611</v>
      </c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</row>
    <row r="13" spans="4:19" x14ac:dyDescent="0.2">
      <c r="D13" s="2" t="s">
        <v>12</v>
      </c>
      <c r="E13" s="3">
        <v>35000</v>
      </c>
      <c r="F13" s="73"/>
      <c r="G13" s="73"/>
      <c r="H13" s="60">
        <v>43</v>
      </c>
      <c r="I13" s="61"/>
      <c r="J13" s="60">
        <v>21</v>
      </c>
      <c r="K13" s="61"/>
      <c r="L13" s="60">
        <v>1</v>
      </c>
      <c r="M13" s="61"/>
      <c r="N13" s="60">
        <v>31466</v>
      </c>
      <c r="O13" s="61"/>
      <c r="P13" s="60">
        <v>56</v>
      </c>
      <c r="Q13" s="61"/>
      <c r="R13" s="60">
        <v>61.6</v>
      </c>
      <c r="S13" s="61"/>
    </row>
    <row r="14" spans="4:19" x14ac:dyDescent="0.2">
      <c r="D14" s="6" t="s">
        <v>13</v>
      </c>
      <c r="E14" s="8">
        <f>SUM(E10:E13)</f>
        <v>68866</v>
      </c>
      <c r="F14" s="69">
        <f>SUM(F10:G13)</f>
        <v>66668</v>
      </c>
      <c r="G14" s="69"/>
      <c r="H14" s="58"/>
      <c r="I14" s="59"/>
      <c r="J14" s="58"/>
      <c r="K14" s="59"/>
      <c r="L14" s="58"/>
      <c r="M14" s="59"/>
      <c r="N14" s="69"/>
      <c r="O14" s="69"/>
      <c r="P14" s="58"/>
      <c r="Q14" s="59"/>
      <c r="R14" s="69">
        <f>SUM(R10:S13)</f>
        <v>114</v>
      </c>
      <c r="S14" s="69"/>
    </row>
    <row r="15" spans="4:19" x14ac:dyDescent="0.2">
      <c r="D15" s="70" t="s">
        <v>235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19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 t="s">
        <v>180</v>
      </c>
      <c r="F19" s="1">
        <v>23.45</v>
      </c>
      <c r="G19" s="1">
        <v>23.08</v>
      </c>
      <c r="H19" s="1">
        <v>23.08</v>
      </c>
      <c r="I19" s="1">
        <v>22.84</v>
      </c>
      <c r="J19" s="1">
        <v>22.85</v>
      </c>
      <c r="K19" s="1"/>
      <c r="L19" s="1"/>
      <c r="M19" s="1"/>
      <c r="N19" s="1"/>
      <c r="O19" s="1"/>
      <c r="P19" s="1">
        <v>3.97</v>
      </c>
      <c r="Q19" s="1">
        <v>1.98</v>
      </c>
      <c r="R19" s="1">
        <v>2.8460000000000001</v>
      </c>
      <c r="S19" s="1">
        <v>2.6</v>
      </c>
      <c r="T19">
        <f>R19+R20+R22</f>
        <v>7.4279999999999999</v>
      </c>
    </row>
    <row r="20" spans="4:20" x14ac:dyDescent="0.2">
      <c r="D20" s="2" t="s">
        <v>10</v>
      </c>
      <c r="E20" s="4" t="s">
        <v>163</v>
      </c>
      <c r="F20" s="1">
        <v>23.09</v>
      </c>
      <c r="G20" s="1">
        <v>23.09</v>
      </c>
      <c r="H20" s="1">
        <v>22.93</v>
      </c>
      <c r="I20" s="1">
        <v>22.83</v>
      </c>
      <c r="J20" s="1">
        <v>23.05</v>
      </c>
      <c r="K20" s="1">
        <v>22.93</v>
      </c>
      <c r="L20" s="1"/>
      <c r="M20" s="1"/>
      <c r="N20" s="1"/>
      <c r="O20" s="1"/>
      <c r="P20" s="1"/>
      <c r="Q20" s="1"/>
      <c r="R20" s="1">
        <v>2.4969999999999999</v>
      </c>
      <c r="S20" s="1">
        <v>1.81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 t="s">
        <v>209</v>
      </c>
      <c r="F22" s="1">
        <v>20.65</v>
      </c>
      <c r="G22" s="1">
        <v>20.65</v>
      </c>
      <c r="H22" s="1">
        <v>21.22</v>
      </c>
      <c r="I22" s="1">
        <v>21.25</v>
      </c>
      <c r="J22" s="1">
        <v>22.85</v>
      </c>
      <c r="K22" s="1">
        <v>20.07</v>
      </c>
      <c r="L22" s="1">
        <v>23.4</v>
      </c>
      <c r="M22" s="1">
        <v>22.91</v>
      </c>
      <c r="N22" s="1">
        <v>23.04</v>
      </c>
      <c r="O22" s="1">
        <v>23.04</v>
      </c>
      <c r="P22" s="1">
        <v>4.0999999999999996</v>
      </c>
      <c r="Q22" s="1">
        <v>2.7</v>
      </c>
      <c r="R22" s="1">
        <v>2.085</v>
      </c>
      <c r="S22" s="1">
        <v>0.98</v>
      </c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>
        <v>175</v>
      </c>
      <c r="F26" s="61"/>
      <c r="G26" s="60">
        <v>0.65100000000000002</v>
      </c>
      <c r="H26" s="61"/>
      <c r="I26" s="60">
        <v>2.1949999999999998</v>
      </c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167</v>
      </c>
      <c r="F27" s="61"/>
      <c r="G27" s="60">
        <v>0.98499999999999999</v>
      </c>
      <c r="H27" s="61"/>
      <c r="I27" s="60">
        <v>1.512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>
        <v>191</v>
      </c>
      <c r="F29" s="61"/>
      <c r="G29" s="60">
        <v>0.12740000000000001</v>
      </c>
      <c r="H29" s="61"/>
      <c r="I29" s="60">
        <v>1.958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8"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F10:G10"/>
    <mergeCell ref="H10:I10"/>
    <mergeCell ref="J10:K10"/>
    <mergeCell ref="L10:M10"/>
    <mergeCell ref="N10:O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R9:S9"/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BE5BB-A496-224B-80D1-FF7FCFC40BE8}">
  <dimension ref="D4:S33"/>
  <sheetViews>
    <sheetView topLeftCell="L1" workbookViewId="0">
      <selection activeCell="G36" sqref="G36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19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19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19" x14ac:dyDescent="0.2">
      <c r="D6" s="76" t="s">
        <v>236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238</v>
      </c>
      <c r="O6" s="76"/>
      <c r="P6" s="76"/>
      <c r="Q6" s="76"/>
      <c r="R6" s="76"/>
      <c r="S6" s="76"/>
    </row>
    <row r="7" spans="4:19" x14ac:dyDescent="0.2">
      <c r="D7" s="76" t="s">
        <v>38</v>
      </c>
      <c r="E7" s="76"/>
      <c r="F7" s="76"/>
      <c r="G7" s="76"/>
      <c r="H7" s="76" t="s">
        <v>237</v>
      </c>
      <c r="I7" s="76"/>
      <c r="J7" s="76"/>
      <c r="K7" s="76"/>
      <c r="L7" s="76"/>
      <c r="M7" s="76"/>
      <c r="N7" s="76" t="s">
        <v>239</v>
      </c>
      <c r="O7" s="76"/>
      <c r="P7" s="76"/>
      <c r="Q7" s="76"/>
      <c r="R7" s="76"/>
      <c r="S7" s="76"/>
    </row>
    <row r="8" spans="4:19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19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19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</row>
    <row r="11" spans="4:19" x14ac:dyDescent="0.2">
      <c r="D11" s="2" t="s">
        <v>10</v>
      </c>
      <c r="E11" s="3">
        <v>32365</v>
      </c>
      <c r="F11" s="73">
        <v>31573</v>
      </c>
      <c r="G11" s="73"/>
      <c r="H11" s="60">
        <v>38</v>
      </c>
      <c r="I11" s="61"/>
      <c r="J11" s="60">
        <v>24</v>
      </c>
      <c r="K11" s="61"/>
      <c r="L11" s="60">
        <v>17</v>
      </c>
      <c r="M11" s="61"/>
      <c r="N11" s="60">
        <v>35082</v>
      </c>
      <c r="O11" s="61"/>
      <c r="P11" s="60">
        <v>44</v>
      </c>
      <c r="Q11" s="61"/>
      <c r="R11" s="60">
        <v>39.6</v>
      </c>
      <c r="S11" s="61"/>
    </row>
    <row r="12" spans="4:19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</row>
    <row r="13" spans="4:19" x14ac:dyDescent="0.2">
      <c r="D13" s="2" t="s">
        <v>12</v>
      </c>
      <c r="E13" s="3"/>
      <c r="F13" s="73"/>
      <c r="G13" s="73"/>
      <c r="H13" s="60"/>
      <c r="I13" s="61"/>
      <c r="J13" s="60"/>
      <c r="K13" s="61"/>
      <c r="L13" s="60"/>
      <c r="M13" s="61"/>
      <c r="N13" s="60"/>
      <c r="O13" s="61"/>
      <c r="P13" s="60"/>
      <c r="Q13" s="61"/>
      <c r="R13" s="60"/>
      <c r="S13" s="61"/>
    </row>
    <row r="14" spans="4:19" x14ac:dyDescent="0.2">
      <c r="D14" s="6" t="s">
        <v>13</v>
      </c>
      <c r="E14" s="8">
        <f>SUM(E10:E13)</f>
        <v>32365</v>
      </c>
      <c r="F14" s="69">
        <f>SUM(F10:G13)</f>
        <v>31573</v>
      </c>
      <c r="G14" s="69"/>
      <c r="H14" s="58"/>
      <c r="I14" s="59"/>
      <c r="J14" s="58"/>
      <c r="K14" s="59"/>
      <c r="L14" s="58"/>
      <c r="M14" s="59"/>
      <c r="N14" s="69"/>
      <c r="O14" s="69"/>
      <c r="P14" s="58"/>
      <c r="Q14" s="59"/>
      <c r="R14" s="69">
        <f>SUM(R10:S13)</f>
        <v>39.6</v>
      </c>
      <c r="S14" s="69"/>
    </row>
    <row r="15" spans="4:19" x14ac:dyDescent="0.2">
      <c r="D15" s="70" t="s">
        <v>240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19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19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19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19" x14ac:dyDescent="0.2">
      <c r="D19" s="2" t="s">
        <v>9</v>
      </c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19" x14ac:dyDescent="0.2">
      <c r="D20" s="2" t="s">
        <v>10</v>
      </c>
      <c r="E20" s="4" t="s">
        <v>142</v>
      </c>
      <c r="F20" s="1">
        <v>23.09</v>
      </c>
      <c r="G20" s="1">
        <v>24.43</v>
      </c>
      <c r="H20" s="1">
        <v>22.82</v>
      </c>
      <c r="I20" s="1">
        <v>23.17</v>
      </c>
      <c r="J20" s="1">
        <v>23.02</v>
      </c>
      <c r="K20" s="1">
        <v>23.09</v>
      </c>
      <c r="L20" s="1">
        <v>23.18</v>
      </c>
      <c r="M20" s="1">
        <v>24.81</v>
      </c>
      <c r="N20" s="1">
        <v>22.22</v>
      </c>
      <c r="O20" s="1">
        <v>20</v>
      </c>
      <c r="P20" s="1">
        <v>12.22</v>
      </c>
      <c r="Q20" s="1">
        <v>8.23</v>
      </c>
      <c r="R20" s="1">
        <v>2.1520000000000001</v>
      </c>
      <c r="S20" s="1">
        <v>1.03</v>
      </c>
    </row>
    <row r="21" spans="4:19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19" x14ac:dyDescent="0.2">
      <c r="D22" s="2" t="s">
        <v>12</v>
      </c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19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19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19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19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19" x14ac:dyDescent="0.2">
      <c r="D27" s="2" t="s">
        <v>10</v>
      </c>
      <c r="E27" s="60">
        <v>176</v>
      </c>
      <c r="F27" s="61"/>
      <c r="G27" s="60">
        <v>0.1038</v>
      </c>
      <c r="H27" s="61"/>
      <c r="I27" s="60">
        <v>2.048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19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19" x14ac:dyDescent="0.2">
      <c r="D29" s="2" t="s">
        <v>12</v>
      </c>
      <c r="E29" s="60"/>
      <c r="F29" s="61"/>
      <c r="G29" s="60"/>
      <c r="H29" s="61"/>
      <c r="I29" s="60"/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19" ht="6" customHeight="1" x14ac:dyDescent="0.2"/>
    <row r="31" spans="4:19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19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8"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F10:G10"/>
    <mergeCell ref="H10:I10"/>
    <mergeCell ref="J10:K10"/>
    <mergeCell ref="L10:M10"/>
    <mergeCell ref="N10:O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R9:S9"/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87920-3C92-E248-94E3-A7681B0898D4}">
  <dimension ref="D4:T64"/>
  <sheetViews>
    <sheetView topLeftCell="K45" workbookViewId="0">
      <selection activeCell="N41" sqref="N41:O41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19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19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19" x14ac:dyDescent="0.2">
      <c r="D6" s="76" t="s">
        <v>241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133</v>
      </c>
      <c r="O6" s="76"/>
      <c r="P6" s="76"/>
      <c r="Q6" s="76"/>
      <c r="R6" s="76"/>
      <c r="S6" s="76"/>
    </row>
    <row r="7" spans="4:19" x14ac:dyDescent="0.2">
      <c r="D7" s="76" t="s">
        <v>54</v>
      </c>
      <c r="E7" s="76"/>
      <c r="F7" s="76"/>
      <c r="G7" s="76"/>
      <c r="H7" s="76" t="s">
        <v>242</v>
      </c>
      <c r="I7" s="76"/>
      <c r="J7" s="76"/>
      <c r="K7" s="76"/>
      <c r="L7" s="76"/>
      <c r="M7" s="76"/>
      <c r="N7" s="76" t="s">
        <v>243</v>
      </c>
      <c r="O7" s="76"/>
      <c r="P7" s="76"/>
      <c r="Q7" s="76"/>
      <c r="R7" s="76"/>
      <c r="S7" s="76"/>
    </row>
    <row r="8" spans="4:19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19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19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</row>
    <row r="11" spans="4:19" x14ac:dyDescent="0.2">
      <c r="D11" s="2" t="s">
        <v>10</v>
      </c>
      <c r="E11" s="3">
        <v>20000</v>
      </c>
      <c r="F11" s="73">
        <v>19307</v>
      </c>
      <c r="G11" s="73"/>
      <c r="H11" s="60">
        <v>23</v>
      </c>
      <c r="I11" s="61"/>
      <c r="J11" s="60">
        <v>20</v>
      </c>
      <c r="K11" s="61"/>
      <c r="L11" s="60">
        <v>32</v>
      </c>
      <c r="M11" s="61"/>
      <c r="N11" s="60">
        <v>21453</v>
      </c>
      <c r="O11" s="61"/>
      <c r="P11" s="60">
        <v>36</v>
      </c>
      <c r="Q11" s="61"/>
      <c r="R11" s="60">
        <v>32.4</v>
      </c>
      <c r="S11" s="61"/>
    </row>
    <row r="12" spans="4:19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</row>
    <row r="13" spans="4:19" x14ac:dyDescent="0.2">
      <c r="D13" s="2" t="s">
        <v>12</v>
      </c>
      <c r="E13" s="3"/>
      <c r="F13" s="73"/>
      <c r="G13" s="73"/>
      <c r="H13" s="60"/>
      <c r="I13" s="61"/>
      <c r="J13" s="60"/>
      <c r="K13" s="61"/>
      <c r="L13" s="60"/>
      <c r="M13" s="61"/>
      <c r="N13" s="60"/>
      <c r="O13" s="61"/>
      <c r="P13" s="60"/>
      <c r="Q13" s="61"/>
      <c r="R13" s="60"/>
      <c r="S13" s="61"/>
    </row>
    <row r="14" spans="4:19" x14ac:dyDescent="0.2">
      <c r="D14" s="6" t="s">
        <v>13</v>
      </c>
      <c r="E14" s="8">
        <f>SUM(E10:E13)</f>
        <v>20000</v>
      </c>
      <c r="F14" s="69">
        <f>SUM(F10:G13)</f>
        <v>19307</v>
      </c>
      <c r="G14" s="69"/>
      <c r="H14" s="58"/>
      <c r="I14" s="59"/>
      <c r="J14" s="58"/>
      <c r="K14" s="59"/>
      <c r="L14" s="58"/>
      <c r="M14" s="59"/>
      <c r="N14" s="69"/>
      <c r="O14" s="69"/>
      <c r="P14" s="58"/>
      <c r="Q14" s="59"/>
      <c r="R14" s="69">
        <f>SUM(R10:S13)</f>
        <v>32.4</v>
      </c>
      <c r="S14" s="69"/>
    </row>
    <row r="15" spans="4:19" x14ac:dyDescent="0.2">
      <c r="D15" s="70" t="s">
        <v>56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19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19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19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19" x14ac:dyDescent="0.2">
      <c r="D19" s="2" t="s">
        <v>9</v>
      </c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19" x14ac:dyDescent="0.2">
      <c r="D20" s="2" t="s">
        <v>10</v>
      </c>
      <c r="E20" s="4" t="s">
        <v>78</v>
      </c>
      <c r="F20" s="1">
        <v>27.21</v>
      </c>
      <c r="G20" s="1">
        <v>20.8</v>
      </c>
      <c r="H20" s="1">
        <v>20.82</v>
      </c>
      <c r="I20" s="1">
        <v>24.56</v>
      </c>
      <c r="J20" s="1">
        <v>25.12</v>
      </c>
      <c r="K20" s="1">
        <v>22.67</v>
      </c>
      <c r="L20" s="1"/>
      <c r="M20" s="1"/>
      <c r="N20" s="1"/>
      <c r="O20" s="1"/>
      <c r="P20" s="1">
        <v>7.33</v>
      </c>
      <c r="Q20" s="1">
        <v>5.0199999999999996</v>
      </c>
      <c r="R20" s="1">
        <v>2.0510000000000002</v>
      </c>
      <c r="S20" s="1">
        <v>1.59</v>
      </c>
    </row>
    <row r="21" spans="4:19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19" x14ac:dyDescent="0.2">
      <c r="D22" s="2" t="s">
        <v>12</v>
      </c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19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19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19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19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19" x14ac:dyDescent="0.2">
      <c r="D27" s="2" t="s">
        <v>10</v>
      </c>
      <c r="E27" s="60">
        <v>143</v>
      </c>
      <c r="F27" s="61"/>
      <c r="G27" s="60">
        <v>0.84399999999999997</v>
      </c>
      <c r="H27" s="61"/>
      <c r="I27" s="60">
        <v>1.2070000000000001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19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19" x14ac:dyDescent="0.2">
      <c r="D29" s="2" t="s">
        <v>12</v>
      </c>
      <c r="E29" s="60"/>
      <c r="F29" s="61"/>
      <c r="G29" s="60"/>
      <c r="H29" s="61"/>
      <c r="I29" s="60"/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19" ht="6" customHeight="1" x14ac:dyDescent="0.2"/>
    <row r="31" spans="4:19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19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  <row r="35" spans="4:19" x14ac:dyDescent="0.2">
      <c r="D35" s="74"/>
      <c r="E35" s="74"/>
      <c r="F35" s="86" t="s">
        <v>18</v>
      </c>
      <c r="G35" s="86"/>
      <c r="H35" s="86"/>
      <c r="I35" s="86"/>
      <c r="J35" s="86"/>
      <c r="K35" s="86"/>
      <c r="L35" s="86"/>
      <c r="M35" s="86"/>
      <c r="N35" s="86"/>
      <c r="O35" s="86"/>
      <c r="P35" s="74" t="s">
        <v>14</v>
      </c>
      <c r="Q35" s="74"/>
      <c r="R35" s="74" t="s">
        <v>15</v>
      </c>
      <c r="S35" s="74"/>
    </row>
    <row r="36" spans="4:19" x14ac:dyDescent="0.2">
      <c r="D36" s="74"/>
      <c r="E36" s="74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74" t="s">
        <v>16</v>
      </c>
      <c r="Q36" s="74"/>
      <c r="R36" s="74" t="s">
        <v>17</v>
      </c>
      <c r="S36" s="74"/>
    </row>
    <row r="37" spans="4:19" x14ac:dyDescent="0.2">
      <c r="D37" s="76" t="s">
        <v>241</v>
      </c>
      <c r="E37" s="76"/>
      <c r="F37" s="88" t="s">
        <v>34</v>
      </c>
      <c r="G37" s="89"/>
      <c r="H37" s="89"/>
      <c r="I37" s="89"/>
      <c r="J37" s="89"/>
      <c r="K37" s="89"/>
      <c r="L37" s="89"/>
      <c r="M37" s="90"/>
      <c r="N37" s="76" t="s">
        <v>244</v>
      </c>
      <c r="O37" s="76"/>
      <c r="P37" s="76"/>
      <c r="Q37" s="76"/>
      <c r="R37" s="76"/>
      <c r="S37" s="76"/>
    </row>
    <row r="38" spans="4:19" x14ac:dyDescent="0.2">
      <c r="D38" s="76" t="s">
        <v>38</v>
      </c>
      <c r="E38" s="76"/>
      <c r="F38" s="76"/>
      <c r="G38" s="76"/>
      <c r="H38" s="76" t="s">
        <v>242</v>
      </c>
      <c r="I38" s="76"/>
      <c r="J38" s="76"/>
      <c r="K38" s="76"/>
      <c r="L38" s="76"/>
      <c r="M38" s="76"/>
      <c r="N38" s="76" t="s">
        <v>243</v>
      </c>
      <c r="O38" s="76"/>
      <c r="P38" s="76"/>
      <c r="Q38" s="76"/>
      <c r="R38" s="76"/>
      <c r="S38" s="76"/>
    </row>
    <row r="39" spans="4:19" x14ac:dyDescent="0.2">
      <c r="D39" s="62" t="s">
        <v>0</v>
      </c>
      <c r="E39" s="87" t="s">
        <v>1</v>
      </c>
      <c r="F39" s="87" t="s">
        <v>2</v>
      </c>
      <c r="G39" s="87"/>
      <c r="H39" s="91" t="s">
        <v>5</v>
      </c>
      <c r="I39" s="92"/>
      <c r="J39" s="92"/>
      <c r="K39" s="92"/>
      <c r="L39" s="92"/>
      <c r="M39" s="93"/>
      <c r="N39" s="62" t="s">
        <v>6</v>
      </c>
      <c r="O39" s="62"/>
      <c r="P39" s="75" t="s">
        <v>32</v>
      </c>
      <c r="Q39" s="75"/>
      <c r="R39" s="75"/>
      <c r="S39" s="75"/>
    </row>
    <row r="40" spans="4:19" x14ac:dyDescent="0.2">
      <c r="D40" s="62"/>
      <c r="E40" s="87"/>
      <c r="F40" s="87"/>
      <c r="G40" s="87"/>
      <c r="H40" s="94" t="s">
        <v>3</v>
      </c>
      <c r="I40" s="95"/>
      <c r="J40" s="94" t="s">
        <v>4</v>
      </c>
      <c r="K40" s="95"/>
      <c r="L40" s="94" t="s">
        <v>27</v>
      </c>
      <c r="M40" s="95"/>
      <c r="N40" s="62"/>
      <c r="O40" s="62"/>
      <c r="P40" s="96" t="s">
        <v>7</v>
      </c>
      <c r="Q40" s="96"/>
      <c r="R40" s="96" t="s">
        <v>8</v>
      </c>
      <c r="S40" s="96"/>
    </row>
    <row r="41" spans="4:19" x14ac:dyDescent="0.2">
      <c r="D41" s="2" t="s">
        <v>9</v>
      </c>
      <c r="E41" s="3">
        <v>6000</v>
      </c>
      <c r="F41" s="73">
        <v>6056</v>
      </c>
      <c r="G41" s="73"/>
      <c r="H41" s="60">
        <v>8</v>
      </c>
      <c r="I41" s="61"/>
      <c r="J41" s="60">
        <v>12</v>
      </c>
      <c r="K41" s="61"/>
      <c r="L41" s="60">
        <v>21</v>
      </c>
      <c r="M41" s="61"/>
      <c r="N41" s="60">
        <v>15141</v>
      </c>
      <c r="O41" s="61"/>
      <c r="P41" s="60">
        <v>20</v>
      </c>
      <c r="Q41" s="61"/>
      <c r="R41" s="60">
        <v>8</v>
      </c>
      <c r="S41" s="61"/>
    </row>
    <row r="42" spans="4:19" x14ac:dyDescent="0.2">
      <c r="D42" s="2" t="s">
        <v>10</v>
      </c>
      <c r="E42" s="3">
        <v>5555</v>
      </c>
      <c r="F42" s="73">
        <v>4701</v>
      </c>
      <c r="G42" s="73"/>
      <c r="H42" s="60">
        <v>5</v>
      </c>
      <c r="I42" s="61"/>
      <c r="J42" s="60">
        <v>20</v>
      </c>
      <c r="K42" s="61"/>
      <c r="L42" s="60">
        <v>3</v>
      </c>
      <c r="M42" s="61"/>
      <c r="N42" s="60">
        <v>5224</v>
      </c>
      <c r="O42" s="61"/>
      <c r="P42" s="60">
        <v>18</v>
      </c>
      <c r="Q42" s="61"/>
      <c r="R42" s="60">
        <v>16.2</v>
      </c>
      <c r="S42" s="61"/>
    </row>
    <row r="43" spans="4:19" x14ac:dyDescent="0.2">
      <c r="D43" s="2" t="s">
        <v>11</v>
      </c>
      <c r="E43" s="3"/>
      <c r="F43" s="73"/>
      <c r="G43" s="73"/>
      <c r="H43" s="60"/>
      <c r="I43" s="61"/>
      <c r="J43" s="60"/>
      <c r="K43" s="61"/>
      <c r="L43" s="60"/>
      <c r="M43" s="61"/>
      <c r="N43" s="60"/>
      <c r="O43" s="61"/>
      <c r="P43" s="60"/>
      <c r="Q43" s="61"/>
      <c r="R43" s="60"/>
      <c r="S43" s="61"/>
    </row>
    <row r="44" spans="4:19" x14ac:dyDescent="0.2">
      <c r="D44" s="2" t="s">
        <v>12</v>
      </c>
      <c r="E44" s="3">
        <v>10000</v>
      </c>
      <c r="F44" s="73">
        <v>10286</v>
      </c>
      <c r="G44" s="73"/>
      <c r="H44" s="60">
        <v>12</v>
      </c>
      <c r="I44" s="61"/>
      <c r="J44" s="60">
        <v>29</v>
      </c>
      <c r="K44" s="61"/>
      <c r="L44" s="60">
        <v>15</v>
      </c>
      <c r="M44" s="61"/>
      <c r="N44" s="60">
        <v>9351</v>
      </c>
      <c r="O44" s="61"/>
      <c r="P44" s="60">
        <v>30</v>
      </c>
      <c r="Q44" s="61"/>
      <c r="R44" s="60">
        <v>33</v>
      </c>
      <c r="S44" s="61"/>
    </row>
    <row r="45" spans="4:19" x14ac:dyDescent="0.2">
      <c r="D45" s="6" t="s">
        <v>13</v>
      </c>
      <c r="E45" s="8">
        <f>SUM(E41:E44)</f>
        <v>21555</v>
      </c>
      <c r="F45" s="69">
        <f>SUM(F41:G44)</f>
        <v>21043</v>
      </c>
      <c r="G45" s="69"/>
      <c r="H45" s="58"/>
      <c r="I45" s="59"/>
      <c r="J45" s="58"/>
      <c r="K45" s="59"/>
      <c r="L45" s="58"/>
      <c r="M45" s="59"/>
      <c r="N45" s="69"/>
      <c r="O45" s="69"/>
      <c r="P45" s="58"/>
      <c r="Q45" s="59"/>
      <c r="R45" s="69">
        <f>SUM(R41:S44)</f>
        <v>57.2</v>
      </c>
      <c r="S45" s="69"/>
    </row>
    <row r="46" spans="4:19" x14ac:dyDescent="0.2">
      <c r="D46" s="70" t="s">
        <v>245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2"/>
    </row>
    <row r="47" spans="4:19" x14ac:dyDescent="0.2">
      <c r="D47" s="62" t="s">
        <v>19</v>
      </c>
      <c r="E47" s="62"/>
      <c r="F47" s="62" t="s">
        <v>26</v>
      </c>
      <c r="G47" s="62"/>
      <c r="H47" s="62"/>
      <c r="I47" s="62"/>
      <c r="J47" s="62"/>
      <c r="K47" s="62"/>
      <c r="L47" s="62"/>
      <c r="M47" s="62"/>
      <c r="N47" s="62"/>
      <c r="O47" s="62"/>
      <c r="P47" s="62" t="s">
        <v>21</v>
      </c>
      <c r="Q47" s="62"/>
      <c r="R47" s="62" t="s">
        <v>22</v>
      </c>
      <c r="S47" s="62"/>
    </row>
    <row r="48" spans="4:19" x14ac:dyDescent="0.2">
      <c r="D48" s="68" t="s">
        <v>0</v>
      </c>
      <c r="E48" s="68" t="s">
        <v>20</v>
      </c>
      <c r="F48" s="68">
        <v>1</v>
      </c>
      <c r="G48" s="68">
        <v>2</v>
      </c>
      <c r="H48" s="68">
        <v>3</v>
      </c>
      <c r="I48" s="68">
        <v>4</v>
      </c>
      <c r="J48" s="68">
        <v>5</v>
      </c>
      <c r="K48" s="68">
        <v>6</v>
      </c>
      <c r="L48" s="68">
        <v>7</v>
      </c>
      <c r="M48" s="68">
        <v>8</v>
      </c>
      <c r="N48" s="68">
        <v>9</v>
      </c>
      <c r="O48" s="68">
        <v>10</v>
      </c>
      <c r="P48" s="62"/>
      <c r="Q48" s="62"/>
      <c r="R48" s="62"/>
      <c r="S48" s="62"/>
    </row>
    <row r="49" spans="4:20" x14ac:dyDescent="0.2"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2"/>
      <c r="Q49" s="62"/>
      <c r="R49" s="7" t="s">
        <v>23</v>
      </c>
      <c r="S49" s="7" t="s">
        <v>25</v>
      </c>
    </row>
    <row r="50" spans="4:20" x14ac:dyDescent="0.2">
      <c r="D50" s="2" t="s">
        <v>9</v>
      </c>
      <c r="E50" s="4" t="s">
        <v>142</v>
      </c>
      <c r="F50" s="1">
        <v>22.87</v>
      </c>
      <c r="G50" s="1">
        <v>24.81</v>
      </c>
      <c r="H50" s="1">
        <v>23.77</v>
      </c>
      <c r="I50" s="1">
        <v>22.85</v>
      </c>
      <c r="J50" s="1"/>
      <c r="K50" s="1"/>
      <c r="L50" s="1"/>
      <c r="M50" s="1"/>
      <c r="N50" s="1"/>
      <c r="O50" s="1"/>
      <c r="P50" s="1">
        <v>18.78</v>
      </c>
      <c r="Q50" s="1">
        <v>17.12</v>
      </c>
      <c r="R50" s="1">
        <v>2.0009999999999999</v>
      </c>
      <c r="S50" s="1">
        <v>3.43</v>
      </c>
    </row>
    <row r="51" spans="4:20" x14ac:dyDescent="0.2">
      <c r="D51" s="2" t="s">
        <v>10</v>
      </c>
      <c r="E51" s="4" t="s">
        <v>180</v>
      </c>
      <c r="F51" s="1">
        <v>25.16</v>
      </c>
      <c r="G51" s="1">
        <v>25.17</v>
      </c>
      <c r="H51" s="1"/>
      <c r="I51" s="1"/>
      <c r="J51" s="1"/>
      <c r="K51" s="1"/>
      <c r="L51" s="1"/>
      <c r="M51" s="1"/>
      <c r="N51" s="1"/>
      <c r="O51" s="1"/>
      <c r="P51" s="1">
        <v>8.99</v>
      </c>
      <c r="Q51" s="1">
        <v>7.89</v>
      </c>
      <c r="R51" s="1">
        <v>2.528</v>
      </c>
      <c r="S51" s="1">
        <v>7.56</v>
      </c>
    </row>
    <row r="52" spans="4:20" x14ac:dyDescent="0.2">
      <c r="D52" s="2" t="s">
        <v>11</v>
      </c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4:20" x14ac:dyDescent="0.2">
      <c r="D53" s="2" t="s">
        <v>12</v>
      </c>
      <c r="E53" s="4" t="s">
        <v>209</v>
      </c>
      <c r="F53" s="1">
        <v>23.04</v>
      </c>
      <c r="G53" s="1">
        <v>22.91</v>
      </c>
      <c r="H53" s="1">
        <v>22.91</v>
      </c>
      <c r="I53" s="1"/>
      <c r="J53" s="1"/>
      <c r="K53" s="1"/>
      <c r="L53" s="1"/>
      <c r="M53" s="1"/>
      <c r="N53" s="1"/>
      <c r="O53" s="1"/>
      <c r="P53" s="1">
        <v>4.4400000000000004</v>
      </c>
      <c r="Q53" s="1"/>
      <c r="R53" s="1">
        <v>1.849</v>
      </c>
      <c r="S53" s="1">
        <v>2.87</v>
      </c>
    </row>
    <row r="54" spans="4:20" x14ac:dyDescent="0.2">
      <c r="D54" s="62" t="s">
        <v>30</v>
      </c>
      <c r="E54" s="62"/>
      <c r="F54" s="62"/>
      <c r="G54" s="62"/>
      <c r="H54" s="62"/>
      <c r="I54" s="62"/>
      <c r="J54" s="62"/>
      <c r="K54" s="62" t="s">
        <v>31</v>
      </c>
      <c r="L54" s="62"/>
      <c r="M54" s="62"/>
      <c r="N54" s="62"/>
      <c r="O54" s="62"/>
      <c r="P54" s="62"/>
      <c r="Q54" s="62"/>
      <c r="R54" s="62"/>
      <c r="S54" s="62"/>
      <c r="T54">
        <f>SUM(R50:R53)</f>
        <v>6.3780000000000001</v>
      </c>
    </row>
    <row r="55" spans="4:20" x14ac:dyDescent="0.2">
      <c r="D55" s="68" t="s">
        <v>0</v>
      </c>
      <c r="E55" s="63" t="s">
        <v>27</v>
      </c>
      <c r="F55" s="64"/>
      <c r="G55" s="63" t="s">
        <v>28</v>
      </c>
      <c r="H55" s="64"/>
      <c r="I55" s="63" t="s">
        <v>29</v>
      </c>
      <c r="J55" s="64"/>
      <c r="K55" s="77"/>
      <c r="L55" s="78"/>
      <c r="M55" s="78"/>
      <c r="N55" s="78"/>
      <c r="O55" s="78"/>
      <c r="P55" s="78"/>
      <c r="Q55" s="78"/>
      <c r="R55" s="78"/>
      <c r="S55" s="79"/>
    </row>
    <row r="56" spans="4:20" x14ac:dyDescent="0.2">
      <c r="D56" s="68"/>
      <c r="E56" s="65"/>
      <c r="F56" s="66"/>
      <c r="G56" s="65"/>
      <c r="H56" s="66"/>
      <c r="I56" s="65"/>
      <c r="J56" s="66"/>
      <c r="K56" s="80"/>
      <c r="L56" s="81"/>
      <c r="M56" s="81"/>
      <c r="N56" s="81"/>
      <c r="O56" s="81"/>
      <c r="P56" s="81"/>
      <c r="Q56" s="81"/>
      <c r="R56" s="81"/>
      <c r="S56" s="82"/>
    </row>
    <row r="57" spans="4:20" x14ac:dyDescent="0.2">
      <c r="D57" s="2" t="s">
        <v>9</v>
      </c>
      <c r="E57" s="60">
        <v>402</v>
      </c>
      <c r="F57" s="61"/>
      <c r="G57" s="60">
        <v>0.40200000000000002</v>
      </c>
      <c r="H57" s="61"/>
      <c r="I57" s="60">
        <v>1.599</v>
      </c>
      <c r="J57" s="61"/>
      <c r="K57" s="80"/>
      <c r="L57" s="81"/>
      <c r="M57" s="81"/>
      <c r="N57" s="81"/>
      <c r="O57" s="81"/>
      <c r="P57" s="81"/>
      <c r="Q57" s="81"/>
      <c r="R57" s="81"/>
      <c r="S57" s="82"/>
    </row>
    <row r="58" spans="4:20" x14ac:dyDescent="0.2">
      <c r="D58" s="2" t="s">
        <v>10</v>
      </c>
      <c r="E58" s="60">
        <v>578</v>
      </c>
      <c r="F58" s="61"/>
      <c r="G58" s="60">
        <v>0.57799999999999996</v>
      </c>
      <c r="H58" s="61"/>
      <c r="I58" s="60">
        <v>1.95</v>
      </c>
      <c r="J58" s="61"/>
      <c r="K58" s="80"/>
      <c r="L58" s="81"/>
      <c r="M58" s="81"/>
      <c r="N58" s="81"/>
      <c r="O58" s="81"/>
      <c r="P58" s="81"/>
      <c r="Q58" s="81"/>
      <c r="R58" s="81"/>
      <c r="S58" s="82"/>
    </row>
    <row r="59" spans="4:20" x14ac:dyDescent="0.2">
      <c r="D59" s="2" t="s">
        <v>11</v>
      </c>
      <c r="E59" s="60"/>
      <c r="F59" s="61"/>
      <c r="G59" s="60"/>
      <c r="H59" s="61"/>
      <c r="I59" s="60"/>
      <c r="J59" s="61"/>
      <c r="K59" s="80"/>
      <c r="L59" s="81"/>
      <c r="M59" s="81"/>
      <c r="N59" s="81"/>
      <c r="O59" s="81"/>
      <c r="P59" s="81"/>
      <c r="Q59" s="81"/>
      <c r="R59" s="81"/>
      <c r="S59" s="82"/>
    </row>
    <row r="60" spans="4:20" x14ac:dyDescent="0.2">
      <c r="D60" s="2" t="s">
        <v>12</v>
      </c>
      <c r="E60" s="60">
        <v>814</v>
      </c>
      <c r="F60" s="61"/>
      <c r="G60" s="60">
        <v>0.81399999999999995</v>
      </c>
      <c r="H60" s="61"/>
      <c r="I60" s="60">
        <v>1.0349999999999999</v>
      </c>
      <c r="J60" s="61"/>
      <c r="K60" s="83"/>
      <c r="L60" s="84"/>
      <c r="M60" s="84"/>
      <c r="N60" s="84"/>
      <c r="O60" s="84"/>
      <c r="P60" s="84"/>
      <c r="Q60" s="84"/>
      <c r="R60" s="84"/>
      <c r="S60" s="85"/>
    </row>
    <row r="62" spans="4:20" x14ac:dyDescent="0.2">
      <c r="D62" s="67" t="s">
        <v>35</v>
      </c>
      <c r="E62" s="67"/>
      <c r="F62" s="67"/>
      <c r="G62" s="67"/>
      <c r="H62" s="67"/>
      <c r="I62" s="67"/>
      <c r="J62" s="67"/>
      <c r="K62" s="67" t="s">
        <v>36</v>
      </c>
      <c r="L62" s="67"/>
      <c r="M62" s="67"/>
      <c r="N62" s="67"/>
      <c r="O62" s="67"/>
      <c r="P62" s="67"/>
      <c r="Q62" s="67"/>
      <c r="R62" s="67"/>
      <c r="S62" s="67"/>
    </row>
    <row r="63" spans="4:20" x14ac:dyDescent="0.2"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</row>
    <row r="64" spans="4:20" x14ac:dyDescent="0.2"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</row>
  </sheetData>
  <mergeCells count="196">
    <mergeCell ref="D62:J62"/>
    <mergeCell ref="K62:S62"/>
    <mergeCell ref="D63:J64"/>
    <mergeCell ref="K63:S64"/>
    <mergeCell ref="I57:J57"/>
    <mergeCell ref="E58:F58"/>
    <mergeCell ref="G58:H58"/>
    <mergeCell ref="I58:J58"/>
    <mergeCell ref="E59:F59"/>
    <mergeCell ref="G59:H59"/>
    <mergeCell ref="I59:J59"/>
    <mergeCell ref="D54:J54"/>
    <mergeCell ref="K54:S54"/>
    <mergeCell ref="D55:D56"/>
    <mergeCell ref="E55:F56"/>
    <mergeCell ref="G55:H56"/>
    <mergeCell ref="I55:J56"/>
    <mergeCell ref="K55:S60"/>
    <mergeCell ref="E57:F57"/>
    <mergeCell ref="G57:H57"/>
    <mergeCell ref="E60:F60"/>
    <mergeCell ref="G60:H60"/>
    <mergeCell ref="I60:J60"/>
    <mergeCell ref="D46:S46"/>
    <mergeCell ref="D47:E47"/>
    <mergeCell ref="F47:O47"/>
    <mergeCell ref="P47:Q49"/>
    <mergeCell ref="R47:S48"/>
    <mergeCell ref="D48:D49"/>
    <mergeCell ref="E48:E49"/>
    <mergeCell ref="F48:F49"/>
    <mergeCell ref="G48:G49"/>
    <mergeCell ref="H48:H49"/>
    <mergeCell ref="O48:O49"/>
    <mergeCell ref="I48:I49"/>
    <mergeCell ref="J48:J49"/>
    <mergeCell ref="K48:K49"/>
    <mergeCell ref="L48:L49"/>
    <mergeCell ref="M48:M49"/>
    <mergeCell ref="N48:N49"/>
    <mergeCell ref="R44:S44"/>
    <mergeCell ref="F45:G45"/>
    <mergeCell ref="H45:I45"/>
    <mergeCell ref="J45:K45"/>
    <mergeCell ref="L45:M45"/>
    <mergeCell ref="N45:O45"/>
    <mergeCell ref="P45:Q45"/>
    <mergeCell ref="R45:S45"/>
    <mergeCell ref="F44:G44"/>
    <mergeCell ref="H44:I44"/>
    <mergeCell ref="J44:K44"/>
    <mergeCell ref="L44:M44"/>
    <mergeCell ref="N44:O44"/>
    <mergeCell ref="P44:Q44"/>
    <mergeCell ref="R42:S42"/>
    <mergeCell ref="F43:G43"/>
    <mergeCell ref="H43:I43"/>
    <mergeCell ref="J43:K43"/>
    <mergeCell ref="L43:M43"/>
    <mergeCell ref="N43:O43"/>
    <mergeCell ref="P43:Q43"/>
    <mergeCell ref="R43:S43"/>
    <mergeCell ref="F42:G42"/>
    <mergeCell ref="H42:I42"/>
    <mergeCell ref="J42:K42"/>
    <mergeCell ref="L42:M42"/>
    <mergeCell ref="N42:O42"/>
    <mergeCell ref="P42:Q42"/>
    <mergeCell ref="R40:S40"/>
    <mergeCell ref="F41:G41"/>
    <mergeCell ref="H41:I41"/>
    <mergeCell ref="J41:K41"/>
    <mergeCell ref="L41:M41"/>
    <mergeCell ref="N41:O41"/>
    <mergeCell ref="P41:Q41"/>
    <mergeCell ref="R41:S41"/>
    <mergeCell ref="D39:D40"/>
    <mergeCell ref="E39:E40"/>
    <mergeCell ref="F39:G40"/>
    <mergeCell ref="H39:M39"/>
    <mergeCell ref="N39:O40"/>
    <mergeCell ref="P39:S39"/>
    <mergeCell ref="H40:I40"/>
    <mergeCell ref="J40:K40"/>
    <mergeCell ref="L40:M40"/>
    <mergeCell ref="P40:Q40"/>
    <mergeCell ref="D37:E37"/>
    <mergeCell ref="F37:M37"/>
    <mergeCell ref="N37:S37"/>
    <mergeCell ref="D38:G38"/>
    <mergeCell ref="H38:M38"/>
    <mergeCell ref="N38:S38"/>
    <mergeCell ref="D35:E36"/>
    <mergeCell ref="F35:O36"/>
    <mergeCell ref="P35:Q35"/>
    <mergeCell ref="R35:S35"/>
    <mergeCell ref="P36:Q36"/>
    <mergeCell ref="R36:S36"/>
    <mergeCell ref="D31:J31"/>
    <mergeCell ref="K31:S31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E29:F29"/>
    <mergeCell ref="G29:H29"/>
    <mergeCell ref="I29:J29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N17:N18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9:S9"/>
    <mergeCell ref="F10:G10"/>
    <mergeCell ref="H10:I10"/>
    <mergeCell ref="J10:K10"/>
    <mergeCell ref="L10:M10"/>
    <mergeCell ref="N10:O10"/>
    <mergeCell ref="P10:Q10"/>
    <mergeCell ref="R10:S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60B86-5C02-3E46-B15B-FBC2BFBBB12E}">
  <dimension ref="D4:S33"/>
  <sheetViews>
    <sheetView topLeftCell="O1" workbookViewId="0">
      <selection activeCell="A15" sqref="A15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19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19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19" x14ac:dyDescent="0.2">
      <c r="D6" s="76" t="s">
        <v>246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248</v>
      </c>
      <c r="O6" s="76"/>
      <c r="P6" s="76"/>
      <c r="Q6" s="76"/>
      <c r="R6" s="76"/>
      <c r="S6" s="76"/>
    </row>
    <row r="7" spans="4:19" x14ac:dyDescent="0.2">
      <c r="D7" s="76" t="s">
        <v>38</v>
      </c>
      <c r="E7" s="76"/>
      <c r="F7" s="76"/>
      <c r="G7" s="76"/>
      <c r="H7" s="76" t="s">
        <v>247</v>
      </c>
      <c r="I7" s="76"/>
      <c r="J7" s="76"/>
      <c r="K7" s="76"/>
      <c r="L7" s="76"/>
      <c r="M7" s="76"/>
      <c r="N7" s="76" t="s">
        <v>249</v>
      </c>
      <c r="O7" s="76"/>
      <c r="P7" s="76"/>
      <c r="Q7" s="76"/>
      <c r="R7" s="76"/>
      <c r="S7" s="76"/>
    </row>
    <row r="8" spans="4:19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19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19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</row>
    <row r="11" spans="4:19" x14ac:dyDescent="0.2">
      <c r="D11" s="2" t="s">
        <v>10</v>
      </c>
      <c r="E11" s="3">
        <v>16243</v>
      </c>
      <c r="F11" s="73">
        <v>15790</v>
      </c>
      <c r="G11" s="73"/>
      <c r="H11" s="60">
        <v>19</v>
      </c>
      <c r="I11" s="61"/>
      <c r="J11" s="60">
        <v>12</v>
      </c>
      <c r="K11" s="61"/>
      <c r="L11" s="60">
        <v>12</v>
      </c>
      <c r="M11" s="61"/>
      <c r="N11" s="60">
        <v>17545</v>
      </c>
      <c r="O11" s="61"/>
      <c r="P11" s="60">
        <v>32</v>
      </c>
      <c r="Q11" s="61"/>
      <c r="R11" s="60">
        <v>28.8</v>
      </c>
      <c r="S11" s="61"/>
    </row>
    <row r="12" spans="4:19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</row>
    <row r="13" spans="4:19" x14ac:dyDescent="0.2">
      <c r="D13" s="2" t="s">
        <v>12</v>
      </c>
      <c r="E13" s="3"/>
      <c r="F13" s="73"/>
      <c r="G13" s="73"/>
      <c r="H13" s="60"/>
      <c r="I13" s="61"/>
      <c r="J13" s="60"/>
      <c r="K13" s="61"/>
      <c r="L13" s="60"/>
      <c r="M13" s="61"/>
      <c r="N13" s="60"/>
      <c r="O13" s="61"/>
      <c r="P13" s="60"/>
      <c r="Q13" s="61"/>
      <c r="R13" s="60"/>
      <c r="S13" s="61"/>
    </row>
    <row r="14" spans="4:19" x14ac:dyDescent="0.2">
      <c r="D14" s="6" t="s">
        <v>13</v>
      </c>
      <c r="E14" s="8">
        <f>SUM(E10:E13)</f>
        <v>16243</v>
      </c>
      <c r="F14" s="69">
        <f>SUM(F10:G13)</f>
        <v>15790</v>
      </c>
      <c r="G14" s="69"/>
      <c r="H14" s="58"/>
      <c r="I14" s="59"/>
      <c r="J14" s="58"/>
      <c r="K14" s="59"/>
      <c r="L14" s="58"/>
      <c r="M14" s="59"/>
      <c r="N14" s="69"/>
      <c r="O14" s="69"/>
      <c r="P14" s="58"/>
      <c r="Q14" s="59"/>
      <c r="R14" s="69">
        <f>SUM(R10:S13)</f>
        <v>28.8</v>
      </c>
      <c r="S14" s="69"/>
    </row>
    <row r="15" spans="4:19" x14ac:dyDescent="0.2">
      <c r="D15" s="70" t="s">
        <v>250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19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19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19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19" x14ac:dyDescent="0.2">
      <c r="D19" s="2" t="s">
        <v>9</v>
      </c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19" x14ac:dyDescent="0.2">
      <c r="D20" s="2" t="s">
        <v>10</v>
      </c>
      <c r="E20" s="4" t="s">
        <v>142</v>
      </c>
      <c r="F20" s="1">
        <v>25.16</v>
      </c>
      <c r="G20" s="1">
        <v>25.17</v>
      </c>
      <c r="H20" s="1">
        <v>21.99</v>
      </c>
      <c r="I20" s="1">
        <v>23.02</v>
      </c>
      <c r="J20" s="1">
        <v>10.3</v>
      </c>
      <c r="K20" s="1">
        <v>7.1</v>
      </c>
      <c r="L20" s="1"/>
      <c r="M20" s="1"/>
      <c r="N20" s="1"/>
      <c r="O20" s="1"/>
      <c r="P20" s="1">
        <v>2.5</v>
      </c>
      <c r="Q20" s="1">
        <v>3.7</v>
      </c>
      <c r="R20" s="1">
        <v>2.851</v>
      </c>
      <c r="S20" s="1">
        <v>2.08</v>
      </c>
    </row>
    <row r="21" spans="4:19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19" x14ac:dyDescent="0.2">
      <c r="D22" s="2" t="s">
        <v>12</v>
      </c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19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19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19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19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19" x14ac:dyDescent="0.2">
      <c r="D27" s="2" t="s">
        <v>10</v>
      </c>
      <c r="E27" s="60">
        <v>104</v>
      </c>
      <c r="F27" s="61"/>
      <c r="G27" s="60">
        <v>0.61399999999999999</v>
      </c>
      <c r="H27" s="61"/>
      <c r="I27" s="60">
        <v>2.2370000000000001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19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19" x14ac:dyDescent="0.2">
      <c r="D29" s="2" t="s">
        <v>12</v>
      </c>
      <c r="E29" s="60"/>
      <c r="F29" s="61"/>
      <c r="G29" s="60"/>
      <c r="H29" s="61"/>
      <c r="I29" s="60"/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19" ht="6" customHeight="1" x14ac:dyDescent="0.2"/>
    <row r="31" spans="4:19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19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8"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F10:G10"/>
    <mergeCell ref="H10:I10"/>
    <mergeCell ref="J10:K10"/>
    <mergeCell ref="L10:M10"/>
    <mergeCell ref="N10:O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R9:S9"/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410FE-A488-1349-A307-47AAF761139C}">
  <dimension ref="D4:S33"/>
  <sheetViews>
    <sheetView topLeftCell="M2" workbookViewId="0">
      <selection activeCell="N10" sqref="N10:O10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19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19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19" x14ac:dyDescent="0.2">
      <c r="D6" s="76" t="s">
        <v>252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254</v>
      </c>
      <c r="O6" s="76"/>
      <c r="P6" s="76"/>
      <c r="Q6" s="76"/>
      <c r="R6" s="76"/>
      <c r="S6" s="76"/>
    </row>
    <row r="7" spans="4:19" x14ac:dyDescent="0.2">
      <c r="D7" s="76" t="s">
        <v>38</v>
      </c>
      <c r="E7" s="76"/>
      <c r="F7" s="76"/>
      <c r="G7" s="76"/>
      <c r="H7" s="76" t="s">
        <v>253</v>
      </c>
      <c r="I7" s="76"/>
      <c r="J7" s="76"/>
      <c r="K7" s="76"/>
      <c r="L7" s="76"/>
      <c r="M7" s="76"/>
      <c r="N7" s="76" t="s">
        <v>255</v>
      </c>
      <c r="O7" s="76"/>
      <c r="P7" s="76"/>
      <c r="Q7" s="76"/>
      <c r="R7" s="76"/>
      <c r="S7" s="76"/>
    </row>
    <row r="8" spans="4:19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19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19" x14ac:dyDescent="0.2">
      <c r="D10" s="2" t="s">
        <v>9</v>
      </c>
      <c r="E10" s="3">
        <v>6000</v>
      </c>
      <c r="F10" s="73">
        <v>6342</v>
      </c>
      <c r="G10" s="73"/>
      <c r="H10" s="60">
        <v>8</v>
      </c>
      <c r="I10" s="61"/>
      <c r="J10" s="60">
        <v>24</v>
      </c>
      <c r="K10" s="61"/>
      <c r="L10" s="60">
        <v>25</v>
      </c>
      <c r="M10" s="61"/>
      <c r="N10" s="60">
        <v>15855</v>
      </c>
      <c r="O10" s="61"/>
      <c r="P10" s="60">
        <v>26</v>
      </c>
      <c r="Q10" s="61"/>
      <c r="R10" s="60">
        <v>10.4</v>
      </c>
      <c r="S10" s="61"/>
    </row>
    <row r="11" spans="4:19" x14ac:dyDescent="0.2">
      <c r="D11" s="2" t="s">
        <v>10</v>
      </c>
      <c r="E11" s="3">
        <v>12578</v>
      </c>
      <c r="F11" s="73">
        <v>10284</v>
      </c>
      <c r="G11" s="73"/>
      <c r="H11" s="60">
        <v>12</v>
      </c>
      <c r="I11" s="61"/>
      <c r="J11" s="60">
        <v>17</v>
      </c>
      <c r="K11" s="61"/>
      <c r="L11" s="60">
        <v>25</v>
      </c>
      <c r="M11" s="61"/>
      <c r="N11" s="60">
        <v>11427</v>
      </c>
      <c r="O11" s="61"/>
      <c r="P11" s="60">
        <v>32</v>
      </c>
      <c r="Q11" s="61"/>
      <c r="R11" s="60">
        <v>28.8</v>
      </c>
      <c r="S11" s="61"/>
    </row>
    <row r="12" spans="4:19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</row>
    <row r="13" spans="4:19" x14ac:dyDescent="0.2">
      <c r="D13" s="2" t="s">
        <v>12</v>
      </c>
      <c r="E13" s="3">
        <v>30000</v>
      </c>
      <c r="F13" s="73">
        <v>30828</v>
      </c>
      <c r="G13" s="73"/>
      <c r="H13" s="60">
        <v>38</v>
      </c>
      <c r="I13" s="61"/>
      <c r="J13" s="60">
        <v>27</v>
      </c>
      <c r="K13" s="61"/>
      <c r="L13" s="60">
        <v>17</v>
      </c>
      <c r="M13" s="61"/>
      <c r="N13" s="60">
        <v>28026</v>
      </c>
      <c r="O13" s="61"/>
      <c r="P13" s="60">
        <v>44</v>
      </c>
      <c r="Q13" s="61"/>
      <c r="R13" s="60">
        <v>48.4</v>
      </c>
      <c r="S13" s="61"/>
    </row>
    <row r="14" spans="4:19" x14ac:dyDescent="0.2">
      <c r="D14" s="6" t="s">
        <v>13</v>
      </c>
      <c r="E14" s="8">
        <f>SUM(E10:E13)</f>
        <v>48578</v>
      </c>
      <c r="F14" s="69">
        <f>SUM(F10:G13)</f>
        <v>47454</v>
      </c>
      <c r="G14" s="69"/>
      <c r="H14" s="58"/>
      <c r="I14" s="59"/>
      <c r="J14" s="58"/>
      <c r="K14" s="59"/>
      <c r="L14" s="58"/>
      <c r="M14" s="59"/>
      <c r="N14" s="69"/>
      <c r="O14" s="69"/>
      <c r="P14" s="58"/>
      <c r="Q14" s="59"/>
      <c r="R14" s="69">
        <f>SUM(R10:S13)</f>
        <v>87.6</v>
      </c>
      <c r="S14" s="69"/>
    </row>
    <row r="15" spans="4:19" x14ac:dyDescent="0.2">
      <c r="D15" s="70" t="s">
        <v>260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19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19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19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19" x14ac:dyDescent="0.2">
      <c r="D19" s="2" t="s">
        <v>9</v>
      </c>
      <c r="E19" s="4">
        <v>1718834</v>
      </c>
      <c r="F19" s="1">
        <v>23</v>
      </c>
      <c r="G19" s="1">
        <v>23.77</v>
      </c>
      <c r="H19" s="1">
        <v>6.52</v>
      </c>
      <c r="I19" s="1">
        <v>5.0999999999999996</v>
      </c>
      <c r="J19" s="1">
        <v>2.9</v>
      </c>
      <c r="K19" s="1"/>
      <c r="L19" s="1"/>
      <c r="M19" s="1"/>
      <c r="N19" s="1"/>
      <c r="O19" s="1"/>
      <c r="P19" s="1"/>
      <c r="Q19" s="1"/>
      <c r="R19" s="1">
        <v>2.2130000000000001</v>
      </c>
      <c r="S19" s="1">
        <v>3.61</v>
      </c>
    </row>
    <row r="20" spans="4:19" x14ac:dyDescent="0.2">
      <c r="D20" s="2" t="s">
        <v>10</v>
      </c>
      <c r="E20" s="4" t="s">
        <v>142</v>
      </c>
      <c r="F20" s="1">
        <v>22.21</v>
      </c>
      <c r="G20" s="1">
        <v>21.99</v>
      </c>
      <c r="H20" s="1">
        <v>22</v>
      </c>
      <c r="I20" s="1">
        <v>23.06</v>
      </c>
      <c r="J20" s="1"/>
      <c r="K20" s="1"/>
      <c r="L20" s="1"/>
      <c r="M20" s="1"/>
      <c r="N20" s="1"/>
      <c r="O20" s="1"/>
      <c r="P20" s="1">
        <v>12.1</v>
      </c>
      <c r="Q20" s="1">
        <v>7.55</v>
      </c>
      <c r="R20" s="1">
        <v>2.0019999999999998</v>
      </c>
      <c r="S20" s="1">
        <v>2.88</v>
      </c>
    </row>
    <row r="21" spans="4:19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19" x14ac:dyDescent="0.2">
      <c r="D22" s="2" t="s">
        <v>12</v>
      </c>
      <c r="E22" s="4">
        <v>1720503</v>
      </c>
      <c r="F22" s="1">
        <v>22.91</v>
      </c>
      <c r="G22" s="1">
        <v>22.91</v>
      </c>
      <c r="H22" s="1">
        <v>23.94</v>
      </c>
      <c r="I22" s="1">
        <v>23.02</v>
      </c>
      <c r="J22" s="1">
        <v>23.06</v>
      </c>
      <c r="K22" s="1">
        <v>23.05</v>
      </c>
      <c r="L22" s="1">
        <v>20.309999999999999</v>
      </c>
      <c r="M22" s="1">
        <v>18.649999999999999</v>
      </c>
      <c r="N22" s="1">
        <v>21.01</v>
      </c>
      <c r="O22" s="1"/>
      <c r="P22" s="1">
        <v>8.77</v>
      </c>
      <c r="Q22" s="1"/>
      <c r="R22" s="1">
        <v>2.87</v>
      </c>
      <c r="S22" s="1">
        <v>1.51</v>
      </c>
    </row>
    <row r="23" spans="4:19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19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19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19" x14ac:dyDescent="0.2">
      <c r="D26" s="2" t="s">
        <v>9</v>
      </c>
      <c r="E26" s="60">
        <v>78</v>
      </c>
      <c r="F26" s="61"/>
      <c r="G26" s="60">
        <v>0.28999999999999998</v>
      </c>
      <c r="H26" s="61"/>
      <c r="I26" s="60">
        <v>1.923</v>
      </c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19" x14ac:dyDescent="0.2">
      <c r="D27" s="2" t="s">
        <v>10</v>
      </c>
      <c r="E27" s="60">
        <v>55</v>
      </c>
      <c r="F27" s="61"/>
      <c r="G27" s="60">
        <v>0.32500000000000001</v>
      </c>
      <c r="H27" s="61"/>
      <c r="I27" s="60">
        <v>1.677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19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19" x14ac:dyDescent="0.2">
      <c r="D29" s="2" t="s">
        <v>12</v>
      </c>
      <c r="E29" s="60">
        <v>121</v>
      </c>
      <c r="F29" s="61"/>
      <c r="G29" s="60">
        <v>0.80700000000000005</v>
      </c>
      <c r="H29" s="61"/>
      <c r="I29" s="60">
        <v>2.0630000000000002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19" ht="6" customHeight="1" x14ac:dyDescent="0.2"/>
    <row r="31" spans="4:19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19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8"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F10:G10"/>
    <mergeCell ref="H10:I10"/>
    <mergeCell ref="J10:K10"/>
    <mergeCell ref="L10:M10"/>
    <mergeCell ref="N10:O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R9:S9"/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56D0C-A28F-A04E-9404-A813C93930BC}">
  <dimension ref="D4:S33"/>
  <sheetViews>
    <sheetView topLeftCell="M1" workbookViewId="0">
      <selection activeCell="N10" sqref="N10:O10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19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19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19" x14ac:dyDescent="0.2">
      <c r="D6" s="76" t="s">
        <v>256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257</v>
      </c>
      <c r="O6" s="76"/>
      <c r="P6" s="76"/>
      <c r="Q6" s="76"/>
      <c r="R6" s="76"/>
      <c r="S6" s="76"/>
    </row>
    <row r="7" spans="4:19" x14ac:dyDescent="0.2">
      <c r="D7" s="76" t="s">
        <v>38</v>
      </c>
      <c r="E7" s="76"/>
      <c r="F7" s="76"/>
      <c r="G7" s="76"/>
      <c r="H7" s="76" t="s">
        <v>259</v>
      </c>
      <c r="I7" s="76"/>
      <c r="J7" s="76"/>
      <c r="K7" s="76"/>
      <c r="L7" s="76"/>
      <c r="M7" s="76"/>
      <c r="N7" s="76" t="s">
        <v>258</v>
      </c>
      <c r="O7" s="76"/>
      <c r="P7" s="76"/>
      <c r="Q7" s="76"/>
      <c r="R7" s="76"/>
      <c r="S7" s="76"/>
    </row>
    <row r="8" spans="4:19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19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19" x14ac:dyDescent="0.2">
      <c r="D10" s="2" t="s">
        <v>9</v>
      </c>
      <c r="E10" s="3">
        <v>10000</v>
      </c>
      <c r="F10" s="73">
        <v>8276</v>
      </c>
      <c r="G10" s="73"/>
      <c r="H10" s="60">
        <v>11</v>
      </c>
      <c r="I10" s="61"/>
      <c r="J10" s="60">
        <v>14</v>
      </c>
      <c r="K10" s="61"/>
      <c r="L10" s="60">
        <v>50</v>
      </c>
      <c r="M10" s="61"/>
      <c r="N10" s="60">
        <v>20690</v>
      </c>
      <c r="O10" s="61"/>
      <c r="P10" s="60">
        <v>20</v>
      </c>
      <c r="Q10" s="61"/>
      <c r="R10" s="60">
        <v>8</v>
      </c>
      <c r="S10" s="61"/>
    </row>
    <row r="11" spans="4:19" x14ac:dyDescent="0.2">
      <c r="D11" s="2" t="s">
        <v>10</v>
      </c>
      <c r="E11" s="3"/>
      <c r="F11" s="73"/>
      <c r="G11" s="73"/>
      <c r="H11" s="60"/>
      <c r="I11" s="61"/>
      <c r="J11" s="60"/>
      <c r="K11" s="61"/>
      <c r="L11" s="60"/>
      <c r="M11" s="61"/>
      <c r="N11" s="60"/>
      <c r="O11" s="61"/>
      <c r="P11" s="60"/>
      <c r="Q11" s="61"/>
      <c r="R11" s="60"/>
      <c r="S11" s="61"/>
    </row>
    <row r="12" spans="4:19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</row>
    <row r="13" spans="4:19" x14ac:dyDescent="0.2">
      <c r="D13" s="2" t="s">
        <v>12</v>
      </c>
      <c r="E13" s="3">
        <v>15000</v>
      </c>
      <c r="F13" s="73">
        <v>10888</v>
      </c>
      <c r="G13" s="73"/>
      <c r="H13" s="60">
        <v>13</v>
      </c>
      <c r="I13" s="61"/>
      <c r="J13" s="60">
        <v>22</v>
      </c>
      <c r="K13" s="61"/>
      <c r="L13" s="60">
        <v>11</v>
      </c>
      <c r="M13" s="61"/>
      <c r="N13" s="60">
        <v>9899</v>
      </c>
      <c r="O13" s="61"/>
      <c r="P13" s="60">
        <v>28</v>
      </c>
      <c r="Q13" s="61"/>
      <c r="R13" s="60">
        <v>30.8</v>
      </c>
      <c r="S13" s="61"/>
    </row>
    <row r="14" spans="4:19" x14ac:dyDescent="0.2">
      <c r="D14" s="6" t="s">
        <v>13</v>
      </c>
      <c r="E14" s="8">
        <f>SUM(E10:E13)</f>
        <v>25000</v>
      </c>
      <c r="F14" s="69">
        <f>SUM(F10:G13)</f>
        <v>19164</v>
      </c>
      <c r="G14" s="69"/>
      <c r="H14" s="58"/>
      <c r="I14" s="59"/>
      <c r="J14" s="58"/>
      <c r="K14" s="59"/>
      <c r="L14" s="58"/>
      <c r="M14" s="59"/>
      <c r="N14" s="69"/>
      <c r="O14" s="69"/>
      <c r="P14" s="58"/>
      <c r="Q14" s="59"/>
      <c r="R14" s="69">
        <f>SUM(R10:S13)</f>
        <v>38.799999999999997</v>
      </c>
      <c r="S14" s="69"/>
    </row>
    <row r="15" spans="4:19" x14ac:dyDescent="0.2">
      <c r="D15" s="70" t="s">
        <v>261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19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19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19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19" x14ac:dyDescent="0.2">
      <c r="D19" s="2" t="s">
        <v>9</v>
      </c>
      <c r="E19" s="4" t="s">
        <v>180</v>
      </c>
      <c r="F19" s="1">
        <v>22.97</v>
      </c>
      <c r="G19" s="1">
        <v>23.91</v>
      </c>
      <c r="H19" s="1">
        <v>23.01</v>
      </c>
      <c r="I19" s="1">
        <v>22.97</v>
      </c>
      <c r="J19" s="1"/>
      <c r="K19" s="1"/>
      <c r="L19" s="1"/>
      <c r="M19" s="1"/>
      <c r="N19" s="1"/>
      <c r="O19" s="1"/>
      <c r="P19" s="1">
        <v>7.14</v>
      </c>
      <c r="Q19" s="1">
        <v>6.12</v>
      </c>
      <c r="R19" s="1">
        <v>2.5590000000000002</v>
      </c>
      <c r="S19" s="1">
        <v>3.21</v>
      </c>
    </row>
    <row r="20" spans="4:19" x14ac:dyDescent="0.2">
      <c r="D20" s="2" t="s">
        <v>10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4:19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19" x14ac:dyDescent="0.2">
      <c r="D22" s="2" t="s">
        <v>12</v>
      </c>
      <c r="E22" s="4" t="s">
        <v>209</v>
      </c>
      <c r="F22" s="1">
        <v>23.06</v>
      </c>
      <c r="G22" s="1">
        <v>13.05</v>
      </c>
      <c r="H22" s="1">
        <v>23.02</v>
      </c>
      <c r="I22" s="1">
        <v>23.93</v>
      </c>
      <c r="J22" s="1"/>
      <c r="K22" s="1"/>
      <c r="L22" s="1"/>
      <c r="M22" s="1"/>
      <c r="N22" s="1"/>
      <c r="O22" s="1"/>
      <c r="P22" s="1">
        <v>13.12</v>
      </c>
      <c r="Q22" s="1">
        <v>10.98</v>
      </c>
      <c r="R22" s="1">
        <v>2.87</v>
      </c>
      <c r="S22" s="1">
        <v>4.16</v>
      </c>
    </row>
    <row r="23" spans="4:19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19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19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19" x14ac:dyDescent="0.2">
      <c r="D26" s="2" t="s">
        <v>9</v>
      </c>
      <c r="E26" s="60">
        <v>145</v>
      </c>
      <c r="F26" s="61"/>
      <c r="G26" s="60">
        <v>0.53900000000000003</v>
      </c>
      <c r="H26" s="61"/>
      <c r="I26" s="60">
        <v>2.02</v>
      </c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19" x14ac:dyDescent="0.2">
      <c r="D27" s="2" t="s">
        <v>10</v>
      </c>
      <c r="E27" s="60"/>
      <c r="F27" s="61"/>
      <c r="G27" s="60"/>
      <c r="H27" s="61"/>
      <c r="I27" s="60"/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19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19" x14ac:dyDescent="0.2">
      <c r="D29" s="2" t="s">
        <v>12</v>
      </c>
      <c r="E29" s="60">
        <v>123</v>
      </c>
      <c r="F29" s="61"/>
      <c r="G29" s="60">
        <v>0.82</v>
      </c>
      <c r="H29" s="61"/>
      <c r="I29" s="60">
        <v>2.0499999999999998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19" ht="6" customHeight="1" x14ac:dyDescent="0.2"/>
    <row r="31" spans="4:19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19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8"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F10:G10"/>
    <mergeCell ref="H10:I10"/>
    <mergeCell ref="J10:K10"/>
    <mergeCell ref="L10:M10"/>
    <mergeCell ref="N10:O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R9:S9"/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33DC2-CCBC-BC42-8DC2-0444709BD7BD}">
  <dimension ref="D4:S33"/>
  <sheetViews>
    <sheetView topLeftCell="K2" workbookViewId="0">
      <selection activeCell="Q35" sqref="Q35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19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19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19" x14ac:dyDescent="0.2">
      <c r="D6" s="76" t="s">
        <v>262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264</v>
      </c>
      <c r="O6" s="76"/>
      <c r="P6" s="76"/>
      <c r="Q6" s="76"/>
      <c r="R6" s="76"/>
      <c r="S6" s="76"/>
    </row>
    <row r="7" spans="4:19" x14ac:dyDescent="0.2">
      <c r="D7" s="76" t="s">
        <v>38</v>
      </c>
      <c r="E7" s="76"/>
      <c r="F7" s="76"/>
      <c r="G7" s="76"/>
      <c r="H7" s="76" t="s">
        <v>263</v>
      </c>
      <c r="I7" s="76"/>
      <c r="J7" s="76"/>
      <c r="K7" s="76"/>
      <c r="L7" s="76"/>
      <c r="M7" s="76"/>
      <c r="N7" s="76" t="s">
        <v>265</v>
      </c>
      <c r="O7" s="76"/>
      <c r="P7" s="76"/>
      <c r="Q7" s="76"/>
      <c r="R7" s="76"/>
      <c r="S7" s="76"/>
    </row>
    <row r="8" spans="4:19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19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19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</row>
    <row r="11" spans="4:19" x14ac:dyDescent="0.2">
      <c r="D11" s="2" t="s">
        <v>10</v>
      </c>
      <c r="E11" s="3">
        <v>15379</v>
      </c>
      <c r="F11" s="73">
        <v>15379</v>
      </c>
      <c r="G11" s="73"/>
      <c r="H11" s="60">
        <v>18</v>
      </c>
      <c r="I11" s="61"/>
      <c r="J11" s="60">
        <v>24</v>
      </c>
      <c r="K11" s="61"/>
      <c r="L11" s="60">
        <v>24</v>
      </c>
      <c r="M11" s="61"/>
      <c r="N11" s="60">
        <v>17088</v>
      </c>
      <c r="O11" s="61"/>
      <c r="P11" s="60">
        <v>36</v>
      </c>
      <c r="Q11" s="61"/>
      <c r="R11" s="60">
        <v>32.4</v>
      </c>
      <c r="S11" s="61"/>
    </row>
    <row r="12" spans="4:19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</row>
    <row r="13" spans="4:19" x14ac:dyDescent="0.2">
      <c r="D13" s="2" t="s">
        <v>12</v>
      </c>
      <c r="E13" s="3">
        <v>13115</v>
      </c>
      <c r="F13" s="73">
        <v>12342</v>
      </c>
      <c r="G13" s="73"/>
      <c r="H13" s="60">
        <v>15</v>
      </c>
      <c r="I13" s="61"/>
      <c r="J13" s="60">
        <v>17</v>
      </c>
      <c r="K13" s="61"/>
      <c r="L13" s="60">
        <v>12</v>
      </c>
      <c r="M13" s="61"/>
      <c r="N13" s="60">
        <v>11220</v>
      </c>
      <c r="O13" s="61"/>
      <c r="P13" s="60">
        <v>30</v>
      </c>
      <c r="Q13" s="61"/>
      <c r="R13" s="60">
        <v>33</v>
      </c>
      <c r="S13" s="61"/>
    </row>
    <row r="14" spans="4:19" x14ac:dyDescent="0.2">
      <c r="D14" s="6" t="s">
        <v>13</v>
      </c>
      <c r="E14" s="8">
        <f>SUM(E10:E13)</f>
        <v>28494</v>
      </c>
      <c r="F14" s="69">
        <f>SUM(F10:G13)</f>
        <v>27721</v>
      </c>
      <c r="G14" s="69"/>
      <c r="H14" s="58"/>
      <c r="I14" s="59"/>
      <c r="J14" s="58"/>
      <c r="K14" s="59"/>
      <c r="L14" s="58"/>
      <c r="M14" s="59"/>
      <c r="N14" s="69"/>
      <c r="O14" s="69"/>
      <c r="P14" s="58"/>
      <c r="Q14" s="59"/>
      <c r="R14" s="69">
        <f>SUM(R10:S13)</f>
        <v>65.400000000000006</v>
      </c>
      <c r="S14" s="69"/>
    </row>
    <row r="15" spans="4:19" x14ac:dyDescent="0.2">
      <c r="D15" s="70" t="s">
        <v>266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19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19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19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19" x14ac:dyDescent="0.2">
      <c r="D19" s="2" t="s">
        <v>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19" x14ac:dyDescent="0.2">
      <c r="D20" s="2" t="s">
        <v>10</v>
      </c>
      <c r="E20" s="4" t="s">
        <v>142</v>
      </c>
      <c r="F20" s="1">
        <v>25.17</v>
      </c>
      <c r="G20" s="1">
        <v>22.21</v>
      </c>
      <c r="H20" s="1">
        <v>22.84</v>
      </c>
      <c r="I20" s="1">
        <v>23.02</v>
      </c>
      <c r="J20" s="1">
        <v>22.83</v>
      </c>
      <c r="K20" s="1"/>
      <c r="L20" s="1"/>
      <c r="M20" s="1"/>
      <c r="N20" s="1"/>
      <c r="O20" s="1"/>
      <c r="P20" s="1">
        <v>6.78</v>
      </c>
      <c r="Q20" s="1">
        <v>5.98</v>
      </c>
      <c r="R20" s="1">
        <v>2.278</v>
      </c>
      <c r="S20" s="1">
        <v>2.21</v>
      </c>
    </row>
    <row r="21" spans="4:19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19" x14ac:dyDescent="0.2">
      <c r="D22" s="2" t="s">
        <v>12</v>
      </c>
      <c r="E22" s="4" t="s">
        <v>190</v>
      </c>
      <c r="F22" s="1">
        <v>20.329999999999998</v>
      </c>
      <c r="G22" s="1">
        <v>20.43</v>
      </c>
      <c r="H22" s="1">
        <v>20.350000000000001</v>
      </c>
      <c r="I22" s="1">
        <v>20.32</v>
      </c>
      <c r="J22" s="1"/>
      <c r="K22" s="1"/>
      <c r="L22" s="1"/>
      <c r="M22" s="1"/>
      <c r="N22" s="1"/>
      <c r="O22" s="1"/>
      <c r="P22" s="1">
        <v>5.34</v>
      </c>
      <c r="Q22" s="1"/>
      <c r="R22" s="1">
        <v>1.052</v>
      </c>
      <c r="S22" s="1">
        <v>1.38</v>
      </c>
    </row>
    <row r="23" spans="4:19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19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19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19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19" x14ac:dyDescent="0.2">
      <c r="D27" s="2" t="s">
        <v>10</v>
      </c>
      <c r="E27" s="60">
        <v>92</v>
      </c>
      <c r="F27" s="61"/>
      <c r="G27" s="60">
        <v>0.54300000000000004</v>
      </c>
      <c r="H27" s="61"/>
      <c r="I27" s="60">
        <v>1.7350000000000001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19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19" x14ac:dyDescent="0.2">
      <c r="D29" s="2" t="s">
        <v>12</v>
      </c>
      <c r="E29" s="60">
        <v>74</v>
      </c>
      <c r="F29" s="61"/>
      <c r="G29" s="60">
        <v>0.54300000000000004</v>
      </c>
      <c r="H29" s="61"/>
      <c r="I29" s="60">
        <v>0.55800000000000005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19" ht="6" customHeight="1" x14ac:dyDescent="0.2"/>
    <row r="31" spans="4:19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19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8"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F10:G10"/>
    <mergeCell ref="H10:I10"/>
    <mergeCell ref="J10:K10"/>
    <mergeCell ref="L10:M10"/>
    <mergeCell ref="N10:O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R9:S9"/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E3184-FF9E-F34E-8009-C745685B014F}">
  <dimension ref="D4:S33"/>
  <sheetViews>
    <sheetView topLeftCell="N1" workbookViewId="0">
      <selection activeCell="A21" sqref="A21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19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19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19" x14ac:dyDescent="0.2">
      <c r="D6" s="76" t="s">
        <v>267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269</v>
      </c>
      <c r="O6" s="76"/>
      <c r="P6" s="76"/>
      <c r="Q6" s="76"/>
      <c r="R6" s="76"/>
      <c r="S6" s="76"/>
    </row>
    <row r="7" spans="4:19" x14ac:dyDescent="0.2">
      <c r="D7" s="76" t="s">
        <v>38</v>
      </c>
      <c r="E7" s="76"/>
      <c r="F7" s="76"/>
      <c r="G7" s="76"/>
      <c r="H7" s="76" t="s">
        <v>268</v>
      </c>
      <c r="I7" s="76"/>
      <c r="J7" s="76"/>
      <c r="K7" s="76"/>
      <c r="L7" s="76"/>
      <c r="M7" s="76"/>
      <c r="N7" s="76" t="s">
        <v>270</v>
      </c>
      <c r="O7" s="76"/>
      <c r="P7" s="76"/>
      <c r="Q7" s="76"/>
      <c r="R7" s="76"/>
      <c r="S7" s="76"/>
    </row>
    <row r="8" spans="4:19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19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19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</row>
    <row r="11" spans="4:19" x14ac:dyDescent="0.2">
      <c r="D11" s="2" t="s">
        <v>10</v>
      </c>
      <c r="E11" s="3">
        <v>23257</v>
      </c>
      <c r="F11" s="73">
        <v>22635</v>
      </c>
      <c r="G11" s="73"/>
      <c r="H11" s="60">
        <v>27</v>
      </c>
      <c r="I11" s="61"/>
      <c r="J11" s="60">
        <v>23</v>
      </c>
      <c r="K11" s="61"/>
      <c r="L11" s="60">
        <v>22</v>
      </c>
      <c r="M11" s="61"/>
      <c r="N11" s="60">
        <v>25151</v>
      </c>
      <c r="O11" s="61"/>
      <c r="P11" s="60">
        <v>33</v>
      </c>
      <c r="Q11" s="61"/>
      <c r="R11" s="60">
        <f>P11*0.9</f>
        <v>29.7</v>
      </c>
      <c r="S11" s="61"/>
    </row>
    <row r="12" spans="4:19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</row>
    <row r="13" spans="4:19" x14ac:dyDescent="0.2">
      <c r="D13" s="2" t="s">
        <v>12</v>
      </c>
      <c r="E13" s="3"/>
      <c r="F13" s="73"/>
      <c r="G13" s="73"/>
      <c r="H13" s="60"/>
      <c r="I13" s="61"/>
      <c r="J13" s="60"/>
      <c r="K13" s="61"/>
      <c r="L13" s="60"/>
      <c r="M13" s="61"/>
      <c r="N13" s="60"/>
      <c r="O13" s="61"/>
      <c r="P13" s="60"/>
      <c r="Q13" s="61"/>
      <c r="R13" s="60"/>
      <c r="S13" s="61"/>
    </row>
    <row r="14" spans="4:19" x14ac:dyDescent="0.2">
      <c r="D14" s="6" t="s">
        <v>13</v>
      </c>
      <c r="E14" s="8">
        <f>SUM(E10:E13)</f>
        <v>23257</v>
      </c>
      <c r="F14" s="69">
        <f>SUM(F10:G13)</f>
        <v>22635</v>
      </c>
      <c r="G14" s="69"/>
      <c r="H14" s="58"/>
      <c r="I14" s="59"/>
      <c r="J14" s="58"/>
      <c r="K14" s="59"/>
      <c r="L14" s="58"/>
      <c r="M14" s="59"/>
      <c r="N14" s="69"/>
      <c r="O14" s="69"/>
      <c r="P14" s="58"/>
      <c r="Q14" s="59"/>
      <c r="R14" s="69">
        <f>SUM(R10:S13)</f>
        <v>29.7</v>
      </c>
      <c r="S14" s="69"/>
    </row>
    <row r="15" spans="4:19" x14ac:dyDescent="0.2">
      <c r="D15" s="70" t="s">
        <v>271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19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19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19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19" x14ac:dyDescent="0.2">
      <c r="D19" s="2" t="s">
        <v>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19" x14ac:dyDescent="0.2">
      <c r="D20" s="2" t="s">
        <v>10</v>
      </c>
      <c r="E20" s="4" t="s">
        <v>142</v>
      </c>
      <c r="F20" s="1">
        <v>25.17</v>
      </c>
      <c r="G20" s="1">
        <v>23.01</v>
      </c>
      <c r="H20" s="1">
        <v>22.88</v>
      </c>
      <c r="I20" s="1">
        <v>23.13</v>
      </c>
      <c r="J20" s="1">
        <v>25.17</v>
      </c>
      <c r="K20" s="1">
        <v>23.03</v>
      </c>
      <c r="L20" s="1">
        <v>23.01</v>
      </c>
      <c r="M20" s="1"/>
      <c r="N20" s="1"/>
      <c r="O20" s="1"/>
      <c r="P20" s="1">
        <v>7.88</v>
      </c>
      <c r="Q20" s="1">
        <v>6.55</v>
      </c>
      <c r="R20" s="1">
        <v>2.39</v>
      </c>
      <c r="S20" s="1">
        <v>1.58</v>
      </c>
    </row>
    <row r="21" spans="4:19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19" x14ac:dyDescent="0.2">
      <c r="D22" s="2" t="s">
        <v>12</v>
      </c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19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19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19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19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19" x14ac:dyDescent="0.2">
      <c r="D27" s="2" t="s">
        <v>10</v>
      </c>
      <c r="E27" s="60">
        <v>142</v>
      </c>
      <c r="F27" s="61"/>
      <c r="G27" s="60">
        <v>0.83799999999999997</v>
      </c>
      <c r="H27" s="61"/>
      <c r="I27" s="60">
        <v>1.552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19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19" x14ac:dyDescent="0.2">
      <c r="D29" s="2" t="s">
        <v>12</v>
      </c>
      <c r="E29" s="60"/>
      <c r="F29" s="61"/>
      <c r="G29" s="60"/>
      <c r="H29" s="61"/>
      <c r="I29" s="60"/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19" ht="6" customHeight="1" x14ac:dyDescent="0.2"/>
    <row r="31" spans="4:19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19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8"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F10:G10"/>
    <mergeCell ref="H10:I10"/>
    <mergeCell ref="J10:K10"/>
    <mergeCell ref="L10:M10"/>
    <mergeCell ref="N10:O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R9:S9"/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A9D73-1C5D-0C4E-B1D0-35D3313C73DB}">
  <dimension ref="D4:T33"/>
  <sheetViews>
    <sheetView topLeftCell="L1" workbookViewId="0">
      <selection activeCell="N10" sqref="N10:O10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0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0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0" x14ac:dyDescent="0.2">
      <c r="D6" s="76" t="s">
        <v>272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274</v>
      </c>
      <c r="O6" s="76"/>
      <c r="P6" s="76"/>
      <c r="Q6" s="76"/>
      <c r="R6" s="76"/>
      <c r="S6" s="76"/>
    </row>
    <row r="7" spans="4:20" x14ac:dyDescent="0.2">
      <c r="D7" s="76" t="s">
        <v>38</v>
      </c>
      <c r="E7" s="76"/>
      <c r="F7" s="76"/>
      <c r="G7" s="76"/>
      <c r="H7" s="76" t="s">
        <v>273</v>
      </c>
      <c r="I7" s="76"/>
      <c r="J7" s="76"/>
      <c r="K7" s="76"/>
      <c r="L7" s="76"/>
      <c r="M7" s="76"/>
      <c r="N7" s="76" t="s">
        <v>275</v>
      </c>
      <c r="O7" s="76"/>
      <c r="P7" s="76"/>
      <c r="Q7" s="76"/>
      <c r="R7" s="76"/>
      <c r="S7" s="76"/>
    </row>
    <row r="8" spans="4:20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0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20" x14ac:dyDescent="0.2">
      <c r="D10" s="2" t="s">
        <v>9</v>
      </c>
      <c r="E10" s="3">
        <v>10000</v>
      </c>
      <c r="F10" s="73">
        <v>9823</v>
      </c>
      <c r="G10" s="73"/>
      <c r="H10" s="60">
        <v>13</v>
      </c>
      <c r="I10" s="61"/>
      <c r="J10" s="60">
        <v>19</v>
      </c>
      <c r="K10" s="61"/>
      <c r="L10" s="60">
        <v>18</v>
      </c>
      <c r="M10" s="61"/>
      <c r="N10" s="60">
        <v>24558</v>
      </c>
      <c r="O10" s="61"/>
      <c r="P10" s="60">
        <v>30</v>
      </c>
      <c r="Q10" s="61"/>
      <c r="R10" s="60">
        <v>12</v>
      </c>
      <c r="S10" s="61"/>
    </row>
    <row r="11" spans="4:20" x14ac:dyDescent="0.2">
      <c r="D11" s="2" t="s">
        <v>10</v>
      </c>
      <c r="E11" s="3"/>
      <c r="F11" s="73"/>
      <c r="G11" s="73"/>
      <c r="H11" s="60"/>
      <c r="I11" s="61"/>
      <c r="J11" s="60"/>
      <c r="K11" s="61"/>
      <c r="L11" s="60"/>
      <c r="M11" s="61"/>
      <c r="N11" s="60"/>
      <c r="O11" s="61"/>
      <c r="P11" s="60"/>
      <c r="Q11" s="61"/>
      <c r="R11" s="60"/>
      <c r="S11" s="61"/>
    </row>
    <row r="12" spans="4:20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</row>
    <row r="13" spans="4:20" x14ac:dyDescent="0.2">
      <c r="D13" s="2" t="s">
        <v>12</v>
      </c>
      <c r="E13" s="3">
        <v>33361</v>
      </c>
      <c r="F13" s="73">
        <v>32360</v>
      </c>
      <c r="G13" s="73"/>
      <c r="H13" s="60">
        <v>40</v>
      </c>
      <c r="I13" s="61"/>
      <c r="J13" s="60">
        <v>25</v>
      </c>
      <c r="K13" s="61"/>
      <c r="L13" s="60">
        <v>18</v>
      </c>
      <c r="M13" s="61"/>
      <c r="N13" s="60">
        <v>29418</v>
      </c>
      <c r="O13" s="61"/>
      <c r="P13" s="60">
        <v>44</v>
      </c>
      <c r="Q13" s="61"/>
      <c r="R13" s="60">
        <f>P13*1.1</f>
        <v>48.400000000000006</v>
      </c>
      <c r="S13" s="61"/>
    </row>
    <row r="14" spans="4:20" x14ac:dyDescent="0.2">
      <c r="D14" s="6" t="s">
        <v>13</v>
      </c>
      <c r="E14" s="8">
        <f>SUM(E10:E13)</f>
        <v>43361</v>
      </c>
      <c r="F14" s="69">
        <f>SUM(F10:G13)</f>
        <v>42183</v>
      </c>
      <c r="G14" s="69"/>
      <c r="H14" s="58"/>
      <c r="I14" s="59"/>
      <c r="J14" s="58"/>
      <c r="K14" s="59"/>
      <c r="L14" s="58"/>
      <c r="M14" s="59"/>
      <c r="N14" s="69"/>
      <c r="O14" s="69"/>
      <c r="P14" s="58"/>
      <c r="Q14" s="59"/>
      <c r="R14" s="69">
        <f>SUM(R10:S13)</f>
        <v>60.400000000000006</v>
      </c>
      <c r="S14" s="69"/>
    </row>
    <row r="15" spans="4:20" x14ac:dyDescent="0.2">
      <c r="D15" s="70" t="s">
        <v>276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106"/>
    </row>
    <row r="16" spans="4:20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97" t="s">
        <v>21</v>
      </c>
      <c r="Q16" s="98"/>
      <c r="R16" s="98"/>
      <c r="S16" s="97" t="s">
        <v>22</v>
      </c>
      <c r="T16" s="99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100"/>
      <c r="Q17" s="101"/>
      <c r="R17" s="101"/>
      <c r="S17" s="103"/>
      <c r="T17" s="105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103"/>
      <c r="Q18" s="104"/>
      <c r="R18" s="104"/>
      <c r="S18" s="7" t="s">
        <v>23</v>
      </c>
      <c r="T18" s="7" t="s">
        <v>25</v>
      </c>
    </row>
    <row r="19" spans="4:20" x14ac:dyDescent="0.2">
      <c r="D19" s="2" t="s">
        <v>9</v>
      </c>
      <c r="E19" s="4" t="s">
        <v>180</v>
      </c>
      <c r="F19" s="1">
        <v>23.03</v>
      </c>
      <c r="G19" s="1">
        <v>23.17</v>
      </c>
      <c r="H19" s="1">
        <v>23.07</v>
      </c>
      <c r="I19" s="1">
        <v>6.5</v>
      </c>
      <c r="J19" s="1"/>
      <c r="K19" s="1"/>
      <c r="L19" s="1"/>
      <c r="M19" s="1"/>
      <c r="N19" s="1"/>
      <c r="O19" s="1"/>
      <c r="P19" s="1"/>
      <c r="Q19" s="1">
        <v>3.12</v>
      </c>
      <c r="R19" s="1">
        <v>2.23</v>
      </c>
      <c r="S19" s="1">
        <v>2.145</v>
      </c>
      <c r="T19" s="1">
        <v>2.29</v>
      </c>
    </row>
    <row r="20" spans="4:20" x14ac:dyDescent="0.2">
      <c r="D20" s="2" t="s">
        <v>10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4:20" x14ac:dyDescent="0.2">
      <c r="D22" s="2" t="s">
        <v>12</v>
      </c>
      <c r="E22" s="4" t="s">
        <v>209</v>
      </c>
      <c r="F22" s="1">
        <v>18.64</v>
      </c>
      <c r="G22" s="1">
        <v>21.02</v>
      </c>
      <c r="H22" s="1">
        <v>22.887</v>
      </c>
      <c r="I22" s="1">
        <v>20.05</v>
      </c>
      <c r="J22" s="1">
        <v>21.1</v>
      </c>
      <c r="K22" s="1">
        <v>22.87</v>
      </c>
      <c r="L22" s="1">
        <v>23.01</v>
      </c>
      <c r="M22" s="1">
        <v>7.99</v>
      </c>
      <c r="N22" s="1">
        <v>23.92</v>
      </c>
      <c r="O22" s="1">
        <v>10.23</v>
      </c>
      <c r="P22" s="1">
        <v>14.1</v>
      </c>
      <c r="Q22" s="1">
        <v>14.22</v>
      </c>
      <c r="R22" s="1">
        <v>6.2</v>
      </c>
      <c r="S22" s="1">
        <v>2.948</v>
      </c>
      <c r="T22" s="1">
        <v>2.6280000000000001</v>
      </c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>
        <v>360</v>
      </c>
      <c r="F26" s="61"/>
      <c r="G26" s="60">
        <v>0.13389999999999999</v>
      </c>
      <c r="H26" s="61"/>
      <c r="I26" s="60">
        <v>2.0089999999999999</v>
      </c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/>
      <c r="F27" s="61"/>
      <c r="G27" s="60"/>
      <c r="H27" s="61"/>
      <c r="I27" s="60"/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>
        <v>480</v>
      </c>
      <c r="F29" s="61"/>
      <c r="G29" s="60">
        <v>0.32019999999999998</v>
      </c>
      <c r="H29" s="61"/>
      <c r="I29" s="60">
        <v>2.6280000000000001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8">
    <mergeCell ref="I29:J29"/>
    <mergeCell ref="O17:O18"/>
    <mergeCell ref="D23:J23"/>
    <mergeCell ref="K23:S23"/>
    <mergeCell ref="D24:D25"/>
    <mergeCell ref="E24:F25"/>
    <mergeCell ref="G24:H25"/>
    <mergeCell ref="I24:J25"/>
    <mergeCell ref="I17:I18"/>
    <mergeCell ref="J17:J18"/>
    <mergeCell ref="K17:K18"/>
    <mergeCell ref="L17:L18"/>
    <mergeCell ref="M17:M18"/>
    <mergeCell ref="N17:N18"/>
    <mergeCell ref="D31:J31"/>
    <mergeCell ref="K31:S31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K24:S29"/>
    <mergeCell ref="E26:F26"/>
    <mergeCell ref="G26:H26"/>
    <mergeCell ref="E29:F29"/>
    <mergeCell ref="G29:H29"/>
    <mergeCell ref="D15:S15"/>
    <mergeCell ref="D16:E16"/>
    <mergeCell ref="F16:O16"/>
    <mergeCell ref="D17:D18"/>
    <mergeCell ref="E17:E18"/>
    <mergeCell ref="F17:F18"/>
    <mergeCell ref="G17:G18"/>
    <mergeCell ref="H17:H18"/>
    <mergeCell ref="S16:T17"/>
    <mergeCell ref="P16:R18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F10:G10"/>
    <mergeCell ref="H10:I10"/>
    <mergeCell ref="J10:K10"/>
    <mergeCell ref="L10:M10"/>
    <mergeCell ref="N10:O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R9:S9"/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ADC3C-D82E-C845-92AD-FB89FFB4ABFD}">
  <dimension ref="C4:W33"/>
  <sheetViews>
    <sheetView topLeftCell="K3" workbookViewId="0">
      <selection activeCell="N10" sqref="N10:O10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3:23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3:23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3:23" x14ac:dyDescent="0.2">
      <c r="D6" s="76" t="s">
        <v>71</v>
      </c>
      <c r="E6" s="76"/>
      <c r="F6" s="88" t="s">
        <v>64</v>
      </c>
      <c r="G6" s="89"/>
      <c r="H6" s="89"/>
      <c r="I6" s="89"/>
      <c r="J6" s="89"/>
      <c r="K6" s="89"/>
      <c r="L6" s="89"/>
      <c r="M6" s="90"/>
      <c r="N6" s="76" t="s">
        <v>67</v>
      </c>
      <c r="O6" s="76"/>
      <c r="P6" s="76"/>
      <c r="Q6" s="76"/>
      <c r="R6" s="76"/>
      <c r="S6" s="76"/>
    </row>
    <row r="7" spans="3:23" x14ac:dyDescent="0.2">
      <c r="D7" s="76" t="s">
        <v>38</v>
      </c>
      <c r="E7" s="76"/>
      <c r="F7" s="76"/>
      <c r="G7" s="76"/>
      <c r="H7" s="76" t="s">
        <v>65</v>
      </c>
      <c r="I7" s="76"/>
      <c r="J7" s="76"/>
      <c r="K7" s="76"/>
      <c r="L7" s="76"/>
      <c r="M7" s="76"/>
      <c r="N7" s="76" t="s">
        <v>66</v>
      </c>
      <c r="O7" s="76"/>
      <c r="P7" s="76"/>
      <c r="Q7" s="76"/>
      <c r="R7" s="76"/>
      <c r="S7" s="76"/>
    </row>
    <row r="8" spans="3:23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3:23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3:23" x14ac:dyDescent="0.2">
      <c r="D10" s="2" t="s">
        <v>9</v>
      </c>
      <c r="E10" s="3">
        <v>8000</v>
      </c>
      <c r="F10" s="73">
        <v>6641</v>
      </c>
      <c r="G10" s="73"/>
      <c r="H10" s="60">
        <v>9</v>
      </c>
      <c r="I10" s="61"/>
      <c r="J10" s="60">
        <v>6</v>
      </c>
      <c r="K10" s="61"/>
      <c r="L10" s="60">
        <v>42</v>
      </c>
      <c r="M10" s="61"/>
      <c r="N10" s="60">
        <v>16603</v>
      </c>
      <c r="O10" s="61"/>
      <c r="P10" s="60">
        <v>38</v>
      </c>
      <c r="Q10" s="61"/>
      <c r="R10" s="60">
        <v>15.2</v>
      </c>
      <c r="S10" s="61"/>
      <c r="U10" s="51" t="s">
        <v>251</v>
      </c>
      <c r="V10" s="52"/>
      <c r="W10" s="53"/>
    </row>
    <row r="11" spans="3:23" x14ac:dyDescent="0.2">
      <c r="D11" s="2" t="s">
        <v>10</v>
      </c>
      <c r="E11" s="3">
        <v>25607</v>
      </c>
      <c r="F11" s="73">
        <v>26255</v>
      </c>
      <c r="G11" s="73"/>
      <c r="H11" s="60">
        <v>32</v>
      </c>
      <c r="I11" s="61"/>
      <c r="J11" s="60">
        <v>10</v>
      </c>
      <c r="K11" s="61"/>
      <c r="L11" s="60">
        <v>12</v>
      </c>
      <c r="M11" s="61"/>
      <c r="N11" s="60">
        <v>29173</v>
      </c>
      <c r="O11" s="61"/>
      <c r="P11" s="60">
        <v>52</v>
      </c>
      <c r="Q11" s="61"/>
      <c r="R11" s="60">
        <v>46.8</v>
      </c>
      <c r="S11" s="61"/>
      <c r="U11" s="54"/>
      <c r="V11" s="55"/>
      <c r="W11" s="56"/>
    </row>
    <row r="12" spans="3:23" ht="17" thickBot="1" x14ac:dyDescent="0.25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U12" s="25" t="s">
        <v>9</v>
      </c>
      <c r="V12" s="25" t="s">
        <v>10</v>
      </c>
      <c r="W12" s="25" t="s">
        <v>226</v>
      </c>
    </row>
    <row r="13" spans="3:23" ht="18" thickTop="1" thickBot="1" x14ac:dyDescent="0.25">
      <c r="D13" s="2" t="s">
        <v>12</v>
      </c>
      <c r="E13" s="3"/>
      <c r="F13" s="73"/>
      <c r="G13" s="73"/>
      <c r="H13" s="60"/>
      <c r="I13" s="61"/>
      <c r="J13" s="60"/>
      <c r="K13" s="61"/>
      <c r="L13" s="60"/>
      <c r="M13" s="61"/>
      <c r="N13" s="60"/>
      <c r="O13" s="61"/>
      <c r="P13" s="60"/>
      <c r="Q13" s="61"/>
      <c r="R13" s="60"/>
      <c r="S13" s="61"/>
      <c r="U13" s="28">
        <f>3.37/1000</f>
        <v>3.3700000000000002E-3</v>
      </c>
      <c r="V13" s="14">
        <f>5.9/1000</f>
        <v>5.9000000000000007E-3</v>
      </c>
      <c r="W13" s="14">
        <f>6.67/1000</f>
        <v>6.6699999999999997E-3</v>
      </c>
    </row>
    <row r="14" spans="3:23" x14ac:dyDescent="0.2">
      <c r="D14" s="6" t="s">
        <v>13</v>
      </c>
      <c r="E14" s="8">
        <f>SUM(E10:E13)</f>
        <v>33607</v>
      </c>
      <c r="F14" s="69">
        <f>SUM(F10:G13)</f>
        <v>32896</v>
      </c>
      <c r="G14" s="69"/>
      <c r="H14" s="58"/>
      <c r="I14" s="59"/>
      <c r="J14" s="58"/>
      <c r="K14" s="59"/>
      <c r="L14" s="58"/>
      <c r="M14" s="59"/>
      <c r="N14" s="69">
        <f>SUM(N10:O13)</f>
        <v>45776</v>
      </c>
      <c r="O14" s="69"/>
      <c r="P14" s="58"/>
      <c r="Q14" s="59"/>
      <c r="R14" s="69">
        <f>SUM(R10:S13)</f>
        <v>62</v>
      </c>
      <c r="S14" s="69"/>
    </row>
    <row r="15" spans="3:23" x14ac:dyDescent="0.2">
      <c r="C15" t="s">
        <v>24</v>
      </c>
      <c r="D15" s="70" t="s">
        <v>68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3:23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 t="s">
        <v>69</v>
      </c>
      <c r="F19" s="1">
        <v>23.19</v>
      </c>
      <c r="G19" s="1">
        <v>23.16</v>
      </c>
      <c r="H19" s="1">
        <v>23.18</v>
      </c>
      <c r="I19" s="1">
        <v>23.16</v>
      </c>
      <c r="J19" s="1"/>
      <c r="K19" s="1"/>
      <c r="L19" s="1"/>
      <c r="M19" s="1"/>
      <c r="N19" s="1"/>
      <c r="O19" s="1"/>
      <c r="P19" s="1">
        <v>15.223000000000001</v>
      </c>
      <c r="Q19" s="1">
        <v>13</v>
      </c>
      <c r="R19" s="1">
        <v>2.5590000000000002</v>
      </c>
      <c r="S19" s="1">
        <v>3.97</v>
      </c>
      <c r="T19">
        <f>R19/U13</f>
        <v>759.34718100890211</v>
      </c>
    </row>
    <row r="20" spans="4:20" x14ac:dyDescent="0.2">
      <c r="D20" s="2" t="s">
        <v>10</v>
      </c>
      <c r="E20" s="4" t="s">
        <v>48</v>
      </c>
      <c r="F20" s="1">
        <v>23.11</v>
      </c>
      <c r="G20" s="1">
        <v>23.02</v>
      </c>
      <c r="H20" s="1">
        <v>23.11</v>
      </c>
      <c r="I20" s="1">
        <v>23.08</v>
      </c>
      <c r="J20" s="1">
        <v>23.11</v>
      </c>
      <c r="K20" s="1">
        <v>23.08</v>
      </c>
      <c r="L20" s="1">
        <v>23.16</v>
      </c>
      <c r="M20" s="1">
        <v>23.02</v>
      </c>
      <c r="N20" s="1">
        <v>7.2</v>
      </c>
      <c r="O20" s="1"/>
      <c r="P20" s="1">
        <v>6</v>
      </c>
      <c r="Q20" s="1">
        <v>10</v>
      </c>
      <c r="R20" s="1">
        <v>3.468</v>
      </c>
      <c r="S20" s="1">
        <v>1.97</v>
      </c>
      <c r="T20">
        <f>R20/V13</f>
        <v>587.79661016949149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  <c r="T23">
        <f>T19+T20</f>
        <v>1347.1437911783937</v>
      </c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>
        <v>207</v>
      </c>
      <c r="F26" s="61"/>
      <c r="G26" s="60">
        <v>0.77</v>
      </c>
      <c r="H26" s="61"/>
      <c r="I26" s="60">
        <v>1.7889999999999999</v>
      </c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543</v>
      </c>
      <c r="F27" s="61"/>
      <c r="G27" s="60">
        <v>0.32040000000000002</v>
      </c>
      <c r="H27" s="61"/>
      <c r="I27" s="60">
        <v>3.1480000000000001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/>
      <c r="F29" s="61"/>
      <c r="G29" s="60"/>
      <c r="H29" s="61"/>
      <c r="I29" s="60"/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9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U10:W11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E42B7-7702-6447-8A2F-18120BA71922}">
  <dimension ref="D4:X66"/>
  <sheetViews>
    <sheetView topLeftCell="L17" workbookViewId="0">
      <selection activeCell="E66" sqref="E66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4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4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4" x14ac:dyDescent="0.2">
      <c r="D6" s="76" t="s">
        <v>277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279</v>
      </c>
      <c r="O6" s="76"/>
      <c r="P6" s="76"/>
      <c r="Q6" s="76"/>
      <c r="R6" s="76"/>
      <c r="S6" s="76"/>
    </row>
    <row r="7" spans="4:24" x14ac:dyDescent="0.2">
      <c r="D7" s="76" t="s">
        <v>54</v>
      </c>
      <c r="E7" s="76"/>
      <c r="F7" s="76"/>
      <c r="G7" s="76"/>
      <c r="H7" s="76" t="s">
        <v>278</v>
      </c>
      <c r="I7" s="76"/>
      <c r="J7" s="76"/>
      <c r="K7" s="76"/>
      <c r="L7" s="76"/>
      <c r="M7" s="76"/>
      <c r="N7" s="76" t="s">
        <v>280</v>
      </c>
      <c r="O7" s="76"/>
      <c r="P7" s="76"/>
      <c r="Q7" s="76"/>
      <c r="R7" s="76"/>
      <c r="S7" s="76"/>
    </row>
    <row r="8" spans="4:24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4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24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  <c r="V10" s="51" t="s">
        <v>251</v>
      </c>
      <c r="W10" s="52"/>
      <c r="X10" s="53"/>
    </row>
    <row r="11" spans="4:24" x14ac:dyDescent="0.2">
      <c r="D11" s="2" t="s">
        <v>10</v>
      </c>
      <c r="E11" s="3">
        <v>20651</v>
      </c>
      <c r="F11" s="73">
        <v>20318</v>
      </c>
      <c r="G11" s="73"/>
      <c r="H11" s="60">
        <v>25</v>
      </c>
      <c r="I11" s="61"/>
      <c r="J11" s="60">
        <v>2</v>
      </c>
      <c r="K11" s="61"/>
      <c r="L11" s="60">
        <v>3</v>
      </c>
      <c r="M11" s="61"/>
      <c r="N11" s="60">
        <v>22576</v>
      </c>
      <c r="O11" s="61"/>
      <c r="P11" s="60">
        <v>32</v>
      </c>
      <c r="Q11" s="61"/>
      <c r="R11" s="60">
        <v>28.8</v>
      </c>
      <c r="S11" s="61"/>
      <c r="V11" s="54"/>
      <c r="W11" s="55"/>
      <c r="X11" s="56"/>
    </row>
    <row r="12" spans="4:24" ht="17" thickBot="1" x14ac:dyDescent="0.25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V12" s="25" t="s">
        <v>9</v>
      </c>
      <c r="W12" s="25" t="s">
        <v>10</v>
      </c>
      <c r="X12" s="25" t="s">
        <v>226</v>
      </c>
    </row>
    <row r="13" spans="4:24" ht="18" thickTop="1" thickBot="1" x14ac:dyDescent="0.25">
      <c r="D13" s="2" t="s">
        <v>12</v>
      </c>
      <c r="E13" s="3"/>
      <c r="F13" s="73"/>
      <c r="G13" s="73"/>
      <c r="H13" s="60"/>
      <c r="I13" s="61"/>
      <c r="J13" s="60"/>
      <c r="K13" s="61"/>
      <c r="L13" s="60"/>
      <c r="M13" s="61"/>
      <c r="N13" s="60"/>
      <c r="O13" s="61"/>
      <c r="P13" s="60"/>
      <c r="Q13" s="61"/>
      <c r="R13" s="60"/>
      <c r="S13" s="61"/>
      <c r="V13" s="28">
        <f>3.37/1000</f>
        <v>3.3700000000000002E-3</v>
      </c>
      <c r="W13" s="14">
        <f>5.9/1000</f>
        <v>5.9000000000000007E-3</v>
      </c>
      <c r="X13" s="14">
        <f>6.67/1000</f>
        <v>6.6699999999999997E-3</v>
      </c>
    </row>
    <row r="14" spans="4:24" x14ac:dyDescent="0.2">
      <c r="D14" s="6" t="s">
        <v>13</v>
      </c>
      <c r="E14" s="8">
        <f>SUM(E11:E13)</f>
        <v>20651</v>
      </c>
      <c r="F14" s="69"/>
      <c r="G14" s="69"/>
      <c r="H14" s="58"/>
      <c r="I14" s="59"/>
      <c r="J14" s="58"/>
      <c r="K14" s="59"/>
      <c r="L14" s="58"/>
      <c r="M14" s="59"/>
      <c r="N14" s="69">
        <f>SUM(N11:O13)</f>
        <v>22576</v>
      </c>
      <c r="O14" s="69"/>
      <c r="P14" s="58"/>
      <c r="Q14" s="59"/>
      <c r="R14" s="69">
        <f>SUM(R11:S13)</f>
        <v>28.8</v>
      </c>
      <c r="S14" s="69"/>
    </row>
    <row r="15" spans="4:24" x14ac:dyDescent="0.2">
      <c r="D15" s="70" t="s">
        <v>281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24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19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19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19" x14ac:dyDescent="0.2">
      <c r="D19" s="2" t="s">
        <v>9</v>
      </c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19" x14ac:dyDescent="0.2">
      <c r="D20" s="2" t="s">
        <v>10</v>
      </c>
      <c r="E20" s="4" t="s">
        <v>46</v>
      </c>
      <c r="F20" s="1">
        <v>24.55</v>
      </c>
      <c r="G20" s="1">
        <v>24.07</v>
      </c>
      <c r="H20" s="1">
        <v>24.55</v>
      </c>
      <c r="I20" s="1">
        <v>22.42</v>
      </c>
      <c r="J20" s="1">
        <v>24.13</v>
      </c>
      <c r="K20" s="1">
        <v>24.11</v>
      </c>
      <c r="L20" s="1"/>
      <c r="M20" s="1"/>
      <c r="N20" s="1"/>
      <c r="O20" s="1"/>
      <c r="P20" s="1">
        <v>5.12</v>
      </c>
      <c r="Q20" s="1">
        <v>2.44</v>
      </c>
      <c r="R20" s="35">
        <v>2.8889999999999998</v>
      </c>
      <c r="S20" s="35">
        <v>2.12</v>
      </c>
    </row>
    <row r="21" spans="4:19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19" x14ac:dyDescent="0.2">
      <c r="D22" s="2" t="s">
        <v>12</v>
      </c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19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19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19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19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19" x14ac:dyDescent="0.2">
      <c r="D27" s="2" t="s">
        <v>10</v>
      </c>
      <c r="E27" s="60">
        <v>60</v>
      </c>
      <c r="F27" s="61"/>
      <c r="G27" s="60">
        <v>0.35399999999999998</v>
      </c>
      <c r="H27" s="61"/>
      <c r="I27" s="60">
        <v>2.5350000000000001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19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19" x14ac:dyDescent="0.2">
      <c r="D29" s="2" t="s">
        <v>12</v>
      </c>
      <c r="E29" s="60"/>
      <c r="F29" s="61"/>
      <c r="G29" s="60"/>
      <c r="H29" s="61"/>
      <c r="I29" s="60"/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19" ht="6" customHeight="1" x14ac:dyDescent="0.2"/>
    <row r="31" spans="4:19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19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  <row r="35" spans="4:19" x14ac:dyDescent="0.2">
      <c r="D35" s="74"/>
      <c r="E35" s="74"/>
      <c r="F35" s="86" t="s">
        <v>18</v>
      </c>
      <c r="G35" s="86"/>
      <c r="H35" s="86"/>
      <c r="I35" s="86"/>
      <c r="J35" s="86"/>
      <c r="K35" s="86"/>
      <c r="L35" s="86"/>
      <c r="M35" s="86"/>
      <c r="N35" s="86"/>
      <c r="O35" s="86"/>
      <c r="P35" s="74" t="s">
        <v>14</v>
      </c>
      <c r="Q35" s="74"/>
      <c r="R35" s="74" t="s">
        <v>15</v>
      </c>
      <c r="S35" s="74"/>
    </row>
    <row r="36" spans="4:19" x14ac:dyDescent="0.2">
      <c r="D36" s="74"/>
      <c r="E36" s="74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74" t="s">
        <v>16</v>
      </c>
      <c r="Q36" s="74"/>
      <c r="R36" s="74" t="s">
        <v>17</v>
      </c>
      <c r="S36" s="74"/>
    </row>
    <row r="37" spans="4:19" x14ac:dyDescent="0.2">
      <c r="D37" s="76" t="s">
        <v>168</v>
      </c>
      <c r="E37" s="76"/>
      <c r="F37" s="88" t="s">
        <v>34</v>
      </c>
      <c r="G37" s="89"/>
      <c r="H37" s="89"/>
      <c r="I37" s="89"/>
      <c r="J37" s="89"/>
      <c r="K37" s="89"/>
      <c r="L37" s="89"/>
      <c r="M37" s="90"/>
      <c r="N37" s="76" t="s">
        <v>282</v>
      </c>
      <c r="O37" s="76"/>
      <c r="P37" s="76"/>
      <c r="Q37" s="76"/>
      <c r="R37" s="76"/>
      <c r="S37" s="76"/>
    </row>
    <row r="38" spans="4:19" x14ac:dyDescent="0.2">
      <c r="D38" s="76" t="s">
        <v>38</v>
      </c>
      <c r="E38" s="76"/>
      <c r="F38" s="76"/>
      <c r="G38" s="76"/>
      <c r="H38" s="76" t="s">
        <v>278</v>
      </c>
      <c r="I38" s="76"/>
      <c r="J38" s="76"/>
      <c r="K38" s="76"/>
      <c r="L38" s="76"/>
      <c r="M38" s="76"/>
      <c r="N38" s="76" t="s">
        <v>280</v>
      </c>
      <c r="O38" s="76"/>
      <c r="P38" s="76"/>
      <c r="Q38" s="76"/>
      <c r="R38" s="76"/>
      <c r="S38" s="76"/>
    </row>
    <row r="39" spans="4:19" x14ac:dyDescent="0.2">
      <c r="D39" s="62" t="s">
        <v>0</v>
      </c>
      <c r="E39" s="87" t="s">
        <v>1</v>
      </c>
      <c r="F39" s="87" t="s">
        <v>2</v>
      </c>
      <c r="G39" s="87"/>
      <c r="H39" s="91" t="s">
        <v>5</v>
      </c>
      <c r="I39" s="92"/>
      <c r="J39" s="92"/>
      <c r="K39" s="92"/>
      <c r="L39" s="92"/>
      <c r="M39" s="93"/>
      <c r="N39" s="62" t="s">
        <v>6</v>
      </c>
      <c r="O39" s="62"/>
      <c r="P39" s="75" t="s">
        <v>32</v>
      </c>
      <c r="Q39" s="75"/>
      <c r="R39" s="75"/>
      <c r="S39" s="75"/>
    </row>
    <row r="40" spans="4:19" x14ac:dyDescent="0.2">
      <c r="D40" s="62"/>
      <c r="E40" s="87"/>
      <c r="F40" s="87"/>
      <c r="G40" s="87"/>
      <c r="H40" s="94" t="s">
        <v>3</v>
      </c>
      <c r="I40" s="95"/>
      <c r="J40" s="94" t="s">
        <v>4</v>
      </c>
      <c r="K40" s="95"/>
      <c r="L40" s="94" t="s">
        <v>27</v>
      </c>
      <c r="M40" s="95"/>
      <c r="N40" s="62"/>
      <c r="O40" s="62"/>
      <c r="P40" s="96" t="s">
        <v>7</v>
      </c>
      <c r="Q40" s="96"/>
      <c r="R40" s="96" t="s">
        <v>8</v>
      </c>
      <c r="S40" s="96"/>
    </row>
    <row r="41" spans="4:19" x14ac:dyDescent="0.2">
      <c r="D41" s="2" t="s">
        <v>9</v>
      </c>
      <c r="E41" s="3"/>
      <c r="F41" s="73"/>
      <c r="G41" s="73"/>
      <c r="H41" s="60"/>
      <c r="I41" s="61"/>
      <c r="J41" s="60"/>
      <c r="K41" s="61"/>
      <c r="L41" s="60"/>
      <c r="M41" s="61"/>
      <c r="N41" s="60"/>
      <c r="O41" s="61"/>
      <c r="P41" s="60"/>
      <c r="Q41" s="61"/>
      <c r="R41" s="60"/>
      <c r="S41" s="61"/>
    </row>
    <row r="42" spans="4:19" x14ac:dyDescent="0.2">
      <c r="D42" s="2" t="s">
        <v>10</v>
      </c>
      <c r="E42" s="3">
        <v>16000</v>
      </c>
      <c r="F42" s="73">
        <v>16311</v>
      </c>
      <c r="G42" s="73"/>
      <c r="H42" s="60">
        <v>20</v>
      </c>
      <c r="I42" s="61"/>
      <c r="J42" s="60">
        <v>3</v>
      </c>
      <c r="K42" s="61"/>
      <c r="L42" s="60">
        <v>15</v>
      </c>
      <c r="M42" s="61"/>
      <c r="N42" s="60">
        <v>18124</v>
      </c>
      <c r="O42" s="61"/>
      <c r="P42" s="60">
        <v>30</v>
      </c>
      <c r="Q42" s="61"/>
      <c r="R42" s="60">
        <v>27</v>
      </c>
      <c r="S42" s="61"/>
    </row>
    <row r="43" spans="4:19" x14ac:dyDescent="0.2">
      <c r="D43" s="2" t="s">
        <v>11</v>
      </c>
      <c r="E43" s="3"/>
      <c r="F43" s="73"/>
      <c r="G43" s="73"/>
      <c r="H43" s="60"/>
      <c r="I43" s="61"/>
      <c r="J43" s="60"/>
      <c r="K43" s="61"/>
      <c r="L43" s="60"/>
      <c r="M43" s="61"/>
      <c r="N43" s="60"/>
      <c r="O43" s="61"/>
      <c r="P43" s="60"/>
      <c r="Q43" s="61"/>
      <c r="R43" s="60"/>
      <c r="S43" s="61"/>
    </row>
    <row r="44" spans="4:19" x14ac:dyDescent="0.2">
      <c r="D44" s="2" t="s">
        <v>12</v>
      </c>
      <c r="E44" s="3">
        <v>11343</v>
      </c>
      <c r="F44" s="73">
        <v>10110</v>
      </c>
      <c r="G44" s="73"/>
      <c r="H44" s="60">
        <v>12</v>
      </c>
      <c r="I44" s="61"/>
      <c r="J44" s="60">
        <v>22</v>
      </c>
      <c r="K44" s="61"/>
      <c r="L44" s="60">
        <v>23</v>
      </c>
      <c r="M44" s="61"/>
      <c r="N44" s="60">
        <v>9191</v>
      </c>
      <c r="O44" s="61"/>
      <c r="P44" s="60">
        <v>20</v>
      </c>
      <c r="Q44" s="61"/>
      <c r="R44" s="60">
        <v>22</v>
      </c>
      <c r="S44" s="61"/>
    </row>
    <row r="45" spans="4:19" x14ac:dyDescent="0.2">
      <c r="D45" s="6" t="s">
        <v>13</v>
      </c>
      <c r="E45" s="8">
        <f>SUM(E41:E44)</f>
        <v>27343</v>
      </c>
      <c r="F45" s="58">
        <f>SUM(F41:G44)</f>
        <v>26421</v>
      </c>
      <c r="G45" s="59"/>
      <c r="H45" s="58"/>
      <c r="I45" s="59"/>
      <c r="J45" s="58"/>
      <c r="K45" s="59"/>
      <c r="L45" s="58"/>
      <c r="M45" s="59"/>
      <c r="N45" s="69">
        <f>SUM(N41:O44)</f>
        <v>27315</v>
      </c>
      <c r="O45" s="69"/>
      <c r="P45" s="58"/>
      <c r="Q45" s="59"/>
      <c r="R45" s="69">
        <f>SUM(R41:S44)</f>
        <v>49</v>
      </c>
      <c r="S45" s="69"/>
    </row>
    <row r="46" spans="4:19" x14ac:dyDescent="0.2">
      <c r="D46" s="70" t="s">
        <v>288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2"/>
    </row>
    <row r="47" spans="4:19" x14ac:dyDescent="0.2">
      <c r="D47" s="62" t="s">
        <v>19</v>
      </c>
      <c r="E47" s="62"/>
      <c r="F47" s="62" t="s">
        <v>26</v>
      </c>
      <c r="G47" s="62"/>
      <c r="H47" s="62"/>
      <c r="I47" s="62"/>
      <c r="J47" s="62"/>
      <c r="K47" s="62"/>
      <c r="L47" s="62"/>
      <c r="M47" s="62"/>
      <c r="N47" s="62"/>
      <c r="O47" s="62"/>
      <c r="P47" s="62" t="s">
        <v>21</v>
      </c>
      <c r="Q47" s="62"/>
      <c r="R47" s="62" t="s">
        <v>22</v>
      </c>
      <c r="S47" s="62"/>
    </row>
    <row r="48" spans="4:19" x14ac:dyDescent="0.2">
      <c r="D48" s="68" t="s">
        <v>0</v>
      </c>
      <c r="E48" s="68" t="s">
        <v>20</v>
      </c>
      <c r="F48" s="68">
        <v>1</v>
      </c>
      <c r="G48" s="68">
        <v>2</v>
      </c>
      <c r="H48" s="68">
        <v>3</v>
      </c>
      <c r="I48" s="68">
        <v>4</v>
      </c>
      <c r="J48" s="68">
        <v>5</v>
      </c>
      <c r="K48" s="68">
        <v>6</v>
      </c>
      <c r="L48" s="68">
        <v>7</v>
      </c>
      <c r="M48" s="68">
        <v>8</v>
      </c>
      <c r="N48" s="68">
        <v>9</v>
      </c>
      <c r="O48" s="68">
        <v>10</v>
      </c>
      <c r="P48" s="62"/>
      <c r="Q48" s="62"/>
      <c r="R48" s="62"/>
      <c r="S48" s="62"/>
    </row>
    <row r="49" spans="4:19" x14ac:dyDescent="0.2"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2"/>
      <c r="Q49" s="62"/>
      <c r="R49" s="7" t="s">
        <v>23</v>
      </c>
      <c r="S49" s="7" t="s">
        <v>25</v>
      </c>
    </row>
    <row r="50" spans="4:19" x14ac:dyDescent="0.2">
      <c r="D50" s="2" t="s">
        <v>9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4:19" x14ac:dyDescent="0.2">
      <c r="D51" s="2" t="s">
        <v>10</v>
      </c>
      <c r="E51" s="4" t="s">
        <v>283</v>
      </c>
      <c r="F51" s="1">
        <v>23.13</v>
      </c>
      <c r="G51" s="1">
        <v>23.13</v>
      </c>
      <c r="H51" s="1">
        <v>23.13</v>
      </c>
      <c r="I51" s="1">
        <v>22.78</v>
      </c>
      <c r="J51" s="1">
        <v>22.78</v>
      </c>
      <c r="K51" s="1"/>
      <c r="L51" s="1"/>
      <c r="M51" s="1"/>
      <c r="N51" s="1"/>
      <c r="O51" s="1"/>
      <c r="P51" s="1">
        <v>3.12</v>
      </c>
      <c r="Q51" s="1">
        <v>2.23</v>
      </c>
      <c r="R51" s="1">
        <v>2.4969999999999999</v>
      </c>
      <c r="S51" s="1">
        <v>2.2799999999999998</v>
      </c>
    </row>
    <row r="52" spans="4:19" x14ac:dyDescent="0.2">
      <c r="D52" s="2" t="s">
        <v>11</v>
      </c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4:19" x14ac:dyDescent="0.2">
      <c r="D53" s="2" t="s">
        <v>12</v>
      </c>
      <c r="E53" s="4" t="s">
        <v>283</v>
      </c>
      <c r="F53" s="1">
        <v>23.92</v>
      </c>
      <c r="G53" s="1">
        <v>23.8</v>
      </c>
      <c r="H53" s="1">
        <v>12.77</v>
      </c>
      <c r="I53" s="1">
        <v>8.9</v>
      </c>
      <c r="J53" s="1"/>
      <c r="K53" s="1"/>
      <c r="L53" s="1"/>
      <c r="M53" s="1"/>
      <c r="N53" s="1"/>
      <c r="O53" s="1"/>
      <c r="P53" s="1">
        <v>5.12</v>
      </c>
      <c r="Q53" s="1"/>
      <c r="R53" s="1">
        <v>2.8330000000000002</v>
      </c>
      <c r="S53" s="1">
        <v>4.41</v>
      </c>
    </row>
    <row r="54" spans="4:19" x14ac:dyDescent="0.2">
      <c r="D54" s="62" t="s">
        <v>30</v>
      </c>
      <c r="E54" s="62"/>
      <c r="F54" s="62"/>
      <c r="G54" s="62"/>
      <c r="H54" s="62"/>
      <c r="I54" s="62"/>
      <c r="J54" s="62"/>
      <c r="K54" s="62" t="s">
        <v>31</v>
      </c>
      <c r="L54" s="62"/>
      <c r="M54" s="62"/>
      <c r="N54" s="62"/>
      <c r="O54" s="62"/>
      <c r="P54" s="62"/>
      <c r="Q54" s="62"/>
      <c r="R54" s="62"/>
      <c r="S54" s="62"/>
    </row>
    <row r="55" spans="4:19" x14ac:dyDescent="0.2">
      <c r="D55" s="68" t="s">
        <v>0</v>
      </c>
      <c r="E55" s="63" t="s">
        <v>27</v>
      </c>
      <c r="F55" s="64"/>
      <c r="G55" s="63" t="s">
        <v>28</v>
      </c>
      <c r="H55" s="64"/>
      <c r="I55" s="63" t="s">
        <v>29</v>
      </c>
      <c r="J55" s="64"/>
      <c r="K55" s="77"/>
      <c r="L55" s="78"/>
      <c r="M55" s="78"/>
      <c r="N55" s="78"/>
      <c r="O55" s="78"/>
      <c r="P55" s="78"/>
      <c r="Q55" s="78"/>
      <c r="R55" s="78"/>
      <c r="S55" s="79"/>
    </row>
    <row r="56" spans="4:19" x14ac:dyDescent="0.2">
      <c r="D56" s="68"/>
      <c r="E56" s="65"/>
      <c r="F56" s="66"/>
      <c r="G56" s="65"/>
      <c r="H56" s="66"/>
      <c r="I56" s="65"/>
      <c r="J56" s="66"/>
      <c r="K56" s="80"/>
      <c r="L56" s="81"/>
      <c r="M56" s="81"/>
      <c r="N56" s="81"/>
      <c r="O56" s="81"/>
      <c r="P56" s="81"/>
      <c r="Q56" s="81"/>
      <c r="R56" s="81"/>
      <c r="S56" s="82"/>
    </row>
    <row r="57" spans="4:19" x14ac:dyDescent="0.2">
      <c r="D57" s="2" t="s">
        <v>9</v>
      </c>
      <c r="E57" s="60"/>
      <c r="F57" s="61"/>
      <c r="G57" s="60"/>
      <c r="H57" s="61"/>
      <c r="I57" s="60"/>
      <c r="J57" s="61"/>
      <c r="K57" s="80"/>
      <c r="L57" s="81"/>
      <c r="M57" s="81"/>
      <c r="N57" s="81"/>
      <c r="O57" s="81"/>
      <c r="P57" s="81"/>
      <c r="Q57" s="81"/>
      <c r="R57" s="81"/>
      <c r="S57" s="82"/>
    </row>
    <row r="58" spans="4:19" x14ac:dyDescent="0.2">
      <c r="D58" s="2" t="s">
        <v>10</v>
      </c>
      <c r="E58" s="60">
        <v>180</v>
      </c>
      <c r="F58" s="61"/>
      <c r="G58" s="60">
        <v>0.1062</v>
      </c>
      <c r="H58" s="61"/>
      <c r="I58" s="60">
        <v>2.391</v>
      </c>
      <c r="J58" s="61"/>
      <c r="K58" s="80"/>
      <c r="L58" s="81"/>
      <c r="M58" s="81"/>
      <c r="N58" s="81"/>
      <c r="O58" s="81"/>
      <c r="P58" s="81"/>
      <c r="Q58" s="81"/>
      <c r="R58" s="81"/>
      <c r="S58" s="82"/>
    </row>
    <row r="59" spans="4:19" x14ac:dyDescent="0.2">
      <c r="D59" s="2" t="s">
        <v>11</v>
      </c>
      <c r="E59" s="60"/>
      <c r="F59" s="61"/>
      <c r="G59" s="60"/>
      <c r="H59" s="61"/>
      <c r="I59" s="60"/>
      <c r="J59" s="61"/>
      <c r="K59" s="80"/>
      <c r="L59" s="81"/>
      <c r="M59" s="81"/>
      <c r="N59" s="81"/>
      <c r="O59" s="81"/>
      <c r="P59" s="81"/>
      <c r="Q59" s="81"/>
      <c r="R59" s="81"/>
      <c r="S59" s="82"/>
    </row>
    <row r="60" spans="4:19" x14ac:dyDescent="0.2">
      <c r="D60" s="2" t="s">
        <v>12</v>
      </c>
      <c r="E60" s="60">
        <v>70</v>
      </c>
      <c r="F60" s="61"/>
      <c r="G60" s="60">
        <v>0.46700000000000003</v>
      </c>
      <c r="H60" s="61"/>
      <c r="I60" s="60">
        <v>2.3660000000000001</v>
      </c>
      <c r="J60" s="61"/>
      <c r="K60" s="83"/>
      <c r="L60" s="84"/>
      <c r="M60" s="84"/>
      <c r="N60" s="84"/>
      <c r="O60" s="84"/>
      <c r="P60" s="84"/>
      <c r="Q60" s="84"/>
      <c r="R60" s="84"/>
      <c r="S60" s="85"/>
    </row>
    <row r="62" spans="4:19" x14ac:dyDescent="0.2">
      <c r="D62" s="67" t="s">
        <v>35</v>
      </c>
      <c r="E62" s="67"/>
      <c r="F62" s="67"/>
      <c r="G62" s="67"/>
      <c r="H62" s="67"/>
      <c r="I62" s="67"/>
      <c r="J62" s="67"/>
      <c r="K62" s="67" t="s">
        <v>36</v>
      </c>
      <c r="L62" s="67"/>
      <c r="M62" s="67"/>
      <c r="N62" s="67"/>
      <c r="O62" s="67"/>
      <c r="P62" s="67"/>
      <c r="Q62" s="67"/>
      <c r="R62" s="67"/>
      <c r="S62" s="67"/>
    </row>
    <row r="63" spans="4:19" x14ac:dyDescent="0.2"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</row>
    <row r="64" spans="4:19" x14ac:dyDescent="0.2"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</row>
    <row r="66" spans="5:5" x14ac:dyDescent="0.2">
      <c r="E66" t="s">
        <v>24</v>
      </c>
    </row>
  </sheetData>
  <mergeCells count="197">
    <mergeCell ref="D62:J62"/>
    <mergeCell ref="K62:S62"/>
    <mergeCell ref="D63:J64"/>
    <mergeCell ref="K63:S64"/>
    <mergeCell ref="I57:J57"/>
    <mergeCell ref="E58:F58"/>
    <mergeCell ref="G58:H58"/>
    <mergeCell ref="I58:J58"/>
    <mergeCell ref="E59:F59"/>
    <mergeCell ref="G59:H59"/>
    <mergeCell ref="I59:J59"/>
    <mergeCell ref="D54:J54"/>
    <mergeCell ref="K54:S54"/>
    <mergeCell ref="D55:D56"/>
    <mergeCell ref="E55:F56"/>
    <mergeCell ref="G55:H56"/>
    <mergeCell ref="I55:J56"/>
    <mergeCell ref="K55:S60"/>
    <mergeCell ref="E57:F57"/>
    <mergeCell ref="G57:H57"/>
    <mergeCell ref="E60:F60"/>
    <mergeCell ref="G60:H60"/>
    <mergeCell ref="I60:J60"/>
    <mergeCell ref="D46:S46"/>
    <mergeCell ref="D47:E47"/>
    <mergeCell ref="F47:O47"/>
    <mergeCell ref="P47:Q49"/>
    <mergeCell ref="R47:S48"/>
    <mergeCell ref="D48:D49"/>
    <mergeCell ref="E48:E49"/>
    <mergeCell ref="F48:F49"/>
    <mergeCell ref="G48:G49"/>
    <mergeCell ref="H48:H49"/>
    <mergeCell ref="O48:O49"/>
    <mergeCell ref="I48:I49"/>
    <mergeCell ref="J48:J49"/>
    <mergeCell ref="K48:K49"/>
    <mergeCell ref="L48:L49"/>
    <mergeCell ref="M48:M49"/>
    <mergeCell ref="N48:N49"/>
    <mergeCell ref="R44:S44"/>
    <mergeCell ref="F45:G45"/>
    <mergeCell ref="H45:I45"/>
    <mergeCell ref="J45:K45"/>
    <mergeCell ref="L45:M45"/>
    <mergeCell ref="N45:O45"/>
    <mergeCell ref="P45:Q45"/>
    <mergeCell ref="R45:S45"/>
    <mergeCell ref="F44:G44"/>
    <mergeCell ref="H44:I44"/>
    <mergeCell ref="J44:K44"/>
    <mergeCell ref="L44:M44"/>
    <mergeCell ref="N44:O44"/>
    <mergeCell ref="P44:Q44"/>
    <mergeCell ref="R42:S42"/>
    <mergeCell ref="F43:G43"/>
    <mergeCell ref="H43:I43"/>
    <mergeCell ref="J43:K43"/>
    <mergeCell ref="L43:M43"/>
    <mergeCell ref="N43:O43"/>
    <mergeCell ref="P43:Q43"/>
    <mergeCell ref="R43:S43"/>
    <mergeCell ref="F42:G42"/>
    <mergeCell ref="H42:I42"/>
    <mergeCell ref="J42:K42"/>
    <mergeCell ref="L42:M42"/>
    <mergeCell ref="N42:O42"/>
    <mergeCell ref="P42:Q42"/>
    <mergeCell ref="R40:S40"/>
    <mergeCell ref="F41:G41"/>
    <mergeCell ref="H41:I41"/>
    <mergeCell ref="J41:K41"/>
    <mergeCell ref="L41:M41"/>
    <mergeCell ref="N41:O41"/>
    <mergeCell ref="P41:Q41"/>
    <mergeCell ref="R41:S41"/>
    <mergeCell ref="D39:D40"/>
    <mergeCell ref="E39:E40"/>
    <mergeCell ref="F39:G40"/>
    <mergeCell ref="H39:M39"/>
    <mergeCell ref="N39:O40"/>
    <mergeCell ref="P39:S39"/>
    <mergeCell ref="H40:I40"/>
    <mergeCell ref="J40:K40"/>
    <mergeCell ref="L40:M40"/>
    <mergeCell ref="P40:Q40"/>
    <mergeCell ref="D37:E37"/>
    <mergeCell ref="F37:M37"/>
    <mergeCell ref="N37:S37"/>
    <mergeCell ref="D38:G38"/>
    <mergeCell ref="H38:M38"/>
    <mergeCell ref="N38:S38"/>
    <mergeCell ref="D35:E36"/>
    <mergeCell ref="F35:O36"/>
    <mergeCell ref="P35:Q35"/>
    <mergeCell ref="R35:S35"/>
    <mergeCell ref="P36:Q36"/>
    <mergeCell ref="R36:S36"/>
    <mergeCell ref="D31:J31"/>
    <mergeCell ref="K31:S31"/>
    <mergeCell ref="D32:J33"/>
    <mergeCell ref="K32:S33"/>
    <mergeCell ref="G26:H26"/>
    <mergeCell ref="I26:J26"/>
    <mergeCell ref="E27:F27"/>
    <mergeCell ref="G27:H27"/>
    <mergeCell ref="I27:J27"/>
    <mergeCell ref="E28:F28"/>
    <mergeCell ref="G28:H28"/>
    <mergeCell ref="I28:J28"/>
    <mergeCell ref="D23:J23"/>
    <mergeCell ref="K23:S23"/>
    <mergeCell ref="D24:D25"/>
    <mergeCell ref="E24:F25"/>
    <mergeCell ref="G24:H25"/>
    <mergeCell ref="I24:J25"/>
    <mergeCell ref="K24:S29"/>
    <mergeCell ref="E26:F26"/>
    <mergeCell ref="H17:H18"/>
    <mergeCell ref="I17:I18"/>
    <mergeCell ref="J17:J18"/>
    <mergeCell ref="K17:K18"/>
    <mergeCell ref="L17:L18"/>
    <mergeCell ref="M17:M18"/>
    <mergeCell ref="E29:F29"/>
    <mergeCell ref="G29:H29"/>
    <mergeCell ref="I29:J29"/>
    <mergeCell ref="R14:S14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F14:G14"/>
    <mergeCell ref="H14:I14"/>
    <mergeCell ref="J14:K14"/>
    <mergeCell ref="L14:M14"/>
    <mergeCell ref="N14:O14"/>
    <mergeCell ref="P14:Q14"/>
    <mergeCell ref="N17:N18"/>
    <mergeCell ref="O17:O18"/>
    <mergeCell ref="R12:S12"/>
    <mergeCell ref="F13:G13"/>
    <mergeCell ref="H13:I13"/>
    <mergeCell ref="J13:K13"/>
    <mergeCell ref="L13:M13"/>
    <mergeCell ref="N13:O13"/>
    <mergeCell ref="P13:Q13"/>
    <mergeCell ref="R13:S13"/>
    <mergeCell ref="F12:G12"/>
    <mergeCell ref="H12:I12"/>
    <mergeCell ref="J12:K12"/>
    <mergeCell ref="L12:M12"/>
    <mergeCell ref="N12:O12"/>
    <mergeCell ref="P12:Q12"/>
    <mergeCell ref="V10:X11"/>
    <mergeCell ref="F11:G11"/>
    <mergeCell ref="H11:I11"/>
    <mergeCell ref="J11:K11"/>
    <mergeCell ref="L11:M11"/>
    <mergeCell ref="N11:O11"/>
    <mergeCell ref="P11:Q11"/>
    <mergeCell ref="R11:S11"/>
    <mergeCell ref="R9:S9"/>
    <mergeCell ref="F10:G10"/>
    <mergeCell ref="H10:I10"/>
    <mergeCell ref="J10:K10"/>
    <mergeCell ref="L10:M10"/>
    <mergeCell ref="N10:O10"/>
    <mergeCell ref="P10:Q10"/>
    <mergeCell ref="R10:S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46980-BDA4-5345-9905-71B953AFC75F}">
  <dimension ref="D4:T33"/>
  <sheetViews>
    <sheetView topLeftCell="K1" workbookViewId="0">
      <selection activeCell="N10" sqref="N10:O10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0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0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0" x14ac:dyDescent="0.2">
      <c r="D6" s="76" t="s">
        <v>284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286</v>
      </c>
      <c r="O6" s="76"/>
      <c r="P6" s="76"/>
      <c r="Q6" s="76"/>
      <c r="R6" s="76"/>
      <c r="S6" s="76"/>
    </row>
    <row r="7" spans="4:20" x14ac:dyDescent="0.2">
      <c r="D7" s="76" t="s">
        <v>38</v>
      </c>
      <c r="E7" s="76"/>
      <c r="F7" s="76"/>
      <c r="G7" s="76"/>
      <c r="H7" s="76" t="s">
        <v>285</v>
      </c>
      <c r="I7" s="76"/>
      <c r="J7" s="76"/>
      <c r="K7" s="76"/>
      <c r="L7" s="76"/>
      <c r="M7" s="76"/>
      <c r="N7" s="76" t="s">
        <v>287</v>
      </c>
      <c r="O7" s="76"/>
      <c r="P7" s="76"/>
      <c r="Q7" s="76"/>
      <c r="R7" s="76"/>
      <c r="S7" s="76"/>
    </row>
    <row r="8" spans="4:20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0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20" x14ac:dyDescent="0.2">
      <c r="D10" s="2" t="s">
        <v>9</v>
      </c>
      <c r="E10" s="3">
        <v>15000</v>
      </c>
      <c r="F10" s="73">
        <v>14543</v>
      </c>
      <c r="G10" s="73"/>
      <c r="H10" s="60">
        <v>20</v>
      </c>
      <c r="I10" s="61"/>
      <c r="J10" s="60">
        <v>5</v>
      </c>
      <c r="K10" s="61"/>
      <c r="L10" s="60">
        <v>58</v>
      </c>
      <c r="M10" s="61"/>
      <c r="N10" s="60">
        <v>36359</v>
      </c>
      <c r="O10" s="61"/>
      <c r="P10" s="60">
        <v>20</v>
      </c>
      <c r="Q10" s="61"/>
      <c r="R10" s="60">
        <v>8</v>
      </c>
      <c r="S10" s="61"/>
    </row>
    <row r="11" spans="4:20" x14ac:dyDescent="0.2">
      <c r="D11" s="2" t="s">
        <v>10</v>
      </c>
      <c r="E11" s="3">
        <v>17500</v>
      </c>
      <c r="F11" s="73">
        <v>17372</v>
      </c>
      <c r="G11" s="73"/>
      <c r="H11" s="60">
        <v>21</v>
      </c>
      <c r="I11" s="61"/>
      <c r="J11" s="60">
        <v>11</v>
      </c>
      <c r="K11" s="61"/>
      <c r="L11" s="60">
        <v>6</v>
      </c>
      <c r="M11" s="61"/>
      <c r="N11" s="60">
        <v>19303</v>
      </c>
      <c r="O11" s="61"/>
      <c r="P11" s="60">
        <v>36</v>
      </c>
      <c r="Q11" s="61"/>
      <c r="R11" s="60">
        <f>P11*0.9</f>
        <v>32.4</v>
      </c>
      <c r="S11" s="61"/>
    </row>
    <row r="12" spans="4:20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</row>
    <row r="13" spans="4:20" x14ac:dyDescent="0.2">
      <c r="D13" s="2" t="s">
        <v>12</v>
      </c>
      <c r="E13" s="3">
        <v>13357</v>
      </c>
      <c r="F13" s="73">
        <v>12719</v>
      </c>
      <c r="G13" s="73"/>
      <c r="H13" s="60">
        <v>16</v>
      </c>
      <c r="I13" s="61"/>
      <c r="J13" s="60">
        <v>1</v>
      </c>
      <c r="K13" s="61"/>
      <c r="L13" s="60">
        <v>19</v>
      </c>
      <c r="M13" s="61"/>
      <c r="N13" s="60">
        <v>11563</v>
      </c>
      <c r="O13" s="61"/>
      <c r="P13" s="60">
        <v>30</v>
      </c>
      <c r="Q13" s="61"/>
      <c r="R13" s="60">
        <f>P13*1.1</f>
        <v>33</v>
      </c>
      <c r="S13" s="61"/>
    </row>
    <row r="14" spans="4:20" x14ac:dyDescent="0.2">
      <c r="D14" s="6" t="s">
        <v>13</v>
      </c>
      <c r="E14" s="8">
        <f>SUM(E10:E13)</f>
        <v>45857</v>
      </c>
      <c r="F14" s="69">
        <f>SUM(F10:G13)</f>
        <v>44634</v>
      </c>
      <c r="G14" s="69"/>
      <c r="H14" s="58"/>
      <c r="I14" s="59"/>
      <c r="J14" s="58"/>
      <c r="K14" s="59"/>
      <c r="L14" s="58"/>
      <c r="M14" s="59"/>
      <c r="N14" s="69">
        <f>SUM(N10:O13)</f>
        <v>67225</v>
      </c>
      <c r="O14" s="69"/>
      <c r="P14" s="58"/>
      <c r="Q14" s="59"/>
      <c r="R14" s="69">
        <f>SUM(R10:S13)</f>
        <v>73.400000000000006</v>
      </c>
      <c r="S14" s="69"/>
    </row>
    <row r="15" spans="4:20" x14ac:dyDescent="0.2">
      <c r="D15" s="70" t="s">
        <v>289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106"/>
    </row>
    <row r="16" spans="4:20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97" t="s">
        <v>21</v>
      </c>
      <c r="Q16" s="98"/>
      <c r="R16" s="98"/>
      <c r="S16" s="97" t="s">
        <v>22</v>
      </c>
      <c r="T16" s="99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100"/>
      <c r="Q17" s="101"/>
      <c r="R17" s="101"/>
      <c r="S17" s="103"/>
      <c r="T17" s="105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103"/>
      <c r="Q18" s="104"/>
      <c r="R18" s="104"/>
      <c r="S18" s="7" t="s">
        <v>23</v>
      </c>
      <c r="T18" s="7" t="s">
        <v>25</v>
      </c>
    </row>
    <row r="19" spans="4:20" x14ac:dyDescent="0.2">
      <c r="D19" s="2" t="s">
        <v>9</v>
      </c>
      <c r="E19" s="4" t="s">
        <v>136</v>
      </c>
      <c r="F19" s="1">
        <v>22.96</v>
      </c>
      <c r="G19" s="1">
        <v>23.76</v>
      </c>
      <c r="H19" s="1">
        <v>23.02</v>
      </c>
      <c r="I19" s="1">
        <v>23.91</v>
      </c>
      <c r="J19" s="1">
        <v>22.98</v>
      </c>
      <c r="K19" s="1">
        <v>23.55</v>
      </c>
      <c r="L19" s="1"/>
      <c r="M19" s="1"/>
      <c r="N19" s="1"/>
      <c r="O19" s="1"/>
      <c r="P19" s="1">
        <v>2.1</v>
      </c>
      <c r="Q19" s="1"/>
      <c r="R19" s="1"/>
      <c r="S19" s="1">
        <v>2.754</v>
      </c>
      <c r="T19" s="1">
        <v>1.99</v>
      </c>
    </row>
    <row r="20" spans="4:20" x14ac:dyDescent="0.2">
      <c r="D20" s="2" t="s">
        <v>10</v>
      </c>
      <c r="E20" s="4" t="s">
        <v>291</v>
      </c>
      <c r="F20" s="1">
        <v>23.03</v>
      </c>
      <c r="G20" s="1">
        <v>23.03</v>
      </c>
      <c r="H20" s="1">
        <v>22.24</v>
      </c>
      <c r="I20" s="1">
        <v>22.78</v>
      </c>
      <c r="J20" s="1">
        <v>22.25</v>
      </c>
      <c r="K20" s="1">
        <v>23.03</v>
      </c>
      <c r="L20" s="1"/>
      <c r="M20" s="1"/>
      <c r="N20" s="1"/>
      <c r="O20" s="1"/>
      <c r="P20" s="1">
        <v>10.220000000000001</v>
      </c>
      <c r="Q20" s="1">
        <v>9.3000000000000007</v>
      </c>
      <c r="R20" s="1"/>
      <c r="S20" s="1">
        <v>2.746</v>
      </c>
      <c r="T20" s="1">
        <v>2.35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4:20" x14ac:dyDescent="0.2">
      <c r="D22" s="2" t="s">
        <v>12</v>
      </c>
      <c r="E22" s="4" t="s">
        <v>290</v>
      </c>
      <c r="F22" s="1">
        <v>22.95</v>
      </c>
      <c r="G22" s="1">
        <v>23.05</v>
      </c>
      <c r="H22" s="1">
        <v>23.05</v>
      </c>
      <c r="I22" s="1">
        <v>22.95</v>
      </c>
      <c r="J22" s="1"/>
      <c r="K22" s="1"/>
      <c r="L22" s="1"/>
      <c r="M22" s="1"/>
      <c r="N22" s="1"/>
      <c r="O22" s="1"/>
      <c r="P22" s="1">
        <v>12.33</v>
      </c>
      <c r="Q22" s="1"/>
      <c r="R22" s="1"/>
      <c r="S22" s="1">
        <v>2.3450000000000002</v>
      </c>
      <c r="T22" s="1">
        <v>2.94</v>
      </c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>
        <v>220</v>
      </c>
      <c r="F26" s="61"/>
      <c r="G26" s="60" t="s">
        <v>292</v>
      </c>
      <c r="H26" s="61"/>
      <c r="I26" s="60">
        <v>1.9359999999999999</v>
      </c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90</v>
      </c>
      <c r="F27" s="61"/>
      <c r="G27" s="60">
        <v>0.53100000000000003</v>
      </c>
      <c r="H27" s="61"/>
      <c r="I27" s="60">
        <v>2.2149999999999999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>
        <v>160</v>
      </c>
      <c r="F29" s="61"/>
      <c r="G29" s="60">
        <v>0.1067</v>
      </c>
      <c r="H29" s="61"/>
      <c r="I29" s="60">
        <v>2.238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8"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D15:S15"/>
    <mergeCell ref="D16:E16"/>
    <mergeCell ref="F16:O16"/>
    <mergeCell ref="P16:R18"/>
    <mergeCell ref="S16:T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F10:G10"/>
    <mergeCell ref="H10:I10"/>
    <mergeCell ref="J10:K10"/>
    <mergeCell ref="L10:M10"/>
    <mergeCell ref="N10:O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R9:S9"/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CC8FA-9805-3442-AC5B-317CFD22895A}">
  <dimension ref="A1:T33"/>
  <sheetViews>
    <sheetView topLeftCell="O1" workbookViewId="0">
      <selection activeCell="B19" sqref="B19"/>
    </sheetView>
  </sheetViews>
  <sheetFormatPr baseColWidth="10" defaultRowHeight="16" x14ac:dyDescent="0.2"/>
  <sheetData>
    <row r="1" spans="1:20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x14ac:dyDescent="0.2">
      <c r="A4" s="36"/>
      <c r="B4" s="36"/>
      <c r="C4" s="36"/>
      <c r="D4" s="107"/>
      <c r="E4" s="108"/>
      <c r="F4" s="111" t="s">
        <v>18</v>
      </c>
      <c r="G4" s="112"/>
      <c r="H4" s="112"/>
      <c r="I4" s="112"/>
      <c r="J4" s="112"/>
      <c r="K4" s="112"/>
      <c r="L4" s="112"/>
      <c r="M4" s="112"/>
      <c r="N4" s="112"/>
      <c r="O4" s="113"/>
      <c r="P4" s="117" t="s">
        <v>14</v>
      </c>
      <c r="Q4" s="118"/>
      <c r="R4" s="117" t="s">
        <v>15</v>
      </c>
      <c r="S4" s="118"/>
      <c r="T4" s="36"/>
    </row>
    <row r="5" spans="1:20" x14ac:dyDescent="0.2">
      <c r="A5" s="36"/>
      <c r="B5" s="36"/>
      <c r="C5" s="36"/>
      <c r="D5" s="109"/>
      <c r="E5" s="110"/>
      <c r="F5" s="114"/>
      <c r="G5" s="115"/>
      <c r="H5" s="115"/>
      <c r="I5" s="115"/>
      <c r="J5" s="115"/>
      <c r="K5" s="115"/>
      <c r="L5" s="115"/>
      <c r="M5" s="115"/>
      <c r="N5" s="115"/>
      <c r="O5" s="116"/>
      <c r="P5" s="117" t="s">
        <v>16</v>
      </c>
      <c r="Q5" s="118"/>
      <c r="R5" s="117" t="s">
        <v>17</v>
      </c>
      <c r="S5" s="118"/>
      <c r="T5" s="36"/>
    </row>
    <row r="6" spans="1:20" x14ac:dyDescent="0.2">
      <c r="A6" s="36"/>
      <c r="B6" s="36"/>
      <c r="C6" s="36"/>
      <c r="D6" s="119" t="s">
        <v>294</v>
      </c>
      <c r="E6" s="120"/>
      <c r="F6" s="119" t="s">
        <v>34</v>
      </c>
      <c r="G6" s="121"/>
      <c r="H6" s="121"/>
      <c r="I6" s="121"/>
      <c r="J6" s="121"/>
      <c r="K6" s="121"/>
      <c r="L6" s="121"/>
      <c r="M6" s="122"/>
      <c r="N6" s="123" t="s">
        <v>296</v>
      </c>
      <c r="O6" s="121"/>
      <c r="P6" s="121"/>
      <c r="Q6" s="121"/>
      <c r="R6" s="121"/>
      <c r="S6" s="120"/>
      <c r="T6" s="36"/>
    </row>
    <row r="7" spans="1:20" x14ac:dyDescent="0.2">
      <c r="A7" s="36"/>
      <c r="B7" s="36"/>
      <c r="C7" s="36"/>
      <c r="D7" s="119" t="s">
        <v>293</v>
      </c>
      <c r="E7" s="121"/>
      <c r="F7" s="121"/>
      <c r="G7" s="120"/>
      <c r="H7" s="119" t="s">
        <v>295</v>
      </c>
      <c r="I7" s="121"/>
      <c r="J7" s="121"/>
      <c r="K7" s="121"/>
      <c r="L7" s="121"/>
      <c r="M7" s="120"/>
      <c r="N7" s="119" t="s">
        <v>297</v>
      </c>
      <c r="O7" s="121"/>
      <c r="P7" s="121"/>
      <c r="Q7" s="121"/>
      <c r="R7" s="121"/>
      <c r="S7" s="120"/>
      <c r="T7" s="36"/>
    </row>
    <row r="8" spans="1:20" ht="16" customHeight="1" x14ac:dyDescent="0.2">
      <c r="A8" s="36"/>
      <c r="B8" s="36"/>
      <c r="C8" s="36"/>
      <c r="D8" s="132" t="s">
        <v>0</v>
      </c>
      <c r="E8" s="134" t="s">
        <v>1</v>
      </c>
      <c r="F8" s="136" t="s">
        <v>2</v>
      </c>
      <c r="G8" s="137"/>
      <c r="H8" s="140" t="s">
        <v>5</v>
      </c>
      <c r="I8" s="141"/>
      <c r="J8" s="141"/>
      <c r="K8" s="141"/>
      <c r="L8" s="141"/>
      <c r="M8" s="142"/>
      <c r="N8" s="143" t="s">
        <v>6</v>
      </c>
      <c r="O8" s="144"/>
      <c r="P8" s="124" t="s">
        <v>32</v>
      </c>
      <c r="Q8" s="125"/>
      <c r="R8" s="125"/>
      <c r="S8" s="126"/>
      <c r="T8" s="36"/>
    </row>
    <row r="9" spans="1:20" x14ac:dyDescent="0.2">
      <c r="A9" s="36"/>
      <c r="B9" s="36"/>
      <c r="C9" s="36"/>
      <c r="D9" s="133"/>
      <c r="E9" s="135"/>
      <c r="F9" s="138"/>
      <c r="G9" s="139"/>
      <c r="H9" s="127" t="s">
        <v>3</v>
      </c>
      <c r="I9" s="128"/>
      <c r="J9" s="129" t="s">
        <v>4</v>
      </c>
      <c r="K9" s="128"/>
      <c r="L9" s="129" t="s">
        <v>27</v>
      </c>
      <c r="M9" s="128"/>
      <c r="N9" s="145"/>
      <c r="O9" s="146"/>
      <c r="P9" s="130" t="s">
        <v>7</v>
      </c>
      <c r="Q9" s="131"/>
      <c r="R9" s="130" t="s">
        <v>8</v>
      </c>
      <c r="S9" s="131"/>
      <c r="T9" s="36"/>
    </row>
    <row r="10" spans="1:20" x14ac:dyDescent="0.2">
      <c r="A10" s="36"/>
      <c r="B10" s="36"/>
      <c r="C10" s="36"/>
      <c r="D10" s="37" t="s">
        <v>9</v>
      </c>
      <c r="E10" s="38"/>
      <c r="F10" s="147"/>
      <c r="G10" s="148"/>
      <c r="H10" s="147"/>
      <c r="I10" s="149"/>
      <c r="J10" s="150"/>
      <c r="K10" s="149"/>
      <c r="L10" s="150"/>
      <c r="M10" s="149"/>
      <c r="N10" s="150"/>
      <c r="O10" s="149"/>
      <c r="P10" s="150"/>
      <c r="Q10" s="149"/>
      <c r="R10" s="150"/>
      <c r="S10" s="149"/>
      <c r="T10" s="36"/>
    </row>
    <row r="11" spans="1:20" x14ac:dyDescent="0.2">
      <c r="A11" s="36"/>
      <c r="B11" s="36"/>
      <c r="C11" s="36"/>
      <c r="D11" s="37" t="s">
        <v>10</v>
      </c>
      <c r="E11" s="38">
        <v>17324</v>
      </c>
      <c r="F11" s="147">
        <v>16521</v>
      </c>
      <c r="G11" s="148"/>
      <c r="H11" s="147">
        <v>20</v>
      </c>
      <c r="I11" s="149"/>
      <c r="J11" s="150">
        <v>9</v>
      </c>
      <c r="K11" s="149"/>
      <c r="L11" s="150">
        <v>33</v>
      </c>
      <c r="M11" s="149"/>
      <c r="N11" s="150">
        <v>18357</v>
      </c>
      <c r="O11" s="149"/>
      <c r="P11" s="150">
        <v>32</v>
      </c>
      <c r="Q11" s="149"/>
      <c r="R11" s="150">
        <f>P11*0.9</f>
        <v>28.8</v>
      </c>
      <c r="S11" s="149"/>
      <c r="T11" s="36"/>
    </row>
    <row r="12" spans="1:20" x14ac:dyDescent="0.2">
      <c r="A12" s="36"/>
      <c r="B12" s="36"/>
      <c r="C12" s="36"/>
      <c r="D12" s="37" t="s">
        <v>11</v>
      </c>
      <c r="E12" s="38"/>
      <c r="F12" s="147"/>
      <c r="G12" s="148"/>
      <c r="H12" s="147"/>
      <c r="I12" s="149"/>
      <c r="J12" s="150"/>
      <c r="K12" s="149"/>
      <c r="L12" s="150"/>
      <c r="M12" s="149"/>
      <c r="N12" s="150"/>
      <c r="O12" s="149"/>
      <c r="P12" s="150"/>
      <c r="Q12" s="149"/>
      <c r="R12" s="150"/>
      <c r="S12" s="149"/>
      <c r="T12" s="36"/>
    </row>
    <row r="13" spans="1:20" x14ac:dyDescent="0.2">
      <c r="A13" s="36"/>
      <c r="B13" s="36"/>
      <c r="C13" s="36"/>
      <c r="D13" s="37" t="s">
        <v>12</v>
      </c>
      <c r="E13" s="38">
        <v>10000</v>
      </c>
      <c r="F13" s="147">
        <v>10004</v>
      </c>
      <c r="G13" s="148"/>
      <c r="H13" s="147">
        <v>12</v>
      </c>
      <c r="I13" s="149"/>
      <c r="J13" s="150">
        <v>18</v>
      </c>
      <c r="K13" s="149"/>
      <c r="L13" s="150">
        <v>22</v>
      </c>
      <c r="M13" s="149"/>
      <c r="N13" s="150">
        <v>9095</v>
      </c>
      <c r="O13" s="149"/>
      <c r="P13" s="150">
        <v>20</v>
      </c>
      <c r="Q13" s="149"/>
      <c r="R13" s="150">
        <f>P13*1.1</f>
        <v>22</v>
      </c>
      <c r="S13" s="149"/>
      <c r="T13" s="36"/>
    </row>
    <row r="14" spans="1:20" x14ac:dyDescent="0.2">
      <c r="A14" s="36"/>
      <c r="B14" s="36"/>
      <c r="C14" s="36"/>
      <c r="D14" s="39" t="s">
        <v>13</v>
      </c>
      <c r="E14" s="40">
        <f>SUM(E10:E13)</f>
        <v>27324</v>
      </c>
      <c r="F14" s="151">
        <f>SUM(F10:G13)</f>
        <v>26525</v>
      </c>
      <c r="G14" s="152"/>
      <c r="H14" s="151"/>
      <c r="I14" s="153"/>
      <c r="J14" s="154"/>
      <c r="K14" s="153"/>
      <c r="L14" s="154"/>
      <c r="M14" s="153"/>
      <c r="N14" s="154"/>
      <c r="O14" s="152"/>
      <c r="P14" s="151"/>
      <c r="Q14" s="153"/>
      <c r="R14" s="154">
        <f>SUM(R10:S13)</f>
        <v>50.8</v>
      </c>
      <c r="S14" s="152"/>
      <c r="T14" s="36"/>
    </row>
    <row r="15" spans="1:20" x14ac:dyDescent="0.2">
      <c r="A15" s="36"/>
      <c r="B15" s="36"/>
      <c r="C15" s="36"/>
      <c r="D15" s="119" t="s">
        <v>298</v>
      </c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2"/>
      <c r="T15" s="36"/>
    </row>
    <row r="16" spans="1:20" x14ac:dyDescent="0.2">
      <c r="A16" s="36"/>
      <c r="B16" s="36"/>
      <c r="C16" s="36"/>
      <c r="D16" s="140" t="s">
        <v>19</v>
      </c>
      <c r="E16" s="142"/>
      <c r="F16" s="140" t="s">
        <v>26</v>
      </c>
      <c r="G16" s="141"/>
      <c r="H16" s="141"/>
      <c r="I16" s="141"/>
      <c r="J16" s="141"/>
      <c r="K16" s="141"/>
      <c r="L16" s="141"/>
      <c r="M16" s="141"/>
      <c r="N16" s="141"/>
      <c r="O16" s="142"/>
      <c r="P16" s="155" t="s">
        <v>21</v>
      </c>
      <c r="Q16" s="143"/>
      <c r="R16" s="144"/>
      <c r="S16" s="155" t="s">
        <v>22</v>
      </c>
      <c r="T16" s="162"/>
    </row>
    <row r="17" spans="1:20" x14ac:dyDescent="0.2">
      <c r="A17" s="36"/>
      <c r="B17" s="36"/>
      <c r="C17" s="36"/>
      <c r="D17" s="164" t="s">
        <v>0</v>
      </c>
      <c r="E17" s="164" t="s">
        <v>20</v>
      </c>
      <c r="F17" s="164">
        <v>1</v>
      </c>
      <c r="G17" s="164">
        <v>2</v>
      </c>
      <c r="H17" s="164">
        <v>3</v>
      </c>
      <c r="I17" s="164">
        <v>4</v>
      </c>
      <c r="J17" s="164">
        <v>5</v>
      </c>
      <c r="K17" s="164">
        <v>6</v>
      </c>
      <c r="L17" s="164">
        <v>7</v>
      </c>
      <c r="M17" s="164">
        <v>8</v>
      </c>
      <c r="N17" s="164">
        <v>9</v>
      </c>
      <c r="O17" s="164">
        <v>10</v>
      </c>
      <c r="P17" s="156"/>
      <c r="Q17" s="157"/>
      <c r="R17" s="158"/>
      <c r="S17" s="159"/>
      <c r="T17" s="163"/>
    </row>
    <row r="18" spans="1:20" x14ac:dyDescent="0.2">
      <c r="A18" s="36"/>
      <c r="B18" s="36"/>
      <c r="C18" s="36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59"/>
      <c r="Q18" s="160"/>
      <c r="R18" s="161"/>
      <c r="S18" s="41" t="s">
        <v>23</v>
      </c>
      <c r="T18" s="42" t="s">
        <v>25</v>
      </c>
    </row>
    <row r="19" spans="1:20" x14ac:dyDescent="0.2">
      <c r="A19" s="36"/>
      <c r="B19" s="36"/>
      <c r="C19" s="36"/>
      <c r="D19" s="37" t="s">
        <v>9</v>
      </c>
      <c r="E19" s="38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</row>
    <row r="20" spans="1:20" x14ac:dyDescent="0.2">
      <c r="A20" s="36"/>
      <c r="B20" s="36"/>
      <c r="C20" s="36"/>
      <c r="D20" s="37" t="s">
        <v>10</v>
      </c>
      <c r="E20" s="38">
        <v>1720502</v>
      </c>
      <c r="F20" s="43">
        <v>22.24</v>
      </c>
      <c r="G20" s="43">
        <v>22.24</v>
      </c>
      <c r="H20" s="43">
        <v>23.02</v>
      </c>
      <c r="I20" s="43">
        <v>23.78</v>
      </c>
      <c r="J20" s="43">
        <v>15.7</v>
      </c>
      <c r="K20" s="43">
        <v>13.3</v>
      </c>
      <c r="L20" s="43"/>
      <c r="M20" s="43"/>
      <c r="N20" s="43"/>
      <c r="O20" s="43"/>
      <c r="P20" s="43">
        <v>4.3</v>
      </c>
      <c r="Q20" s="43">
        <v>3.5</v>
      </c>
      <c r="R20" s="43"/>
      <c r="S20" s="43">
        <v>4.1740000000000004</v>
      </c>
      <c r="T20" s="43">
        <v>3.71</v>
      </c>
    </row>
    <row r="21" spans="1:20" x14ac:dyDescent="0.2">
      <c r="A21" s="36"/>
      <c r="B21" s="36"/>
      <c r="C21" s="36"/>
      <c r="D21" s="37" t="s">
        <v>11</v>
      </c>
      <c r="E21" s="38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</row>
    <row r="22" spans="1:20" x14ac:dyDescent="0.2">
      <c r="A22" s="36"/>
      <c r="B22" s="36"/>
      <c r="C22" s="36"/>
      <c r="D22" s="37" t="s">
        <v>12</v>
      </c>
      <c r="E22" s="38">
        <v>1720504</v>
      </c>
      <c r="F22" s="43">
        <v>23.05</v>
      </c>
      <c r="G22" s="43">
        <v>23.02</v>
      </c>
      <c r="H22" s="43">
        <v>10</v>
      </c>
      <c r="I22" s="43">
        <v>9.1999999999999993</v>
      </c>
      <c r="J22" s="43">
        <v>5.6</v>
      </c>
      <c r="K22" s="43"/>
      <c r="L22" s="43"/>
      <c r="M22" s="43"/>
      <c r="N22" s="43"/>
      <c r="O22" s="43"/>
      <c r="P22" s="43">
        <v>4.2</v>
      </c>
      <c r="Q22" s="43">
        <v>5.2</v>
      </c>
      <c r="R22" s="43"/>
      <c r="S22" s="43">
        <v>0.80600000000000005</v>
      </c>
      <c r="T22" s="43">
        <v>1.31</v>
      </c>
    </row>
    <row r="23" spans="1:20" x14ac:dyDescent="0.2">
      <c r="A23" s="36"/>
      <c r="B23" s="36"/>
      <c r="C23" s="36"/>
      <c r="D23" s="140" t="s">
        <v>30</v>
      </c>
      <c r="E23" s="141"/>
      <c r="F23" s="141"/>
      <c r="G23" s="141"/>
      <c r="H23" s="141"/>
      <c r="I23" s="141"/>
      <c r="J23" s="142"/>
      <c r="K23" s="140" t="s">
        <v>31</v>
      </c>
      <c r="L23" s="141"/>
      <c r="M23" s="141"/>
      <c r="N23" s="141"/>
      <c r="O23" s="141"/>
      <c r="P23" s="141"/>
      <c r="Q23" s="141"/>
      <c r="R23" s="141"/>
      <c r="S23" s="142"/>
      <c r="T23" s="36"/>
    </row>
    <row r="24" spans="1:20" x14ac:dyDescent="0.2">
      <c r="A24" s="36"/>
      <c r="B24" s="36"/>
      <c r="C24" s="36"/>
      <c r="D24" s="164" t="s">
        <v>0</v>
      </c>
      <c r="E24" s="166" t="s">
        <v>27</v>
      </c>
      <c r="F24" s="167"/>
      <c r="G24" s="166" t="s">
        <v>28</v>
      </c>
      <c r="H24" s="167"/>
      <c r="I24" s="166" t="s">
        <v>29</v>
      </c>
      <c r="J24" s="167"/>
      <c r="K24" s="112"/>
      <c r="L24" s="112"/>
      <c r="M24" s="112"/>
      <c r="N24" s="112"/>
      <c r="O24" s="112"/>
      <c r="P24" s="112"/>
      <c r="Q24" s="112"/>
      <c r="R24" s="112"/>
      <c r="S24" s="170"/>
      <c r="T24" s="36"/>
    </row>
    <row r="25" spans="1:20" x14ac:dyDescent="0.2">
      <c r="A25" s="36"/>
      <c r="B25" s="36"/>
      <c r="C25" s="36"/>
      <c r="D25" s="165"/>
      <c r="E25" s="168"/>
      <c r="F25" s="169"/>
      <c r="G25" s="168"/>
      <c r="H25" s="169"/>
      <c r="I25" s="168"/>
      <c r="J25" s="169"/>
      <c r="K25" s="171"/>
      <c r="L25" s="171"/>
      <c r="M25" s="171"/>
      <c r="N25" s="171"/>
      <c r="O25" s="171"/>
      <c r="P25" s="171"/>
      <c r="Q25" s="171"/>
      <c r="R25" s="171"/>
      <c r="S25" s="172"/>
      <c r="T25" s="36"/>
    </row>
    <row r="26" spans="1:20" x14ac:dyDescent="0.2">
      <c r="A26" s="36"/>
      <c r="B26" s="36"/>
      <c r="C26" s="36"/>
      <c r="D26" s="37" t="s">
        <v>9</v>
      </c>
      <c r="E26" s="147"/>
      <c r="F26" s="149"/>
      <c r="G26" s="150"/>
      <c r="H26" s="149"/>
      <c r="I26" s="150"/>
      <c r="J26" s="149"/>
      <c r="K26" s="171"/>
      <c r="L26" s="171"/>
      <c r="M26" s="171"/>
      <c r="N26" s="171"/>
      <c r="O26" s="171"/>
      <c r="P26" s="171"/>
      <c r="Q26" s="171"/>
      <c r="R26" s="171"/>
      <c r="S26" s="172"/>
      <c r="T26" s="36"/>
    </row>
    <row r="27" spans="1:20" x14ac:dyDescent="0.2">
      <c r="A27" s="36"/>
      <c r="B27" s="36"/>
      <c r="C27" s="36"/>
      <c r="D27" s="37" t="s">
        <v>10</v>
      </c>
      <c r="E27" s="147">
        <v>250</v>
      </c>
      <c r="F27" s="149"/>
      <c r="G27" s="150">
        <v>0.14799999999999999</v>
      </c>
      <c r="H27" s="149"/>
      <c r="I27" s="150">
        <v>4.0270000000000001</v>
      </c>
      <c r="J27" s="149"/>
      <c r="K27" s="171"/>
      <c r="L27" s="171"/>
      <c r="M27" s="171"/>
      <c r="N27" s="171"/>
      <c r="O27" s="171"/>
      <c r="P27" s="171"/>
      <c r="Q27" s="171"/>
      <c r="R27" s="171"/>
      <c r="S27" s="172"/>
      <c r="T27" s="36"/>
    </row>
    <row r="28" spans="1:20" x14ac:dyDescent="0.2">
      <c r="A28" s="36"/>
      <c r="B28" s="36"/>
      <c r="C28" s="36"/>
      <c r="D28" s="37" t="s">
        <v>11</v>
      </c>
      <c r="E28" s="147"/>
      <c r="F28" s="149"/>
      <c r="G28" s="150"/>
      <c r="H28" s="149"/>
      <c r="I28" s="150"/>
      <c r="J28" s="149"/>
      <c r="K28" s="171"/>
      <c r="L28" s="171"/>
      <c r="M28" s="171"/>
      <c r="N28" s="171"/>
      <c r="O28" s="171"/>
      <c r="P28" s="171"/>
      <c r="Q28" s="171"/>
      <c r="R28" s="171"/>
      <c r="S28" s="172"/>
      <c r="T28" s="36"/>
    </row>
    <row r="29" spans="1:20" x14ac:dyDescent="0.2">
      <c r="A29" s="36"/>
      <c r="B29" s="36"/>
      <c r="C29" s="36"/>
      <c r="D29" s="37" t="s">
        <v>12</v>
      </c>
      <c r="E29" s="147">
        <v>80</v>
      </c>
      <c r="F29" s="149"/>
      <c r="G29" s="150">
        <v>0.53400000000000003</v>
      </c>
      <c r="H29" s="149"/>
      <c r="I29" s="150">
        <v>0.27200000000000002</v>
      </c>
      <c r="J29" s="149"/>
      <c r="K29" s="173"/>
      <c r="L29" s="173"/>
      <c r="M29" s="173"/>
      <c r="N29" s="173"/>
      <c r="O29" s="173"/>
      <c r="P29" s="173"/>
      <c r="Q29" s="173"/>
      <c r="R29" s="173"/>
      <c r="S29" s="174"/>
      <c r="T29" s="36"/>
    </row>
    <row r="30" spans="1:20" x14ac:dyDescent="0.2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</row>
    <row r="31" spans="1:20" x14ac:dyDescent="0.2">
      <c r="A31" s="36"/>
      <c r="B31" s="36"/>
      <c r="C31" s="36"/>
      <c r="D31" s="181" t="s">
        <v>35</v>
      </c>
      <c r="E31" s="182"/>
      <c r="F31" s="182"/>
      <c r="G31" s="182"/>
      <c r="H31" s="182"/>
      <c r="I31" s="182"/>
      <c r="J31" s="183"/>
      <c r="K31" s="181" t="s">
        <v>36</v>
      </c>
      <c r="L31" s="182"/>
      <c r="M31" s="182"/>
      <c r="N31" s="182"/>
      <c r="O31" s="182"/>
      <c r="P31" s="182"/>
      <c r="Q31" s="182"/>
      <c r="R31" s="182"/>
      <c r="S31" s="183"/>
      <c r="T31" s="36"/>
    </row>
    <row r="32" spans="1:20" x14ac:dyDescent="0.2">
      <c r="A32" s="36"/>
      <c r="B32" s="36"/>
      <c r="C32" s="36"/>
      <c r="D32" s="175"/>
      <c r="E32" s="176"/>
      <c r="F32" s="176"/>
      <c r="G32" s="176"/>
      <c r="H32" s="176"/>
      <c r="I32" s="176"/>
      <c r="J32" s="177"/>
      <c r="K32" s="175"/>
      <c r="L32" s="176"/>
      <c r="M32" s="176"/>
      <c r="N32" s="176"/>
      <c r="O32" s="176"/>
      <c r="P32" s="176"/>
      <c r="Q32" s="176"/>
      <c r="R32" s="176"/>
      <c r="S32" s="177"/>
      <c r="T32" s="36"/>
    </row>
    <row r="33" spans="1:20" x14ac:dyDescent="0.2">
      <c r="A33" s="36"/>
      <c r="B33" s="36"/>
      <c r="C33" s="36"/>
      <c r="D33" s="178"/>
      <c r="E33" s="179"/>
      <c r="F33" s="179"/>
      <c r="G33" s="179"/>
      <c r="H33" s="179"/>
      <c r="I33" s="179"/>
      <c r="J33" s="180"/>
      <c r="K33" s="178"/>
      <c r="L33" s="179"/>
      <c r="M33" s="179"/>
      <c r="N33" s="179"/>
      <c r="O33" s="179"/>
      <c r="P33" s="179"/>
      <c r="Q33" s="179"/>
      <c r="R33" s="179"/>
      <c r="S33" s="180"/>
      <c r="T33" s="36"/>
    </row>
  </sheetData>
  <mergeCells count="98"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D15:S15"/>
    <mergeCell ref="D16:E16"/>
    <mergeCell ref="F16:O16"/>
    <mergeCell ref="P16:R18"/>
    <mergeCell ref="S16:T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F10:G10"/>
    <mergeCell ref="H10:I10"/>
    <mergeCell ref="J10:K10"/>
    <mergeCell ref="L10:M10"/>
    <mergeCell ref="N10:O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R9:S9"/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E5889-3D7E-A547-9DAA-0B8BDC72B527}">
  <dimension ref="A1:T33"/>
  <sheetViews>
    <sheetView topLeftCell="N1" workbookViewId="0">
      <selection activeCell="N10" sqref="N10:O10"/>
    </sheetView>
  </sheetViews>
  <sheetFormatPr baseColWidth="10" defaultRowHeight="16" x14ac:dyDescent="0.2"/>
  <sheetData>
    <row r="1" spans="1:20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x14ac:dyDescent="0.2">
      <c r="A4" s="36"/>
      <c r="B4" s="36"/>
      <c r="C4" s="36"/>
      <c r="D4" s="107"/>
      <c r="E4" s="108"/>
      <c r="F4" s="111" t="s">
        <v>18</v>
      </c>
      <c r="G4" s="112"/>
      <c r="H4" s="112"/>
      <c r="I4" s="112"/>
      <c r="J4" s="112"/>
      <c r="K4" s="112"/>
      <c r="L4" s="112"/>
      <c r="M4" s="112"/>
      <c r="N4" s="112"/>
      <c r="O4" s="113"/>
      <c r="P4" s="117" t="s">
        <v>14</v>
      </c>
      <c r="Q4" s="118"/>
      <c r="R4" s="117" t="s">
        <v>15</v>
      </c>
      <c r="S4" s="118"/>
      <c r="T4" s="36"/>
    </row>
    <row r="5" spans="1:20" x14ac:dyDescent="0.2">
      <c r="A5" s="36"/>
      <c r="B5" s="36"/>
      <c r="C5" s="36"/>
      <c r="D5" s="109"/>
      <c r="E5" s="110"/>
      <c r="F5" s="114"/>
      <c r="G5" s="115"/>
      <c r="H5" s="115"/>
      <c r="I5" s="115"/>
      <c r="J5" s="115"/>
      <c r="K5" s="115"/>
      <c r="L5" s="115"/>
      <c r="M5" s="115"/>
      <c r="N5" s="115"/>
      <c r="O5" s="116"/>
      <c r="P5" s="117" t="s">
        <v>16</v>
      </c>
      <c r="Q5" s="118"/>
      <c r="R5" s="117" t="s">
        <v>17</v>
      </c>
      <c r="S5" s="118"/>
      <c r="T5" s="36"/>
    </row>
    <row r="6" spans="1:20" x14ac:dyDescent="0.2">
      <c r="A6" s="36"/>
      <c r="B6" s="36"/>
      <c r="C6" s="36"/>
      <c r="D6" s="119" t="s">
        <v>299</v>
      </c>
      <c r="E6" s="120"/>
      <c r="F6" s="119" t="s">
        <v>34</v>
      </c>
      <c r="G6" s="121"/>
      <c r="H6" s="121"/>
      <c r="I6" s="121"/>
      <c r="J6" s="121"/>
      <c r="K6" s="121"/>
      <c r="L6" s="121"/>
      <c r="M6" s="122"/>
      <c r="N6" s="123" t="s">
        <v>301</v>
      </c>
      <c r="O6" s="121"/>
      <c r="P6" s="121"/>
      <c r="Q6" s="121"/>
      <c r="R6" s="121"/>
      <c r="S6" s="120"/>
      <c r="T6" s="36"/>
    </row>
    <row r="7" spans="1:20" x14ac:dyDescent="0.2">
      <c r="A7" s="36"/>
      <c r="B7" s="36"/>
      <c r="C7" s="36"/>
      <c r="D7" s="119" t="s">
        <v>293</v>
      </c>
      <c r="E7" s="121"/>
      <c r="F7" s="121"/>
      <c r="G7" s="120"/>
      <c r="H7" s="119" t="s">
        <v>300</v>
      </c>
      <c r="I7" s="121"/>
      <c r="J7" s="121"/>
      <c r="K7" s="121"/>
      <c r="L7" s="121"/>
      <c r="M7" s="120"/>
      <c r="N7" s="119" t="s">
        <v>302</v>
      </c>
      <c r="O7" s="121"/>
      <c r="P7" s="121"/>
      <c r="Q7" s="121"/>
      <c r="R7" s="121"/>
      <c r="S7" s="120"/>
      <c r="T7" s="36"/>
    </row>
    <row r="8" spans="1:20" ht="16" customHeight="1" x14ac:dyDescent="0.2">
      <c r="A8" s="36"/>
      <c r="B8" s="36"/>
      <c r="C8" s="36"/>
      <c r="D8" s="132" t="s">
        <v>0</v>
      </c>
      <c r="E8" s="134" t="s">
        <v>1</v>
      </c>
      <c r="F8" s="136" t="s">
        <v>2</v>
      </c>
      <c r="G8" s="137"/>
      <c r="H8" s="140" t="s">
        <v>5</v>
      </c>
      <c r="I8" s="141"/>
      <c r="J8" s="141"/>
      <c r="K8" s="141"/>
      <c r="L8" s="141"/>
      <c r="M8" s="142"/>
      <c r="N8" s="143" t="s">
        <v>6</v>
      </c>
      <c r="O8" s="144"/>
      <c r="P8" s="124" t="s">
        <v>32</v>
      </c>
      <c r="Q8" s="125"/>
      <c r="R8" s="125"/>
      <c r="S8" s="126"/>
      <c r="T8" s="36"/>
    </row>
    <row r="9" spans="1:20" x14ac:dyDescent="0.2">
      <c r="A9" s="36"/>
      <c r="B9" s="36"/>
      <c r="C9" s="36"/>
      <c r="D9" s="133"/>
      <c r="E9" s="135"/>
      <c r="F9" s="138"/>
      <c r="G9" s="139"/>
      <c r="H9" s="127" t="s">
        <v>3</v>
      </c>
      <c r="I9" s="128"/>
      <c r="J9" s="129" t="s">
        <v>4</v>
      </c>
      <c r="K9" s="128"/>
      <c r="L9" s="129" t="s">
        <v>27</v>
      </c>
      <c r="M9" s="128"/>
      <c r="N9" s="145"/>
      <c r="O9" s="146"/>
      <c r="P9" s="130" t="s">
        <v>7</v>
      </c>
      <c r="Q9" s="131"/>
      <c r="R9" s="130" t="s">
        <v>8</v>
      </c>
      <c r="S9" s="131"/>
      <c r="T9" s="36"/>
    </row>
    <row r="10" spans="1:20" x14ac:dyDescent="0.2">
      <c r="A10" s="36"/>
      <c r="B10" s="36"/>
      <c r="C10" s="36"/>
      <c r="D10" s="37" t="s">
        <v>9</v>
      </c>
      <c r="E10" s="38">
        <v>10238</v>
      </c>
      <c r="F10" s="147">
        <v>9213</v>
      </c>
      <c r="G10" s="148"/>
      <c r="H10" s="147">
        <v>12</v>
      </c>
      <c r="I10" s="149"/>
      <c r="J10" s="150">
        <v>13</v>
      </c>
      <c r="K10" s="149"/>
      <c r="L10" s="150">
        <v>52</v>
      </c>
      <c r="M10" s="149"/>
      <c r="N10" s="150">
        <v>23033</v>
      </c>
      <c r="O10" s="149"/>
      <c r="P10" s="150">
        <v>32</v>
      </c>
      <c r="Q10" s="149"/>
      <c r="R10" s="150">
        <f>P10*0.4</f>
        <v>12.8</v>
      </c>
      <c r="S10" s="149"/>
      <c r="T10" s="36"/>
    </row>
    <row r="11" spans="1:20" x14ac:dyDescent="0.2">
      <c r="A11" s="36"/>
      <c r="B11" s="36"/>
      <c r="C11" s="36"/>
      <c r="D11" s="37" t="s">
        <v>10</v>
      </c>
      <c r="E11" s="38"/>
      <c r="F11" s="147"/>
      <c r="G11" s="148"/>
      <c r="H11" s="147"/>
      <c r="I11" s="149"/>
      <c r="J11" s="150"/>
      <c r="K11" s="149"/>
      <c r="L11" s="150"/>
      <c r="M11" s="149"/>
      <c r="N11" s="150"/>
      <c r="O11" s="149"/>
      <c r="P11" s="150"/>
      <c r="Q11" s="149"/>
      <c r="R11" s="150"/>
      <c r="S11" s="149"/>
      <c r="T11" s="36"/>
    </row>
    <row r="12" spans="1:20" x14ac:dyDescent="0.2">
      <c r="A12" s="36"/>
      <c r="B12" s="36"/>
      <c r="C12" s="36"/>
      <c r="D12" s="37" t="s">
        <v>11</v>
      </c>
      <c r="E12" s="38">
        <v>10000</v>
      </c>
      <c r="F12" s="147">
        <v>10176</v>
      </c>
      <c r="G12" s="148"/>
      <c r="H12" s="147">
        <v>11</v>
      </c>
      <c r="I12" s="149"/>
      <c r="J12" s="150">
        <v>7</v>
      </c>
      <c r="K12" s="149"/>
      <c r="L12" s="150">
        <v>24</v>
      </c>
      <c r="M12" s="149"/>
      <c r="N12" s="150">
        <v>10176</v>
      </c>
      <c r="O12" s="149"/>
      <c r="P12" s="150">
        <v>36</v>
      </c>
      <c r="Q12" s="149"/>
      <c r="R12" s="150">
        <f>P12</f>
        <v>36</v>
      </c>
      <c r="S12" s="149"/>
      <c r="T12" s="36"/>
    </row>
    <row r="13" spans="1:20" x14ac:dyDescent="0.2">
      <c r="A13" s="36"/>
      <c r="B13" s="36"/>
      <c r="C13" s="36"/>
      <c r="D13" s="37" t="s">
        <v>12</v>
      </c>
      <c r="E13" s="38"/>
      <c r="F13" s="147"/>
      <c r="G13" s="148"/>
      <c r="H13" s="147"/>
      <c r="I13" s="149"/>
      <c r="J13" s="150"/>
      <c r="K13" s="149"/>
      <c r="L13" s="150"/>
      <c r="M13" s="149"/>
      <c r="N13" s="150"/>
      <c r="O13" s="149"/>
      <c r="P13" s="150"/>
      <c r="Q13" s="149"/>
      <c r="R13" s="150"/>
      <c r="S13" s="149"/>
      <c r="T13" s="36"/>
    </row>
    <row r="14" spans="1:20" x14ac:dyDescent="0.2">
      <c r="A14" s="36"/>
      <c r="B14" s="36"/>
      <c r="C14" s="36"/>
      <c r="D14" s="39" t="s">
        <v>13</v>
      </c>
      <c r="E14" s="40">
        <f>SUM(E10:E13)</f>
        <v>20238</v>
      </c>
      <c r="F14" s="151">
        <f>SUM(F10:G13)</f>
        <v>19389</v>
      </c>
      <c r="G14" s="152"/>
      <c r="H14" s="151"/>
      <c r="I14" s="153"/>
      <c r="J14" s="154"/>
      <c r="K14" s="153"/>
      <c r="L14" s="154"/>
      <c r="M14" s="153"/>
      <c r="N14" s="154"/>
      <c r="O14" s="152"/>
      <c r="P14" s="151"/>
      <c r="Q14" s="153"/>
      <c r="R14" s="154">
        <f>SUM(R10:S13)</f>
        <v>48.8</v>
      </c>
      <c r="S14" s="152"/>
      <c r="T14" s="36"/>
    </row>
    <row r="15" spans="1:20" x14ac:dyDescent="0.2">
      <c r="A15" s="36"/>
      <c r="B15" s="36"/>
      <c r="C15" s="36"/>
      <c r="D15" s="119" t="s">
        <v>303</v>
      </c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2"/>
      <c r="T15" s="36"/>
    </row>
    <row r="16" spans="1:20" x14ac:dyDescent="0.2">
      <c r="A16" s="36"/>
      <c r="B16" s="36"/>
      <c r="C16" s="36"/>
      <c r="D16" s="140" t="s">
        <v>19</v>
      </c>
      <c r="E16" s="142"/>
      <c r="F16" s="140" t="s">
        <v>26</v>
      </c>
      <c r="G16" s="141"/>
      <c r="H16" s="141"/>
      <c r="I16" s="141"/>
      <c r="J16" s="141"/>
      <c r="K16" s="141"/>
      <c r="L16" s="141"/>
      <c r="M16" s="141"/>
      <c r="N16" s="141"/>
      <c r="O16" s="142"/>
      <c r="P16" s="155" t="s">
        <v>21</v>
      </c>
      <c r="Q16" s="143"/>
      <c r="R16" s="144"/>
      <c r="S16" s="155" t="s">
        <v>22</v>
      </c>
      <c r="T16" s="162"/>
    </row>
    <row r="17" spans="1:20" x14ac:dyDescent="0.2">
      <c r="A17" s="36"/>
      <c r="B17" s="36"/>
      <c r="C17" s="36"/>
      <c r="D17" s="164" t="s">
        <v>0</v>
      </c>
      <c r="E17" s="164" t="s">
        <v>20</v>
      </c>
      <c r="F17" s="164">
        <v>1</v>
      </c>
      <c r="G17" s="164">
        <v>2</v>
      </c>
      <c r="H17" s="164">
        <v>3</v>
      </c>
      <c r="I17" s="164">
        <v>4</v>
      </c>
      <c r="J17" s="164">
        <v>5</v>
      </c>
      <c r="K17" s="164">
        <v>6</v>
      </c>
      <c r="L17" s="164">
        <v>7</v>
      </c>
      <c r="M17" s="164">
        <v>8</v>
      </c>
      <c r="N17" s="164">
        <v>9</v>
      </c>
      <c r="O17" s="164">
        <v>10</v>
      </c>
      <c r="P17" s="156"/>
      <c r="Q17" s="157"/>
      <c r="R17" s="158"/>
      <c r="S17" s="159"/>
      <c r="T17" s="163"/>
    </row>
    <row r="18" spans="1:20" x14ac:dyDescent="0.2">
      <c r="A18" s="36"/>
      <c r="B18" s="36"/>
      <c r="C18" s="36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59"/>
      <c r="Q18" s="160"/>
      <c r="R18" s="161"/>
      <c r="S18" s="41" t="s">
        <v>23</v>
      </c>
      <c r="T18" s="42" t="s">
        <v>25</v>
      </c>
    </row>
    <row r="19" spans="1:20" x14ac:dyDescent="0.2">
      <c r="A19" s="36"/>
      <c r="B19" s="36"/>
      <c r="C19" s="36"/>
      <c r="D19" s="37" t="s">
        <v>9</v>
      </c>
      <c r="E19" s="44" t="s">
        <v>304</v>
      </c>
      <c r="F19" s="45">
        <v>23.57</v>
      </c>
      <c r="G19" s="43">
        <v>24.2</v>
      </c>
      <c r="H19" s="43">
        <v>23.56</v>
      </c>
      <c r="I19" s="43">
        <v>23.57</v>
      </c>
      <c r="J19" s="43"/>
      <c r="K19" s="43"/>
      <c r="L19" s="43"/>
      <c r="M19" s="43"/>
      <c r="N19" s="43"/>
      <c r="O19" s="43"/>
      <c r="P19" s="43">
        <v>3.22</v>
      </c>
      <c r="Q19" s="43">
        <v>2.98</v>
      </c>
      <c r="R19" s="43"/>
      <c r="S19" s="43">
        <v>2.9020000000000001</v>
      </c>
      <c r="T19" s="43">
        <v>3.27</v>
      </c>
    </row>
    <row r="20" spans="1:20" x14ac:dyDescent="0.2">
      <c r="A20" s="36"/>
      <c r="B20" s="36"/>
      <c r="C20" s="36"/>
      <c r="D20" s="37" t="s">
        <v>10</v>
      </c>
      <c r="E20" s="46"/>
      <c r="F20" s="45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</row>
    <row r="21" spans="1:20" x14ac:dyDescent="0.2">
      <c r="A21" s="36"/>
      <c r="B21" s="36"/>
      <c r="C21" s="36"/>
      <c r="D21" s="37" t="s">
        <v>11</v>
      </c>
      <c r="E21" s="47">
        <v>1709064</v>
      </c>
      <c r="F21" s="45">
        <v>25.6</v>
      </c>
      <c r="G21" s="43">
        <v>22.76</v>
      </c>
      <c r="H21" s="43">
        <v>22.64</v>
      </c>
      <c r="I21" s="43">
        <v>21.09</v>
      </c>
      <c r="J21" s="43"/>
      <c r="K21" s="43"/>
      <c r="L21" s="43"/>
      <c r="M21" s="43"/>
      <c r="N21" s="43"/>
      <c r="O21" s="43"/>
      <c r="P21" s="43">
        <v>13.1</v>
      </c>
      <c r="Q21" s="43">
        <v>12.22</v>
      </c>
      <c r="R21" s="43"/>
      <c r="S21" s="43">
        <v>2.843</v>
      </c>
      <c r="T21" s="43">
        <v>4.26</v>
      </c>
    </row>
    <row r="22" spans="1:20" x14ac:dyDescent="0.2">
      <c r="A22" s="36"/>
      <c r="B22" s="36"/>
      <c r="C22" s="36"/>
      <c r="D22" s="37" t="s">
        <v>12</v>
      </c>
      <c r="E22" s="46"/>
      <c r="F22" s="45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</row>
    <row r="23" spans="1:20" x14ac:dyDescent="0.2">
      <c r="A23" s="36"/>
      <c r="B23" s="36"/>
      <c r="C23" s="36"/>
      <c r="D23" s="140" t="s">
        <v>30</v>
      </c>
      <c r="E23" s="141"/>
      <c r="F23" s="141"/>
      <c r="G23" s="141"/>
      <c r="H23" s="141"/>
      <c r="I23" s="141"/>
      <c r="J23" s="142"/>
      <c r="K23" s="140" t="s">
        <v>31</v>
      </c>
      <c r="L23" s="141"/>
      <c r="M23" s="141"/>
      <c r="N23" s="141"/>
      <c r="O23" s="141"/>
      <c r="P23" s="141"/>
      <c r="Q23" s="141"/>
      <c r="R23" s="141"/>
      <c r="S23" s="142"/>
      <c r="T23" s="36"/>
    </row>
    <row r="24" spans="1:20" x14ac:dyDescent="0.2">
      <c r="A24" s="36"/>
      <c r="B24" s="36"/>
      <c r="C24" s="36"/>
      <c r="D24" s="164" t="s">
        <v>0</v>
      </c>
      <c r="E24" s="166" t="s">
        <v>27</v>
      </c>
      <c r="F24" s="167"/>
      <c r="G24" s="166" t="s">
        <v>28</v>
      </c>
      <c r="H24" s="167"/>
      <c r="I24" s="166" t="s">
        <v>29</v>
      </c>
      <c r="J24" s="167"/>
      <c r="K24" s="112"/>
      <c r="L24" s="112"/>
      <c r="M24" s="112"/>
      <c r="N24" s="112"/>
      <c r="O24" s="112"/>
      <c r="P24" s="112"/>
      <c r="Q24" s="112"/>
      <c r="R24" s="112"/>
      <c r="S24" s="170"/>
      <c r="T24" s="36"/>
    </row>
    <row r="25" spans="1:20" x14ac:dyDescent="0.2">
      <c r="A25" s="36"/>
      <c r="B25" s="36"/>
      <c r="C25" s="36"/>
      <c r="D25" s="165"/>
      <c r="E25" s="168"/>
      <c r="F25" s="169"/>
      <c r="G25" s="168"/>
      <c r="H25" s="169"/>
      <c r="I25" s="168"/>
      <c r="J25" s="169"/>
      <c r="K25" s="171"/>
      <c r="L25" s="171"/>
      <c r="M25" s="171"/>
      <c r="N25" s="171"/>
      <c r="O25" s="171"/>
      <c r="P25" s="171"/>
      <c r="Q25" s="171"/>
      <c r="R25" s="171"/>
      <c r="S25" s="172"/>
      <c r="T25" s="36"/>
    </row>
    <row r="26" spans="1:20" x14ac:dyDescent="0.2">
      <c r="A26" s="36"/>
      <c r="B26" s="36"/>
      <c r="C26" s="36"/>
      <c r="D26" s="37" t="s">
        <v>9</v>
      </c>
      <c r="E26" s="147">
        <v>282</v>
      </c>
      <c r="F26" s="149"/>
      <c r="G26" s="150">
        <v>0.67700000000000005</v>
      </c>
      <c r="H26" s="149"/>
      <c r="I26" s="150">
        <v>2.2250000000000001</v>
      </c>
      <c r="J26" s="149"/>
      <c r="K26" s="171"/>
      <c r="L26" s="171"/>
      <c r="M26" s="171"/>
      <c r="N26" s="171"/>
      <c r="O26" s="171"/>
      <c r="P26" s="171"/>
      <c r="Q26" s="171"/>
      <c r="R26" s="171"/>
      <c r="S26" s="172"/>
      <c r="T26" s="36"/>
    </row>
    <row r="27" spans="1:20" x14ac:dyDescent="0.2">
      <c r="A27" s="36"/>
      <c r="B27" s="36"/>
      <c r="C27" s="36"/>
      <c r="D27" s="37" t="s">
        <v>10</v>
      </c>
      <c r="E27" s="147"/>
      <c r="F27" s="149"/>
      <c r="G27" s="150"/>
      <c r="H27" s="149"/>
      <c r="I27" s="150"/>
      <c r="J27" s="149"/>
      <c r="K27" s="171"/>
      <c r="L27" s="171"/>
      <c r="M27" s="171"/>
      <c r="N27" s="171"/>
      <c r="O27" s="171"/>
      <c r="P27" s="171"/>
      <c r="Q27" s="171"/>
      <c r="R27" s="171"/>
      <c r="S27" s="172"/>
      <c r="T27" s="36"/>
    </row>
    <row r="28" spans="1:20" x14ac:dyDescent="0.2">
      <c r="A28" s="36"/>
      <c r="B28" s="36"/>
      <c r="C28" s="36"/>
      <c r="D28" s="37" t="s">
        <v>11</v>
      </c>
      <c r="E28" s="147">
        <v>134</v>
      </c>
      <c r="F28" s="149"/>
      <c r="G28" s="150">
        <v>0.83899999999999997</v>
      </c>
      <c r="H28" s="149"/>
      <c r="I28" s="150">
        <v>2.004</v>
      </c>
      <c r="J28" s="149"/>
      <c r="K28" s="171"/>
      <c r="L28" s="171"/>
      <c r="M28" s="171"/>
      <c r="N28" s="171"/>
      <c r="O28" s="171"/>
      <c r="P28" s="171"/>
      <c r="Q28" s="171"/>
      <c r="R28" s="171"/>
      <c r="S28" s="172"/>
      <c r="T28" s="36"/>
    </row>
    <row r="29" spans="1:20" x14ac:dyDescent="0.2">
      <c r="A29" s="36"/>
      <c r="B29" s="36"/>
      <c r="C29" s="36"/>
      <c r="D29" s="37" t="s">
        <v>12</v>
      </c>
      <c r="E29" s="147"/>
      <c r="F29" s="149"/>
      <c r="G29" s="150"/>
      <c r="H29" s="149"/>
      <c r="I29" s="150"/>
      <c r="J29" s="149"/>
      <c r="K29" s="173"/>
      <c r="L29" s="173"/>
      <c r="M29" s="173"/>
      <c r="N29" s="173"/>
      <c r="O29" s="173"/>
      <c r="P29" s="173"/>
      <c r="Q29" s="173"/>
      <c r="R29" s="173"/>
      <c r="S29" s="174"/>
      <c r="T29" s="36"/>
    </row>
    <row r="30" spans="1:20" x14ac:dyDescent="0.2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</row>
    <row r="31" spans="1:20" x14ac:dyDescent="0.2">
      <c r="A31" s="36"/>
      <c r="B31" s="36"/>
      <c r="C31" s="36"/>
      <c r="D31" s="181" t="s">
        <v>35</v>
      </c>
      <c r="E31" s="182"/>
      <c r="F31" s="182"/>
      <c r="G31" s="182"/>
      <c r="H31" s="182"/>
      <c r="I31" s="182"/>
      <c r="J31" s="183"/>
      <c r="K31" s="181" t="s">
        <v>36</v>
      </c>
      <c r="L31" s="182"/>
      <c r="M31" s="182"/>
      <c r="N31" s="182"/>
      <c r="O31" s="182"/>
      <c r="P31" s="182"/>
      <c r="Q31" s="182"/>
      <c r="R31" s="182"/>
      <c r="S31" s="183"/>
      <c r="T31" s="36"/>
    </row>
    <row r="32" spans="1:20" x14ac:dyDescent="0.2">
      <c r="A32" s="36"/>
      <c r="B32" s="36"/>
      <c r="C32" s="36"/>
      <c r="D32" s="175"/>
      <c r="E32" s="176"/>
      <c r="F32" s="176"/>
      <c r="G32" s="176"/>
      <c r="H32" s="176"/>
      <c r="I32" s="176"/>
      <c r="J32" s="177"/>
      <c r="K32" s="175"/>
      <c r="L32" s="176"/>
      <c r="M32" s="176"/>
      <c r="N32" s="176"/>
      <c r="O32" s="176"/>
      <c r="P32" s="176"/>
      <c r="Q32" s="176"/>
      <c r="R32" s="176"/>
      <c r="S32" s="177"/>
      <c r="T32" s="36"/>
    </row>
    <row r="33" spans="1:20" x14ac:dyDescent="0.2">
      <c r="A33" s="36"/>
      <c r="B33" s="36"/>
      <c r="C33" s="36"/>
      <c r="D33" s="178"/>
      <c r="E33" s="179"/>
      <c r="F33" s="179"/>
      <c r="G33" s="179"/>
      <c r="H33" s="179"/>
      <c r="I33" s="179"/>
      <c r="J33" s="180"/>
      <c r="K33" s="178"/>
      <c r="L33" s="179"/>
      <c r="M33" s="179"/>
      <c r="N33" s="179"/>
      <c r="O33" s="179"/>
      <c r="P33" s="179"/>
      <c r="Q33" s="179"/>
      <c r="R33" s="179"/>
      <c r="S33" s="180"/>
      <c r="T33" s="36"/>
    </row>
  </sheetData>
  <mergeCells count="98"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D15:S15"/>
    <mergeCell ref="D16:E16"/>
    <mergeCell ref="F16:O16"/>
    <mergeCell ref="P16:R18"/>
    <mergeCell ref="S16:T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F10:G10"/>
    <mergeCell ref="H10:I10"/>
    <mergeCell ref="J10:K10"/>
    <mergeCell ref="L10:M10"/>
    <mergeCell ref="N10:O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R9:S9"/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348D8-AE2A-E540-8761-0BF93E63DCF0}">
  <dimension ref="A1:T33"/>
  <sheetViews>
    <sheetView topLeftCell="K1" workbookViewId="0">
      <selection activeCell="C23" sqref="C23"/>
    </sheetView>
  </sheetViews>
  <sheetFormatPr baseColWidth="10" defaultRowHeight="16" x14ac:dyDescent="0.2"/>
  <sheetData>
    <row r="1" spans="1:20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x14ac:dyDescent="0.2">
      <c r="A4" s="36"/>
      <c r="B4" s="36"/>
      <c r="C4" s="36"/>
      <c r="D4" s="107"/>
      <c r="E4" s="108"/>
      <c r="F4" s="111" t="s">
        <v>18</v>
      </c>
      <c r="G4" s="112"/>
      <c r="H4" s="112"/>
      <c r="I4" s="112"/>
      <c r="J4" s="112"/>
      <c r="K4" s="112"/>
      <c r="L4" s="112"/>
      <c r="M4" s="112"/>
      <c r="N4" s="112"/>
      <c r="O4" s="113"/>
      <c r="P4" s="117" t="s">
        <v>14</v>
      </c>
      <c r="Q4" s="118"/>
      <c r="R4" s="117" t="s">
        <v>15</v>
      </c>
      <c r="S4" s="118"/>
      <c r="T4" s="36"/>
    </row>
    <row r="5" spans="1:20" x14ac:dyDescent="0.2">
      <c r="A5" s="36"/>
      <c r="B5" s="36"/>
      <c r="C5" s="36"/>
      <c r="D5" s="109"/>
      <c r="E5" s="110"/>
      <c r="F5" s="114"/>
      <c r="G5" s="115"/>
      <c r="H5" s="115"/>
      <c r="I5" s="115"/>
      <c r="J5" s="115"/>
      <c r="K5" s="115"/>
      <c r="L5" s="115"/>
      <c r="M5" s="115"/>
      <c r="N5" s="115"/>
      <c r="O5" s="116"/>
      <c r="P5" s="117" t="s">
        <v>16</v>
      </c>
      <c r="Q5" s="118"/>
      <c r="R5" s="117" t="s">
        <v>17</v>
      </c>
      <c r="S5" s="118"/>
      <c r="T5" s="36"/>
    </row>
    <row r="6" spans="1:20" x14ac:dyDescent="0.2">
      <c r="A6" s="36"/>
      <c r="B6" s="36"/>
      <c r="C6" s="36"/>
      <c r="D6" s="119" t="s">
        <v>305</v>
      </c>
      <c r="E6" s="120"/>
      <c r="F6" s="119" t="s">
        <v>34</v>
      </c>
      <c r="G6" s="121"/>
      <c r="H6" s="121"/>
      <c r="I6" s="121"/>
      <c r="J6" s="121"/>
      <c r="K6" s="121"/>
      <c r="L6" s="121"/>
      <c r="M6" s="122"/>
      <c r="N6" s="123" t="s">
        <v>308</v>
      </c>
      <c r="O6" s="121"/>
      <c r="P6" s="121"/>
      <c r="Q6" s="121"/>
      <c r="R6" s="121"/>
      <c r="S6" s="120"/>
      <c r="T6" s="36"/>
    </row>
    <row r="7" spans="1:20" x14ac:dyDescent="0.2">
      <c r="A7" s="36"/>
      <c r="B7" s="36"/>
      <c r="C7" s="36"/>
      <c r="D7" s="119" t="s">
        <v>293</v>
      </c>
      <c r="E7" s="121"/>
      <c r="F7" s="121"/>
      <c r="G7" s="120"/>
      <c r="H7" s="119" t="s">
        <v>306</v>
      </c>
      <c r="I7" s="121"/>
      <c r="J7" s="121"/>
      <c r="K7" s="121"/>
      <c r="L7" s="121"/>
      <c r="M7" s="120"/>
      <c r="N7" s="119" t="s">
        <v>307</v>
      </c>
      <c r="O7" s="121"/>
      <c r="P7" s="121"/>
      <c r="Q7" s="121"/>
      <c r="R7" s="121"/>
      <c r="S7" s="120"/>
      <c r="T7" s="36"/>
    </row>
    <row r="8" spans="1:20" ht="16" customHeight="1" x14ac:dyDescent="0.2">
      <c r="A8" s="36"/>
      <c r="B8" s="36"/>
      <c r="C8" s="36"/>
      <c r="D8" s="132" t="s">
        <v>0</v>
      </c>
      <c r="E8" s="134" t="s">
        <v>1</v>
      </c>
      <c r="F8" s="136" t="s">
        <v>2</v>
      </c>
      <c r="G8" s="137"/>
      <c r="H8" s="140" t="s">
        <v>5</v>
      </c>
      <c r="I8" s="141"/>
      <c r="J8" s="141"/>
      <c r="K8" s="141"/>
      <c r="L8" s="141"/>
      <c r="M8" s="142"/>
      <c r="N8" s="143" t="s">
        <v>6</v>
      </c>
      <c r="O8" s="144"/>
      <c r="P8" s="124" t="s">
        <v>32</v>
      </c>
      <c r="Q8" s="125"/>
      <c r="R8" s="125"/>
      <c r="S8" s="126"/>
      <c r="T8" s="36"/>
    </row>
    <row r="9" spans="1:20" x14ac:dyDescent="0.2">
      <c r="A9" s="36"/>
      <c r="B9" s="36"/>
      <c r="C9" s="36"/>
      <c r="D9" s="133"/>
      <c r="E9" s="135"/>
      <c r="F9" s="138"/>
      <c r="G9" s="139"/>
      <c r="H9" s="127" t="s">
        <v>3</v>
      </c>
      <c r="I9" s="128"/>
      <c r="J9" s="129" t="s">
        <v>4</v>
      </c>
      <c r="K9" s="128"/>
      <c r="L9" s="129" t="s">
        <v>27</v>
      </c>
      <c r="M9" s="128"/>
      <c r="N9" s="145"/>
      <c r="O9" s="146"/>
      <c r="P9" s="130" t="s">
        <v>7</v>
      </c>
      <c r="Q9" s="131"/>
      <c r="R9" s="130" t="s">
        <v>8</v>
      </c>
      <c r="S9" s="131"/>
      <c r="T9" s="36"/>
    </row>
    <row r="10" spans="1:20" x14ac:dyDescent="0.2">
      <c r="A10" s="36"/>
      <c r="B10" s="36"/>
      <c r="C10" s="36"/>
      <c r="D10" s="37" t="s">
        <v>9</v>
      </c>
      <c r="E10" s="38"/>
      <c r="F10" s="147"/>
      <c r="G10" s="148"/>
      <c r="H10" s="147"/>
      <c r="I10" s="149"/>
      <c r="J10" s="150"/>
      <c r="K10" s="149"/>
      <c r="L10" s="150"/>
      <c r="M10" s="149"/>
      <c r="N10" s="150"/>
      <c r="O10" s="149"/>
      <c r="P10" s="150"/>
      <c r="Q10" s="149"/>
      <c r="R10" s="150"/>
      <c r="S10" s="149"/>
      <c r="T10" s="36"/>
    </row>
    <row r="11" spans="1:20" x14ac:dyDescent="0.2">
      <c r="A11" s="36"/>
      <c r="B11" s="36"/>
      <c r="C11" s="36"/>
      <c r="D11" s="37" t="s">
        <v>10</v>
      </c>
      <c r="E11" s="38">
        <v>10576</v>
      </c>
      <c r="F11" s="147">
        <v>8633</v>
      </c>
      <c r="G11" s="148"/>
      <c r="H11" s="147">
        <v>10</v>
      </c>
      <c r="I11" s="149"/>
      <c r="J11" s="150">
        <v>16</v>
      </c>
      <c r="K11" s="149"/>
      <c r="L11" s="150">
        <v>16</v>
      </c>
      <c r="M11" s="149"/>
      <c r="N11" s="150">
        <v>9593</v>
      </c>
      <c r="O11" s="149"/>
      <c r="P11" s="150">
        <v>30</v>
      </c>
      <c r="Q11" s="149"/>
      <c r="R11" s="150">
        <f>P11*0.9</f>
        <v>27</v>
      </c>
      <c r="S11" s="149"/>
      <c r="T11" s="36"/>
    </row>
    <row r="12" spans="1:20" x14ac:dyDescent="0.2">
      <c r="A12" s="36"/>
      <c r="B12" s="36"/>
      <c r="C12" s="36"/>
      <c r="D12" s="37" t="s">
        <v>11</v>
      </c>
      <c r="E12" s="38">
        <v>6100</v>
      </c>
      <c r="F12" s="147">
        <v>5602</v>
      </c>
      <c r="G12" s="148"/>
      <c r="H12" s="147">
        <v>6</v>
      </c>
      <c r="I12" s="149"/>
      <c r="J12" s="150">
        <v>5</v>
      </c>
      <c r="K12" s="149"/>
      <c r="L12" s="150">
        <v>22</v>
      </c>
      <c r="M12" s="149"/>
      <c r="N12" s="150">
        <v>5602</v>
      </c>
      <c r="O12" s="149"/>
      <c r="P12" s="150">
        <v>22</v>
      </c>
      <c r="Q12" s="149"/>
      <c r="R12" s="150">
        <f>P12</f>
        <v>22</v>
      </c>
      <c r="S12" s="149"/>
      <c r="T12" s="36"/>
    </row>
    <row r="13" spans="1:20" x14ac:dyDescent="0.2">
      <c r="A13" s="36"/>
      <c r="B13" s="36"/>
      <c r="C13" s="36"/>
      <c r="D13" s="37" t="s">
        <v>12</v>
      </c>
      <c r="E13" s="38">
        <v>3000</v>
      </c>
      <c r="F13" s="147">
        <v>5022</v>
      </c>
      <c r="G13" s="148"/>
      <c r="H13" s="147">
        <v>6</v>
      </c>
      <c r="I13" s="149"/>
      <c r="J13" s="150">
        <v>9</v>
      </c>
      <c r="K13" s="149"/>
      <c r="L13" s="150">
        <v>30</v>
      </c>
      <c r="M13" s="149"/>
      <c r="N13" s="150">
        <v>4566</v>
      </c>
      <c r="O13" s="149"/>
      <c r="P13" s="150">
        <v>20</v>
      </c>
      <c r="Q13" s="149"/>
      <c r="R13" s="150">
        <f>P13*1.1</f>
        <v>22</v>
      </c>
      <c r="S13" s="149"/>
      <c r="T13" s="36"/>
    </row>
    <row r="14" spans="1:20" x14ac:dyDescent="0.2">
      <c r="A14" s="36"/>
      <c r="B14" s="36"/>
      <c r="C14" s="36"/>
      <c r="D14" s="39" t="s">
        <v>13</v>
      </c>
      <c r="E14" s="40">
        <f>SUM(E10:E13)</f>
        <v>19676</v>
      </c>
      <c r="F14" s="151">
        <f>SUM(F10:G13)</f>
        <v>19257</v>
      </c>
      <c r="G14" s="152"/>
      <c r="H14" s="151"/>
      <c r="I14" s="153"/>
      <c r="J14" s="154"/>
      <c r="K14" s="153"/>
      <c r="L14" s="154"/>
      <c r="M14" s="153"/>
      <c r="N14" s="154"/>
      <c r="O14" s="152"/>
      <c r="P14" s="151"/>
      <c r="Q14" s="153"/>
      <c r="R14" s="154">
        <f>SUM(R10:S13)</f>
        <v>71</v>
      </c>
      <c r="S14" s="152"/>
      <c r="T14" s="36"/>
    </row>
    <row r="15" spans="1:20" x14ac:dyDescent="0.2">
      <c r="A15" s="36"/>
      <c r="B15" s="36"/>
      <c r="C15" s="36"/>
      <c r="D15" s="119" t="s">
        <v>314</v>
      </c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2"/>
      <c r="T15" s="36"/>
    </row>
    <row r="16" spans="1:20" x14ac:dyDescent="0.2">
      <c r="A16" s="36"/>
      <c r="B16" s="36"/>
      <c r="C16" s="36"/>
      <c r="D16" s="140" t="s">
        <v>19</v>
      </c>
      <c r="E16" s="142"/>
      <c r="F16" s="140" t="s">
        <v>26</v>
      </c>
      <c r="G16" s="141"/>
      <c r="H16" s="141"/>
      <c r="I16" s="141"/>
      <c r="J16" s="141"/>
      <c r="K16" s="141"/>
      <c r="L16" s="141"/>
      <c r="M16" s="141"/>
      <c r="N16" s="141"/>
      <c r="O16" s="142"/>
      <c r="P16" s="155" t="s">
        <v>21</v>
      </c>
      <c r="Q16" s="143"/>
      <c r="R16" s="144"/>
      <c r="S16" s="155" t="s">
        <v>22</v>
      </c>
      <c r="T16" s="162"/>
    </row>
    <row r="17" spans="1:20" x14ac:dyDescent="0.2">
      <c r="A17" s="36"/>
      <c r="B17" s="36"/>
      <c r="C17" s="36"/>
      <c r="D17" s="164" t="s">
        <v>0</v>
      </c>
      <c r="E17" s="164" t="s">
        <v>20</v>
      </c>
      <c r="F17" s="164">
        <v>1</v>
      </c>
      <c r="G17" s="164">
        <v>2</v>
      </c>
      <c r="H17" s="164">
        <v>3</v>
      </c>
      <c r="I17" s="164">
        <v>4</v>
      </c>
      <c r="J17" s="164">
        <v>5</v>
      </c>
      <c r="K17" s="164">
        <v>6</v>
      </c>
      <c r="L17" s="164">
        <v>7</v>
      </c>
      <c r="M17" s="164">
        <v>8</v>
      </c>
      <c r="N17" s="164">
        <v>9</v>
      </c>
      <c r="O17" s="164">
        <v>10</v>
      </c>
      <c r="P17" s="156"/>
      <c r="Q17" s="157"/>
      <c r="R17" s="158"/>
      <c r="S17" s="159"/>
      <c r="T17" s="163"/>
    </row>
    <row r="18" spans="1:20" x14ac:dyDescent="0.2">
      <c r="A18" s="36"/>
      <c r="B18" s="36"/>
      <c r="C18" s="36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59"/>
      <c r="Q18" s="160"/>
      <c r="R18" s="161"/>
      <c r="S18" s="41" t="s">
        <v>23</v>
      </c>
      <c r="T18" s="42" t="s">
        <v>25</v>
      </c>
    </row>
    <row r="19" spans="1:20" x14ac:dyDescent="0.2">
      <c r="A19" s="36"/>
      <c r="B19" s="36"/>
      <c r="C19" s="36"/>
      <c r="D19" s="37" t="s">
        <v>9</v>
      </c>
      <c r="F19" s="45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</row>
    <row r="20" spans="1:20" x14ac:dyDescent="0.2">
      <c r="A20" s="36"/>
      <c r="B20" s="36"/>
      <c r="C20" s="36"/>
      <c r="D20" s="37" t="s">
        <v>10</v>
      </c>
      <c r="E20" s="44" t="s">
        <v>291</v>
      </c>
      <c r="F20" s="45">
        <v>23.07</v>
      </c>
      <c r="G20" s="43">
        <v>19.899999999999999</v>
      </c>
      <c r="H20" s="43">
        <v>23.08</v>
      </c>
      <c r="I20" s="43"/>
      <c r="J20" s="43"/>
      <c r="K20" s="43"/>
      <c r="L20" s="43"/>
      <c r="M20" s="43"/>
      <c r="N20" s="43"/>
      <c r="O20" s="43"/>
      <c r="P20" s="43">
        <v>3.23</v>
      </c>
      <c r="Q20" s="43">
        <v>3.33</v>
      </c>
      <c r="R20" s="43"/>
      <c r="S20" s="43">
        <v>2.72</v>
      </c>
      <c r="T20" s="43">
        <v>4.57</v>
      </c>
    </row>
    <row r="21" spans="1:20" x14ac:dyDescent="0.2">
      <c r="A21" s="36"/>
      <c r="B21" s="36"/>
      <c r="C21" s="36"/>
      <c r="D21" s="37" t="s">
        <v>11</v>
      </c>
      <c r="E21" s="44" t="s">
        <v>309</v>
      </c>
      <c r="F21" s="45">
        <v>22.24</v>
      </c>
      <c r="G21" s="43">
        <v>21.38</v>
      </c>
      <c r="H21" s="43"/>
      <c r="I21" s="43"/>
      <c r="J21" s="43"/>
      <c r="K21" s="43"/>
      <c r="L21" s="43"/>
      <c r="M21" s="43"/>
      <c r="N21" s="43"/>
      <c r="O21" s="43"/>
      <c r="P21" s="43">
        <v>6.13</v>
      </c>
      <c r="Q21" s="43"/>
      <c r="R21" s="43"/>
      <c r="S21" s="43">
        <v>2.2839999999999998</v>
      </c>
      <c r="T21" s="43">
        <v>6.09</v>
      </c>
    </row>
    <row r="22" spans="1:20" x14ac:dyDescent="0.2">
      <c r="A22" s="36"/>
      <c r="B22" s="36"/>
      <c r="C22" s="36"/>
      <c r="D22" s="37" t="s">
        <v>12</v>
      </c>
      <c r="E22" s="48" t="s">
        <v>290</v>
      </c>
      <c r="F22" s="45">
        <v>23.78</v>
      </c>
      <c r="G22" s="43">
        <v>23.78</v>
      </c>
      <c r="H22" s="43"/>
      <c r="I22" s="43"/>
      <c r="J22" s="43"/>
      <c r="K22" s="43"/>
      <c r="L22" s="43"/>
      <c r="M22" s="43"/>
      <c r="N22" s="43"/>
      <c r="O22" s="43"/>
      <c r="P22" s="43">
        <v>8.1199999999999992</v>
      </c>
      <c r="Q22" s="43">
        <v>6.1</v>
      </c>
      <c r="R22" s="43"/>
      <c r="S22" s="43">
        <v>2.7309999999999999</v>
      </c>
      <c r="T22" s="43">
        <v>8.1999999999999993</v>
      </c>
    </row>
    <row r="23" spans="1:20" x14ac:dyDescent="0.2">
      <c r="A23" s="36"/>
      <c r="B23" s="36"/>
      <c r="C23" s="36"/>
      <c r="D23" s="140" t="s">
        <v>30</v>
      </c>
      <c r="E23" s="141"/>
      <c r="F23" s="141"/>
      <c r="G23" s="141"/>
      <c r="H23" s="141"/>
      <c r="I23" s="141"/>
      <c r="J23" s="142"/>
      <c r="K23" s="140" t="s">
        <v>31</v>
      </c>
      <c r="L23" s="141"/>
      <c r="M23" s="141"/>
      <c r="N23" s="141"/>
      <c r="O23" s="141"/>
      <c r="P23" s="141"/>
      <c r="Q23" s="141"/>
      <c r="R23" s="141"/>
      <c r="S23" s="142"/>
      <c r="T23" s="36"/>
    </row>
    <row r="24" spans="1:20" x14ac:dyDescent="0.2">
      <c r="A24" s="36"/>
      <c r="B24" s="36"/>
      <c r="C24" s="36"/>
      <c r="D24" s="164" t="s">
        <v>0</v>
      </c>
      <c r="E24" s="166" t="s">
        <v>27</v>
      </c>
      <c r="F24" s="167"/>
      <c r="G24" s="166" t="s">
        <v>28</v>
      </c>
      <c r="H24" s="167"/>
      <c r="I24" s="166" t="s">
        <v>29</v>
      </c>
      <c r="J24" s="167"/>
      <c r="K24" s="112"/>
      <c r="L24" s="112"/>
      <c r="M24" s="112"/>
      <c r="N24" s="112"/>
      <c r="O24" s="112"/>
      <c r="P24" s="112"/>
      <c r="Q24" s="112"/>
      <c r="R24" s="112"/>
      <c r="S24" s="170"/>
      <c r="T24" s="36"/>
    </row>
    <row r="25" spans="1:20" x14ac:dyDescent="0.2">
      <c r="A25" s="36"/>
      <c r="B25" s="36"/>
      <c r="C25" s="36"/>
      <c r="D25" s="165"/>
      <c r="E25" s="168"/>
      <c r="F25" s="169"/>
      <c r="G25" s="168"/>
      <c r="H25" s="169"/>
      <c r="I25" s="168"/>
      <c r="J25" s="169"/>
      <c r="K25" s="171"/>
      <c r="L25" s="171"/>
      <c r="M25" s="171"/>
      <c r="N25" s="171"/>
      <c r="O25" s="171"/>
      <c r="P25" s="171"/>
      <c r="Q25" s="171"/>
      <c r="R25" s="171"/>
      <c r="S25" s="172"/>
      <c r="T25" s="36"/>
    </row>
    <row r="26" spans="1:20" x14ac:dyDescent="0.2">
      <c r="A26" s="36"/>
      <c r="B26" s="36"/>
      <c r="C26" s="36"/>
      <c r="D26" s="37" t="s">
        <v>9</v>
      </c>
      <c r="E26" s="147"/>
      <c r="F26" s="149"/>
      <c r="G26" s="150"/>
      <c r="H26" s="149"/>
      <c r="I26" s="150"/>
      <c r="J26" s="149"/>
      <c r="K26" s="171"/>
      <c r="L26" s="171"/>
      <c r="M26" s="171"/>
      <c r="N26" s="171"/>
      <c r="O26" s="171"/>
      <c r="P26" s="171"/>
      <c r="Q26" s="171"/>
      <c r="R26" s="171"/>
      <c r="S26" s="172"/>
      <c r="T26" s="36"/>
    </row>
    <row r="27" spans="1:20" x14ac:dyDescent="0.2">
      <c r="A27" s="36"/>
      <c r="B27" s="36"/>
      <c r="C27" s="36"/>
      <c r="D27" s="37" t="s">
        <v>10</v>
      </c>
      <c r="E27" s="147">
        <v>108</v>
      </c>
      <c r="F27" s="149"/>
      <c r="G27" s="150">
        <v>0.63700000000000001</v>
      </c>
      <c r="H27" s="149"/>
      <c r="I27" s="150">
        <v>2.0830000000000002</v>
      </c>
      <c r="J27" s="149"/>
      <c r="K27" s="171"/>
      <c r="L27" s="171"/>
      <c r="M27" s="171"/>
      <c r="N27" s="171"/>
      <c r="O27" s="171"/>
      <c r="P27" s="171"/>
      <c r="Q27" s="171"/>
      <c r="R27" s="171"/>
      <c r="S27" s="172"/>
      <c r="T27" s="36"/>
    </row>
    <row r="28" spans="1:20" x14ac:dyDescent="0.2">
      <c r="A28" s="36"/>
      <c r="B28" s="36"/>
      <c r="C28" s="36"/>
      <c r="D28" s="37" t="s">
        <v>11</v>
      </c>
      <c r="E28" s="147">
        <v>92</v>
      </c>
      <c r="F28" s="149"/>
      <c r="G28" s="150">
        <v>0.57599999999999996</v>
      </c>
      <c r="H28" s="149"/>
      <c r="I28" s="150">
        <v>1.708</v>
      </c>
      <c r="J28" s="149"/>
      <c r="K28" s="171"/>
      <c r="L28" s="171"/>
      <c r="M28" s="171"/>
      <c r="N28" s="171"/>
      <c r="O28" s="171"/>
      <c r="P28" s="171"/>
      <c r="Q28" s="171"/>
      <c r="R28" s="171"/>
      <c r="S28" s="172"/>
      <c r="T28" s="36"/>
    </row>
    <row r="29" spans="1:20" x14ac:dyDescent="0.2">
      <c r="A29" s="36"/>
      <c r="B29" s="36"/>
      <c r="C29" s="36"/>
      <c r="D29" s="37" t="s">
        <v>12</v>
      </c>
      <c r="E29" s="147">
        <v>84</v>
      </c>
      <c r="F29" s="149"/>
      <c r="G29" s="150">
        <v>0.56000000000000005</v>
      </c>
      <c r="H29" s="149"/>
      <c r="I29" s="150">
        <v>2.1709999999999998</v>
      </c>
      <c r="J29" s="149"/>
      <c r="K29" s="173"/>
      <c r="L29" s="173"/>
      <c r="M29" s="173"/>
      <c r="N29" s="173"/>
      <c r="O29" s="173"/>
      <c r="P29" s="173"/>
      <c r="Q29" s="173"/>
      <c r="R29" s="173"/>
      <c r="S29" s="174"/>
      <c r="T29" s="36"/>
    </row>
    <row r="30" spans="1:20" x14ac:dyDescent="0.2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</row>
    <row r="31" spans="1:20" x14ac:dyDescent="0.2">
      <c r="A31" s="36"/>
      <c r="B31" s="36"/>
      <c r="C31" s="36"/>
      <c r="D31" s="181" t="s">
        <v>35</v>
      </c>
      <c r="E31" s="182"/>
      <c r="F31" s="182"/>
      <c r="G31" s="182"/>
      <c r="H31" s="182"/>
      <c r="I31" s="182"/>
      <c r="J31" s="183"/>
      <c r="K31" s="181" t="s">
        <v>36</v>
      </c>
      <c r="L31" s="182"/>
      <c r="M31" s="182"/>
      <c r="N31" s="182"/>
      <c r="O31" s="182"/>
      <c r="P31" s="182"/>
      <c r="Q31" s="182"/>
      <c r="R31" s="182"/>
      <c r="S31" s="183"/>
      <c r="T31" s="36"/>
    </row>
    <row r="32" spans="1:20" x14ac:dyDescent="0.2">
      <c r="A32" s="36"/>
      <c r="B32" s="36"/>
      <c r="C32" s="36"/>
      <c r="D32" s="175"/>
      <c r="E32" s="176"/>
      <c r="F32" s="176"/>
      <c r="G32" s="176"/>
      <c r="H32" s="176"/>
      <c r="I32" s="176"/>
      <c r="J32" s="177"/>
      <c r="K32" s="175"/>
      <c r="L32" s="176"/>
      <c r="M32" s="176"/>
      <c r="N32" s="176"/>
      <c r="O32" s="176"/>
      <c r="P32" s="176"/>
      <c r="Q32" s="176"/>
      <c r="R32" s="176"/>
      <c r="S32" s="177"/>
      <c r="T32" s="36"/>
    </row>
    <row r="33" spans="1:20" x14ac:dyDescent="0.2">
      <c r="A33" s="36"/>
      <c r="B33" s="36"/>
      <c r="C33" s="36"/>
      <c r="D33" s="178"/>
      <c r="E33" s="179"/>
      <c r="F33" s="179"/>
      <c r="G33" s="179"/>
      <c r="H33" s="179"/>
      <c r="I33" s="179"/>
      <c r="J33" s="180"/>
      <c r="K33" s="178"/>
      <c r="L33" s="179"/>
      <c r="M33" s="179"/>
      <c r="N33" s="179"/>
      <c r="O33" s="179"/>
      <c r="P33" s="179"/>
      <c r="Q33" s="179"/>
      <c r="R33" s="179"/>
      <c r="S33" s="180"/>
      <c r="T33" s="36"/>
    </row>
  </sheetData>
  <mergeCells count="98"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D15:S15"/>
    <mergeCell ref="D16:E16"/>
    <mergeCell ref="F16:O16"/>
    <mergeCell ref="P16:R18"/>
    <mergeCell ref="S16:T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F10:G10"/>
    <mergeCell ref="H10:I10"/>
    <mergeCell ref="J10:K10"/>
    <mergeCell ref="L10:M10"/>
    <mergeCell ref="N10:O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R9:S9"/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26893-C697-5A4D-B011-0EB0337E86CF}">
  <dimension ref="A1:T33"/>
  <sheetViews>
    <sheetView topLeftCell="G1" workbookViewId="0">
      <selection activeCell="N10" sqref="N10:O10"/>
    </sheetView>
  </sheetViews>
  <sheetFormatPr baseColWidth="10" defaultRowHeight="16" x14ac:dyDescent="0.2"/>
  <sheetData>
    <row r="1" spans="1:20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x14ac:dyDescent="0.2">
      <c r="A4" s="36"/>
      <c r="B4" s="36"/>
      <c r="C4" s="36"/>
      <c r="D4" s="107"/>
      <c r="E4" s="108"/>
      <c r="F4" s="111" t="s">
        <v>18</v>
      </c>
      <c r="G4" s="112"/>
      <c r="H4" s="112"/>
      <c r="I4" s="112"/>
      <c r="J4" s="112"/>
      <c r="K4" s="112"/>
      <c r="L4" s="112"/>
      <c r="M4" s="112"/>
      <c r="N4" s="112"/>
      <c r="O4" s="113"/>
      <c r="P4" s="117" t="s">
        <v>14</v>
      </c>
      <c r="Q4" s="118"/>
      <c r="R4" s="117" t="s">
        <v>15</v>
      </c>
      <c r="S4" s="118"/>
      <c r="T4" s="36"/>
    </row>
    <row r="5" spans="1:20" x14ac:dyDescent="0.2">
      <c r="A5" s="36"/>
      <c r="B5" s="36"/>
      <c r="C5" s="36"/>
      <c r="D5" s="109"/>
      <c r="E5" s="110"/>
      <c r="F5" s="114"/>
      <c r="G5" s="115"/>
      <c r="H5" s="115"/>
      <c r="I5" s="115"/>
      <c r="J5" s="115"/>
      <c r="K5" s="115"/>
      <c r="L5" s="115"/>
      <c r="M5" s="115"/>
      <c r="N5" s="115"/>
      <c r="O5" s="116"/>
      <c r="P5" s="117" t="s">
        <v>16</v>
      </c>
      <c r="Q5" s="118"/>
      <c r="R5" s="117" t="s">
        <v>17</v>
      </c>
      <c r="S5" s="118"/>
      <c r="T5" s="36"/>
    </row>
    <row r="6" spans="1:20" x14ac:dyDescent="0.2">
      <c r="A6" s="36"/>
      <c r="B6" s="36"/>
      <c r="C6" s="36"/>
      <c r="D6" s="119" t="s">
        <v>310</v>
      </c>
      <c r="E6" s="120"/>
      <c r="F6" s="119" t="s">
        <v>34</v>
      </c>
      <c r="G6" s="121"/>
      <c r="H6" s="121"/>
      <c r="I6" s="121"/>
      <c r="J6" s="121"/>
      <c r="K6" s="121"/>
      <c r="L6" s="121"/>
      <c r="M6" s="122"/>
      <c r="N6" s="123" t="s">
        <v>312</v>
      </c>
      <c r="O6" s="121"/>
      <c r="P6" s="121"/>
      <c r="Q6" s="121"/>
      <c r="R6" s="121"/>
      <c r="S6" s="120"/>
      <c r="T6" s="36"/>
    </row>
    <row r="7" spans="1:20" x14ac:dyDescent="0.2">
      <c r="A7" s="36"/>
      <c r="B7" s="36"/>
      <c r="C7" s="36"/>
      <c r="D7" s="119" t="s">
        <v>293</v>
      </c>
      <c r="E7" s="121"/>
      <c r="F7" s="121"/>
      <c r="G7" s="120"/>
      <c r="H7" s="119" t="s">
        <v>311</v>
      </c>
      <c r="I7" s="121"/>
      <c r="J7" s="121"/>
      <c r="K7" s="121"/>
      <c r="L7" s="121"/>
      <c r="M7" s="120"/>
      <c r="N7" s="119" t="s">
        <v>313</v>
      </c>
      <c r="O7" s="121"/>
      <c r="P7" s="121"/>
      <c r="Q7" s="121"/>
      <c r="R7" s="121"/>
      <c r="S7" s="120"/>
      <c r="T7" s="36"/>
    </row>
    <row r="8" spans="1:20" ht="16" customHeight="1" x14ac:dyDescent="0.2">
      <c r="A8" s="36"/>
      <c r="B8" s="36"/>
      <c r="C8" s="36"/>
      <c r="D8" s="132" t="s">
        <v>0</v>
      </c>
      <c r="E8" s="134" t="s">
        <v>1</v>
      </c>
      <c r="F8" s="136" t="s">
        <v>2</v>
      </c>
      <c r="G8" s="137"/>
      <c r="H8" s="140" t="s">
        <v>5</v>
      </c>
      <c r="I8" s="141"/>
      <c r="J8" s="141"/>
      <c r="K8" s="141"/>
      <c r="L8" s="141"/>
      <c r="M8" s="142"/>
      <c r="N8" s="143" t="s">
        <v>6</v>
      </c>
      <c r="O8" s="144"/>
      <c r="P8" s="124" t="s">
        <v>32</v>
      </c>
      <c r="Q8" s="125"/>
      <c r="R8" s="125"/>
      <c r="S8" s="126"/>
      <c r="T8" s="36"/>
    </row>
    <row r="9" spans="1:20" x14ac:dyDescent="0.2">
      <c r="A9" s="36"/>
      <c r="B9" s="36"/>
      <c r="C9" s="36"/>
      <c r="D9" s="133"/>
      <c r="E9" s="135"/>
      <c r="F9" s="138"/>
      <c r="G9" s="139"/>
      <c r="H9" s="127" t="s">
        <v>3</v>
      </c>
      <c r="I9" s="128"/>
      <c r="J9" s="129" t="s">
        <v>4</v>
      </c>
      <c r="K9" s="128"/>
      <c r="L9" s="129" t="s">
        <v>27</v>
      </c>
      <c r="M9" s="128"/>
      <c r="N9" s="145"/>
      <c r="O9" s="146"/>
      <c r="P9" s="130" t="s">
        <v>7</v>
      </c>
      <c r="Q9" s="131"/>
      <c r="R9" s="130" t="s">
        <v>8</v>
      </c>
      <c r="S9" s="131"/>
      <c r="T9" s="36"/>
    </row>
    <row r="10" spans="1:20" x14ac:dyDescent="0.2">
      <c r="A10" s="36"/>
      <c r="B10" s="36"/>
      <c r="C10" s="36"/>
      <c r="D10" s="37" t="s">
        <v>9</v>
      </c>
      <c r="E10" s="38">
        <v>5000</v>
      </c>
      <c r="F10" s="147">
        <v>5426</v>
      </c>
      <c r="G10" s="148"/>
      <c r="H10" s="147">
        <v>7</v>
      </c>
      <c r="I10" s="149"/>
      <c r="J10" s="150">
        <v>16</v>
      </c>
      <c r="K10" s="149"/>
      <c r="L10" s="150">
        <v>5</v>
      </c>
      <c r="M10" s="149"/>
      <c r="N10" s="150">
        <v>13565</v>
      </c>
      <c r="O10" s="149"/>
      <c r="P10" s="150">
        <v>22</v>
      </c>
      <c r="Q10" s="149"/>
      <c r="R10" s="150">
        <f>P10*0.4</f>
        <v>8.8000000000000007</v>
      </c>
      <c r="S10" s="149"/>
      <c r="T10" s="36"/>
    </row>
    <row r="11" spans="1:20" x14ac:dyDescent="0.2">
      <c r="A11" s="36"/>
      <c r="B11" s="36"/>
      <c r="C11" s="36"/>
      <c r="D11" s="37" t="s">
        <v>10</v>
      </c>
      <c r="E11" s="38">
        <v>20000</v>
      </c>
      <c r="F11" s="147">
        <v>18672</v>
      </c>
      <c r="G11" s="148"/>
      <c r="H11" s="147">
        <v>23</v>
      </c>
      <c r="I11" s="149"/>
      <c r="J11" s="150">
        <v>1</v>
      </c>
      <c r="K11" s="149"/>
      <c r="L11" s="150">
        <v>11</v>
      </c>
      <c r="M11" s="149"/>
      <c r="N11" s="150">
        <v>20747</v>
      </c>
      <c r="O11" s="149"/>
      <c r="P11" s="150">
        <v>30</v>
      </c>
      <c r="Q11" s="149"/>
      <c r="R11" s="150">
        <f>P11*0.9</f>
        <v>27</v>
      </c>
      <c r="S11" s="149"/>
      <c r="T11" s="36"/>
    </row>
    <row r="12" spans="1:20" x14ac:dyDescent="0.2">
      <c r="A12" s="36"/>
      <c r="B12" s="36"/>
      <c r="C12" s="36"/>
      <c r="D12" s="37" t="s">
        <v>11</v>
      </c>
      <c r="E12" s="38"/>
      <c r="F12" s="147"/>
      <c r="G12" s="148"/>
      <c r="H12" s="147"/>
      <c r="I12" s="149"/>
      <c r="J12" s="150"/>
      <c r="K12" s="149"/>
      <c r="L12" s="150"/>
      <c r="M12" s="149"/>
      <c r="N12" s="150"/>
      <c r="O12" s="149"/>
      <c r="P12" s="150"/>
      <c r="Q12" s="149"/>
      <c r="R12" s="150"/>
      <c r="S12" s="149"/>
      <c r="T12" s="36"/>
    </row>
    <row r="13" spans="1:20" x14ac:dyDescent="0.2">
      <c r="A13" s="36"/>
      <c r="B13" s="36"/>
      <c r="C13" s="36"/>
      <c r="D13" s="37" t="s">
        <v>12</v>
      </c>
      <c r="E13" s="38">
        <v>18141</v>
      </c>
      <c r="F13" s="147">
        <v>17992</v>
      </c>
      <c r="G13" s="148"/>
      <c r="H13" s="147">
        <v>22</v>
      </c>
      <c r="I13" s="149"/>
      <c r="J13" s="150">
        <v>21</v>
      </c>
      <c r="K13" s="149"/>
      <c r="L13" s="150">
        <v>13</v>
      </c>
      <c r="M13" s="149"/>
      <c r="N13" s="150">
        <v>16357</v>
      </c>
      <c r="O13" s="149"/>
      <c r="P13" s="150">
        <v>30</v>
      </c>
      <c r="Q13" s="149"/>
      <c r="R13" s="150">
        <f>P13*1.1</f>
        <v>33</v>
      </c>
      <c r="S13" s="149"/>
      <c r="T13" s="36"/>
    </row>
    <row r="14" spans="1:20" x14ac:dyDescent="0.2">
      <c r="A14" s="36"/>
      <c r="B14" s="36"/>
      <c r="C14" s="36"/>
      <c r="D14" s="39" t="s">
        <v>13</v>
      </c>
      <c r="E14" s="40">
        <f>SUM(E10:E13)</f>
        <v>43141</v>
      </c>
      <c r="F14" s="151">
        <f>SUM(F10:G13)</f>
        <v>42090</v>
      </c>
      <c r="G14" s="152"/>
      <c r="H14" s="151"/>
      <c r="I14" s="153"/>
      <c r="J14" s="154"/>
      <c r="K14" s="153"/>
      <c r="L14" s="154"/>
      <c r="M14" s="153"/>
      <c r="N14" s="154">
        <f>SUM(N10:O13)</f>
        <v>50669</v>
      </c>
      <c r="O14" s="152"/>
      <c r="P14" s="151"/>
      <c r="Q14" s="153"/>
      <c r="R14" s="154">
        <f>SUM(R10:S13)</f>
        <v>68.8</v>
      </c>
      <c r="S14" s="152"/>
      <c r="T14" s="36"/>
    </row>
    <row r="15" spans="1:20" x14ac:dyDescent="0.2">
      <c r="A15" s="36"/>
      <c r="B15" s="36"/>
      <c r="C15" s="36"/>
      <c r="D15" s="119" t="s">
        <v>315</v>
      </c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2"/>
      <c r="T15" s="36"/>
    </row>
    <row r="16" spans="1:20" x14ac:dyDescent="0.2">
      <c r="A16" s="36"/>
      <c r="B16" s="36"/>
      <c r="C16" s="36"/>
      <c r="D16" s="140" t="s">
        <v>19</v>
      </c>
      <c r="E16" s="142"/>
      <c r="F16" s="140" t="s">
        <v>26</v>
      </c>
      <c r="G16" s="141"/>
      <c r="H16" s="141"/>
      <c r="I16" s="141"/>
      <c r="J16" s="141"/>
      <c r="K16" s="141"/>
      <c r="L16" s="141"/>
      <c r="M16" s="141"/>
      <c r="N16" s="141"/>
      <c r="O16" s="142"/>
      <c r="P16" s="155" t="s">
        <v>21</v>
      </c>
      <c r="Q16" s="143"/>
      <c r="R16" s="144"/>
      <c r="S16" s="155" t="s">
        <v>22</v>
      </c>
      <c r="T16" s="162"/>
    </row>
    <row r="17" spans="1:20" x14ac:dyDescent="0.2">
      <c r="A17" s="36"/>
      <c r="B17" s="36"/>
      <c r="C17" s="36"/>
      <c r="D17" s="164" t="s">
        <v>0</v>
      </c>
      <c r="E17" s="164" t="s">
        <v>20</v>
      </c>
      <c r="F17" s="164">
        <v>1</v>
      </c>
      <c r="G17" s="164">
        <v>2</v>
      </c>
      <c r="H17" s="164">
        <v>3</v>
      </c>
      <c r="I17" s="164">
        <v>4</v>
      </c>
      <c r="J17" s="164">
        <v>5</v>
      </c>
      <c r="K17" s="164">
        <v>6</v>
      </c>
      <c r="L17" s="164">
        <v>7</v>
      </c>
      <c r="M17" s="164">
        <v>8</v>
      </c>
      <c r="N17" s="164">
        <v>9</v>
      </c>
      <c r="O17" s="164">
        <v>10</v>
      </c>
      <c r="P17" s="156"/>
      <c r="Q17" s="157"/>
      <c r="R17" s="158"/>
      <c r="S17" s="159"/>
      <c r="T17" s="163"/>
    </row>
    <row r="18" spans="1:20" x14ac:dyDescent="0.2">
      <c r="A18" s="36"/>
      <c r="B18" s="36"/>
      <c r="C18" s="36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59"/>
      <c r="Q18" s="160"/>
      <c r="R18" s="161"/>
      <c r="S18" s="41" t="s">
        <v>23</v>
      </c>
      <c r="T18" s="42" t="s">
        <v>25</v>
      </c>
    </row>
    <row r="19" spans="1:20" x14ac:dyDescent="0.2">
      <c r="A19" s="36"/>
      <c r="B19" s="36"/>
      <c r="C19" s="36"/>
      <c r="D19" s="37" t="s">
        <v>9</v>
      </c>
      <c r="E19" s="44" t="s">
        <v>304</v>
      </c>
      <c r="F19" s="45">
        <v>24.2</v>
      </c>
      <c r="G19" s="43">
        <v>24.01</v>
      </c>
      <c r="H19" s="43">
        <v>8.98</v>
      </c>
      <c r="I19" s="43">
        <v>4.55</v>
      </c>
      <c r="J19" s="43"/>
      <c r="K19" s="43"/>
      <c r="L19" s="43"/>
      <c r="M19" s="43"/>
      <c r="N19" s="43"/>
      <c r="O19" s="43"/>
      <c r="P19" s="43"/>
      <c r="Q19" s="43">
        <v>5.23</v>
      </c>
      <c r="R19" s="43">
        <v>3.09</v>
      </c>
      <c r="S19" s="43">
        <v>2.8759999999999999</v>
      </c>
      <c r="T19" s="43">
        <v>5.38</v>
      </c>
    </row>
    <row r="20" spans="1:20" x14ac:dyDescent="0.2">
      <c r="A20" s="36"/>
      <c r="B20" s="36"/>
      <c r="C20" s="36"/>
      <c r="D20" s="37" t="s">
        <v>10</v>
      </c>
      <c r="E20" s="4" t="s">
        <v>290</v>
      </c>
      <c r="F20" s="45">
        <v>21.2</v>
      </c>
      <c r="G20" s="43">
        <v>22.92</v>
      </c>
      <c r="H20" s="43">
        <v>19.899999999999999</v>
      </c>
      <c r="I20" s="43">
        <v>23.07</v>
      </c>
      <c r="J20" s="43">
        <v>21.03</v>
      </c>
      <c r="K20" s="43">
        <v>12.3</v>
      </c>
      <c r="L20" s="43">
        <v>10</v>
      </c>
      <c r="M20" s="43"/>
      <c r="N20" s="43"/>
      <c r="O20" s="43"/>
      <c r="P20" s="43"/>
      <c r="Q20" s="43">
        <v>3.55</v>
      </c>
      <c r="R20" s="43">
        <v>2.21</v>
      </c>
      <c r="S20" s="43">
        <v>1.8959999999999999</v>
      </c>
      <c r="T20" s="43">
        <v>1.52</v>
      </c>
    </row>
    <row r="21" spans="1:20" x14ac:dyDescent="0.2">
      <c r="A21" s="36"/>
      <c r="B21" s="36"/>
      <c r="C21" s="36"/>
      <c r="D21" s="37" t="s">
        <v>11</v>
      </c>
      <c r="F21" s="45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</row>
    <row r="22" spans="1:20" x14ac:dyDescent="0.2">
      <c r="A22" s="36"/>
      <c r="B22" s="36"/>
      <c r="C22" s="36"/>
      <c r="D22" s="37" t="s">
        <v>12</v>
      </c>
      <c r="E22" s="4" t="s">
        <v>290</v>
      </c>
      <c r="F22" s="45">
        <v>23.78</v>
      </c>
      <c r="G22" s="43">
        <v>22.8</v>
      </c>
      <c r="H22" s="43">
        <v>23.78</v>
      </c>
      <c r="I22" s="43">
        <v>22.8</v>
      </c>
      <c r="J22" s="43">
        <v>22.79</v>
      </c>
      <c r="K22" s="43"/>
      <c r="L22" s="43"/>
      <c r="M22" s="43"/>
      <c r="N22" s="43"/>
      <c r="O22" s="43"/>
      <c r="P22" s="43"/>
      <c r="Q22" s="43">
        <v>4.8899999999999997</v>
      </c>
      <c r="R22" s="43"/>
      <c r="S22" s="43">
        <v>1.7589999999999999</v>
      </c>
      <c r="T22" s="43">
        <v>1.58</v>
      </c>
    </row>
    <row r="23" spans="1:20" x14ac:dyDescent="0.2">
      <c r="A23" s="36"/>
      <c r="B23" s="36"/>
      <c r="C23" s="36"/>
      <c r="D23" s="140" t="s">
        <v>30</v>
      </c>
      <c r="E23" s="141"/>
      <c r="F23" s="141"/>
      <c r="G23" s="141"/>
      <c r="H23" s="141"/>
      <c r="I23" s="141"/>
      <c r="J23" s="142"/>
      <c r="K23" s="140" t="s">
        <v>31</v>
      </c>
      <c r="L23" s="141"/>
      <c r="M23" s="141"/>
      <c r="N23" s="141"/>
      <c r="O23" s="141"/>
      <c r="P23" s="141"/>
      <c r="Q23" s="141"/>
      <c r="R23" s="141"/>
      <c r="S23" s="142"/>
      <c r="T23" s="36"/>
    </row>
    <row r="24" spans="1:20" x14ac:dyDescent="0.2">
      <c r="A24" s="36"/>
      <c r="B24" s="36"/>
      <c r="C24" s="36"/>
      <c r="D24" s="164" t="s">
        <v>0</v>
      </c>
      <c r="E24" s="166" t="s">
        <v>27</v>
      </c>
      <c r="F24" s="167"/>
      <c r="G24" s="166" t="s">
        <v>28</v>
      </c>
      <c r="H24" s="167"/>
      <c r="I24" s="166" t="s">
        <v>29</v>
      </c>
      <c r="J24" s="167"/>
      <c r="K24" s="112"/>
      <c r="L24" s="112"/>
      <c r="M24" s="112"/>
      <c r="N24" s="112"/>
      <c r="O24" s="112"/>
      <c r="P24" s="112"/>
      <c r="Q24" s="112"/>
      <c r="R24" s="112"/>
      <c r="S24" s="170"/>
      <c r="T24" s="36"/>
    </row>
    <row r="25" spans="1:20" x14ac:dyDescent="0.2">
      <c r="A25" s="36"/>
      <c r="B25" s="36"/>
      <c r="C25" s="36"/>
      <c r="D25" s="165"/>
      <c r="E25" s="168"/>
      <c r="F25" s="169"/>
      <c r="G25" s="168"/>
      <c r="H25" s="169"/>
      <c r="I25" s="168"/>
      <c r="J25" s="169"/>
      <c r="K25" s="171"/>
      <c r="L25" s="171"/>
      <c r="M25" s="171"/>
      <c r="N25" s="171"/>
      <c r="O25" s="171"/>
      <c r="P25" s="171"/>
      <c r="Q25" s="171"/>
      <c r="R25" s="171"/>
      <c r="S25" s="172"/>
      <c r="T25" s="36"/>
    </row>
    <row r="26" spans="1:20" x14ac:dyDescent="0.2">
      <c r="A26" s="36"/>
      <c r="B26" s="36"/>
      <c r="C26" s="36"/>
      <c r="D26" s="37" t="s">
        <v>9</v>
      </c>
      <c r="E26" s="147">
        <v>198</v>
      </c>
      <c r="F26" s="149"/>
      <c r="G26" s="150">
        <v>0.73699999999999999</v>
      </c>
      <c r="H26" s="149"/>
      <c r="I26" s="150">
        <v>2.1389999999999998</v>
      </c>
      <c r="J26" s="149"/>
      <c r="K26" s="171"/>
      <c r="L26" s="171"/>
      <c r="M26" s="171"/>
      <c r="N26" s="171"/>
      <c r="O26" s="171"/>
      <c r="P26" s="171"/>
      <c r="Q26" s="171"/>
      <c r="R26" s="171"/>
      <c r="S26" s="172"/>
      <c r="T26" s="36"/>
    </row>
    <row r="27" spans="1:20" x14ac:dyDescent="0.2">
      <c r="A27" s="36"/>
      <c r="B27" s="36"/>
      <c r="C27" s="36"/>
      <c r="D27" s="37" t="s">
        <v>10</v>
      </c>
      <c r="E27" s="147">
        <v>120</v>
      </c>
      <c r="F27" s="149"/>
      <c r="G27" s="150">
        <v>0.70799999999999996</v>
      </c>
      <c r="H27" s="149"/>
      <c r="I27" s="150">
        <v>1.1879999999999999</v>
      </c>
      <c r="J27" s="149"/>
      <c r="K27" s="171"/>
      <c r="L27" s="171"/>
      <c r="M27" s="171"/>
      <c r="N27" s="171"/>
      <c r="O27" s="171"/>
      <c r="P27" s="171"/>
      <c r="Q27" s="171"/>
      <c r="R27" s="171"/>
      <c r="S27" s="172"/>
      <c r="T27" s="36"/>
    </row>
    <row r="28" spans="1:20" x14ac:dyDescent="0.2">
      <c r="A28" s="36"/>
      <c r="B28" s="36"/>
      <c r="C28" s="36"/>
      <c r="D28" s="37" t="s">
        <v>11</v>
      </c>
      <c r="E28" s="147"/>
      <c r="F28" s="149"/>
      <c r="G28" s="150"/>
      <c r="H28" s="149"/>
      <c r="I28" s="150"/>
      <c r="J28" s="149"/>
      <c r="K28" s="171"/>
      <c r="L28" s="171"/>
      <c r="M28" s="171"/>
      <c r="N28" s="171"/>
      <c r="O28" s="171"/>
      <c r="P28" s="171"/>
      <c r="Q28" s="171"/>
      <c r="R28" s="171"/>
      <c r="S28" s="172"/>
      <c r="T28" s="36"/>
    </row>
    <row r="29" spans="1:20" x14ac:dyDescent="0.2">
      <c r="A29" s="36"/>
      <c r="B29" s="36"/>
      <c r="C29" s="36"/>
      <c r="D29" s="37" t="s">
        <v>12</v>
      </c>
      <c r="E29" s="147">
        <v>86</v>
      </c>
      <c r="F29" s="149"/>
      <c r="G29" s="150">
        <v>0.57399999999999995</v>
      </c>
      <c r="H29" s="149"/>
      <c r="I29" s="150">
        <v>1.1850000000000001</v>
      </c>
      <c r="J29" s="149"/>
      <c r="K29" s="173"/>
      <c r="L29" s="173"/>
      <c r="M29" s="173"/>
      <c r="N29" s="173"/>
      <c r="O29" s="173"/>
      <c r="P29" s="173"/>
      <c r="Q29" s="173"/>
      <c r="R29" s="173"/>
      <c r="S29" s="174"/>
      <c r="T29" s="36"/>
    </row>
    <row r="30" spans="1:20" x14ac:dyDescent="0.2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</row>
    <row r="31" spans="1:20" x14ac:dyDescent="0.2">
      <c r="A31" s="36"/>
      <c r="B31" s="36"/>
      <c r="C31" s="36"/>
      <c r="D31" s="181" t="s">
        <v>35</v>
      </c>
      <c r="E31" s="182"/>
      <c r="F31" s="182"/>
      <c r="G31" s="182"/>
      <c r="H31" s="182"/>
      <c r="I31" s="182"/>
      <c r="J31" s="183"/>
      <c r="K31" s="181" t="s">
        <v>36</v>
      </c>
      <c r="L31" s="182"/>
      <c r="M31" s="182"/>
      <c r="N31" s="182"/>
      <c r="O31" s="182"/>
      <c r="P31" s="182"/>
      <c r="Q31" s="182"/>
      <c r="R31" s="182"/>
      <c r="S31" s="183"/>
      <c r="T31" s="36"/>
    </row>
    <row r="32" spans="1:20" x14ac:dyDescent="0.2">
      <c r="A32" s="36"/>
      <c r="B32" s="36"/>
      <c r="C32" s="36"/>
      <c r="D32" s="175"/>
      <c r="E32" s="176"/>
      <c r="F32" s="176"/>
      <c r="G32" s="176"/>
      <c r="H32" s="176"/>
      <c r="I32" s="176"/>
      <c r="J32" s="177"/>
      <c r="K32" s="175"/>
      <c r="L32" s="176"/>
      <c r="M32" s="176"/>
      <c r="N32" s="176"/>
      <c r="O32" s="176"/>
      <c r="P32" s="176"/>
      <c r="Q32" s="176"/>
      <c r="R32" s="176"/>
      <c r="S32" s="177"/>
      <c r="T32" s="36"/>
    </row>
    <row r="33" spans="1:20" x14ac:dyDescent="0.2">
      <c r="A33" s="36"/>
      <c r="B33" s="36"/>
      <c r="C33" s="36"/>
      <c r="D33" s="178"/>
      <c r="E33" s="179"/>
      <c r="F33" s="179"/>
      <c r="G33" s="179"/>
      <c r="H33" s="179"/>
      <c r="I33" s="179"/>
      <c r="J33" s="180"/>
      <c r="K33" s="178"/>
      <c r="L33" s="179"/>
      <c r="M33" s="179"/>
      <c r="N33" s="179"/>
      <c r="O33" s="179"/>
      <c r="P33" s="179"/>
      <c r="Q33" s="179"/>
      <c r="R33" s="179"/>
      <c r="S33" s="180"/>
      <c r="T33" s="36"/>
    </row>
  </sheetData>
  <mergeCells count="98"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D15:S15"/>
    <mergeCell ref="D16:E16"/>
    <mergeCell ref="F16:O16"/>
    <mergeCell ref="P16:R18"/>
    <mergeCell ref="S16:T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F10:G10"/>
    <mergeCell ref="H10:I10"/>
    <mergeCell ref="J10:K10"/>
    <mergeCell ref="L10:M10"/>
    <mergeCell ref="N10:O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R9:S9"/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C4612-F26D-EC46-B745-D739E56A4EA4}">
  <dimension ref="A1:T33"/>
  <sheetViews>
    <sheetView topLeftCell="N4" workbookViewId="0">
      <selection activeCell="N10" sqref="N10:O10"/>
    </sheetView>
  </sheetViews>
  <sheetFormatPr baseColWidth="10" defaultRowHeight="16" x14ac:dyDescent="0.2"/>
  <sheetData>
    <row r="1" spans="1:20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x14ac:dyDescent="0.2">
      <c r="A4" s="36"/>
      <c r="B4" s="36"/>
      <c r="C4" s="36"/>
      <c r="D4" s="107"/>
      <c r="E4" s="108"/>
      <c r="F4" s="111" t="s">
        <v>18</v>
      </c>
      <c r="G4" s="112"/>
      <c r="H4" s="112"/>
      <c r="I4" s="112"/>
      <c r="J4" s="112"/>
      <c r="K4" s="112"/>
      <c r="L4" s="112"/>
      <c r="M4" s="112"/>
      <c r="N4" s="112"/>
      <c r="O4" s="113"/>
      <c r="P4" s="117" t="s">
        <v>14</v>
      </c>
      <c r="Q4" s="118"/>
      <c r="R4" s="117" t="s">
        <v>15</v>
      </c>
      <c r="S4" s="118"/>
      <c r="T4" s="36"/>
    </row>
    <row r="5" spans="1:20" x14ac:dyDescent="0.2">
      <c r="A5" s="36"/>
      <c r="B5" s="36"/>
      <c r="C5" s="36"/>
      <c r="D5" s="109"/>
      <c r="E5" s="110"/>
      <c r="F5" s="114"/>
      <c r="G5" s="115"/>
      <c r="H5" s="115"/>
      <c r="I5" s="115"/>
      <c r="J5" s="115"/>
      <c r="K5" s="115"/>
      <c r="L5" s="115"/>
      <c r="M5" s="115"/>
      <c r="N5" s="115"/>
      <c r="O5" s="116"/>
      <c r="P5" s="117" t="s">
        <v>16</v>
      </c>
      <c r="Q5" s="118"/>
      <c r="R5" s="117" t="s">
        <v>17</v>
      </c>
      <c r="S5" s="118"/>
      <c r="T5" s="36"/>
    </row>
    <row r="6" spans="1:20" x14ac:dyDescent="0.2">
      <c r="A6" s="36"/>
      <c r="B6" s="36"/>
      <c r="C6" s="36"/>
      <c r="D6" s="119" t="s">
        <v>316</v>
      </c>
      <c r="E6" s="120"/>
      <c r="F6" s="119" t="s">
        <v>34</v>
      </c>
      <c r="G6" s="121"/>
      <c r="H6" s="121"/>
      <c r="I6" s="121"/>
      <c r="J6" s="121"/>
      <c r="K6" s="121"/>
      <c r="L6" s="121"/>
      <c r="M6" s="122"/>
      <c r="N6" s="123" t="s">
        <v>319</v>
      </c>
      <c r="O6" s="121"/>
      <c r="P6" s="121"/>
      <c r="Q6" s="121"/>
      <c r="R6" s="121"/>
      <c r="S6" s="120"/>
      <c r="T6" s="36"/>
    </row>
    <row r="7" spans="1:20" x14ac:dyDescent="0.2">
      <c r="A7" s="36"/>
      <c r="B7" s="36"/>
      <c r="C7" s="36"/>
      <c r="D7" s="119" t="s">
        <v>293</v>
      </c>
      <c r="E7" s="121"/>
      <c r="F7" s="121"/>
      <c r="G7" s="120"/>
      <c r="H7" s="119" t="s">
        <v>317</v>
      </c>
      <c r="I7" s="121"/>
      <c r="J7" s="121"/>
      <c r="K7" s="121"/>
      <c r="L7" s="121"/>
      <c r="M7" s="120"/>
      <c r="N7" s="119" t="s">
        <v>318</v>
      </c>
      <c r="O7" s="121"/>
      <c r="P7" s="121"/>
      <c r="Q7" s="121"/>
      <c r="R7" s="121"/>
      <c r="S7" s="120"/>
      <c r="T7" s="36"/>
    </row>
    <row r="8" spans="1:20" ht="16" customHeight="1" x14ac:dyDescent="0.2">
      <c r="A8" s="36"/>
      <c r="B8" s="36"/>
      <c r="C8" s="36"/>
      <c r="D8" s="132" t="s">
        <v>0</v>
      </c>
      <c r="E8" s="134" t="s">
        <v>1</v>
      </c>
      <c r="F8" s="136" t="s">
        <v>2</v>
      </c>
      <c r="G8" s="137"/>
      <c r="H8" s="140" t="s">
        <v>5</v>
      </c>
      <c r="I8" s="141"/>
      <c r="J8" s="141"/>
      <c r="K8" s="141"/>
      <c r="L8" s="141"/>
      <c r="M8" s="142"/>
      <c r="N8" s="143" t="s">
        <v>6</v>
      </c>
      <c r="O8" s="144"/>
      <c r="P8" s="124" t="s">
        <v>32</v>
      </c>
      <c r="Q8" s="125"/>
      <c r="R8" s="125"/>
      <c r="S8" s="126"/>
      <c r="T8" s="36"/>
    </row>
    <row r="9" spans="1:20" x14ac:dyDescent="0.2">
      <c r="A9" s="36"/>
      <c r="B9" s="36"/>
      <c r="C9" s="36"/>
      <c r="D9" s="133"/>
      <c r="E9" s="135"/>
      <c r="F9" s="138"/>
      <c r="G9" s="139"/>
      <c r="H9" s="127" t="s">
        <v>3</v>
      </c>
      <c r="I9" s="128"/>
      <c r="J9" s="129" t="s">
        <v>4</v>
      </c>
      <c r="K9" s="128"/>
      <c r="L9" s="129" t="s">
        <v>27</v>
      </c>
      <c r="M9" s="128"/>
      <c r="N9" s="145"/>
      <c r="O9" s="146"/>
      <c r="P9" s="130" t="s">
        <v>7</v>
      </c>
      <c r="Q9" s="131"/>
      <c r="R9" s="130" t="s">
        <v>8</v>
      </c>
      <c r="S9" s="131"/>
      <c r="T9" s="36"/>
    </row>
    <row r="10" spans="1:20" x14ac:dyDescent="0.2">
      <c r="A10" s="36"/>
      <c r="B10" s="36"/>
      <c r="C10" s="36"/>
      <c r="D10" s="37" t="s">
        <v>9</v>
      </c>
      <c r="E10" s="38">
        <v>5000</v>
      </c>
      <c r="F10" s="147">
        <v>5131</v>
      </c>
      <c r="G10" s="148"/>
      <c r="H10" s="147">
        <v>7</v>
      </c>
      <c r="I10" s="149"/>
      <c r="J10" s="150">
        <v>3</v>
      </c>
      <c r="K10" s="149"/>
      <c r="L10" s="150">
        <v>49</v>
      </c>
      <c r="M10" s="149"/>
      <c r="N10" s="150">
        <v>12829</v>
      </c>
      <c r="O10" s="149"/>
      <c r="P10" s="150">
        <v>24</v>
      </c>
      <c r="Q10" s="149"/>
      <c r="R10" s="150">
        <f>P10*0.4</f>
        <v>9.6000000000000014</v>
      </c>
      <c r="S10" s="149"/>
      <c r="T10" s="36"/>
    </row>
    <row r="11" spans="1:20" x14ac:dyDescent="0.2">
      <c r="A11" s="36"/>
      <c r="B11" s="36"/>
      <c r="C11" s="36"/>
      <c r="D11" s="37" t="s">
        <v>10</v>
      </c>
      <c r="E11" s="38">
        <v>28781</v>
      </c>
      <c r="F11" s="147">
        <v>27795</v>
      </c>
      <c r="G11" s="148"/>
      <c r="H11" s="147">
        <v>34</v>
      </c>
      <c r="I11" s="149"/>
      <c r="J11" s="150">
        <v>7</v>
      </c>
      <c r="K11" s="149"/>
      <c r="L11" s="150">
        <v>32</v>
      </c>
      <c r="M11" s="149"/>
      <c r="N11" s="150">
        <v>30884</v>
      </c>
      <c r="O11" s="149"/>
      <c r="P11" s="150">
        <v>39</v>
      </c>
      <c r="Q11" s="149"/>
      <c r="R11" s="150">
        <f>P11*0.9</f>
        <v>35.1</v>
      </c>
      <c r="S11" s="149"/>
      <c r="T11" s="36"/>
    </row>
    <row r="12" spans="1:20" x14ac:dyDescent="0.2">
      <c r="A12" s="36"/>
      <c r="B12" s="36"/>
      <c r="C12" s="36"/>
      <c r="D12" s="37" t="s">
        <v>11</v>
      </c>
      <c r="E12" s="38"/>
      <c r="F12" s="147"/>
      <c r="G12" s="148"/>
      <c r="H12" s="147"/>
      <c r="I12" s="149"/>
      <c r="J12" s="150"/>
      <c r="K12" s="149"/>
      <c r="L12" s="150"/>
      <c r="M12" s="149"/>
      <c r="N12" s="150"/>
      <c r="O12" s="149"/>
      <c r="P12" s="150"/>
      <c r="Q12" s="149"/>
      <c r="R12" s="150"/>
      <c r="S12" s="149"/>
      <c r="T12" s="36"/>
    </row>
    <row r="13" spans="1:20" x14ac:dyDescent="0.2">
      <c r="A13" s="36"/>
      <c r="B13" s="36"/>
      <c r="C13" s="36"/>
      <c r="D13" s="37" t="s">
        <v>12</v>
      </c>
      <c r="E13" s="38">
        <v>10000</v>
      </c>
      <c r="F13" s="147">
        <v>9953</v>
      </c>
      <c r="G13" s="148"/>
      <c r="H13" s="147">
        <v>12</v>
      </c>
      <c r="I13" s="149"/>
      <c r="J13" s="150">
        <v>17</v>
      </c>
      <c r="K13" s="149"/>
      <c r="L13" s="150">
        <v>1</v>
      </c>
      <c r="M13" s="149"/>
      <c r="N13" s="150">
        <v>9049</v>
      </c>
      <c r="O13" s="149"/>
      <c r="P13" s="150">
        <v>12</v>
      </c>
      <c r="Q13" s="149"/>
      <c r="R13" s="150">
        <f>P13*1.1</f>
        <v>13.200000000000001</v>
      </c>
      <c r="S13" s="149"/>
      <c r="T13" s="36"/>
    </row>
    <row r="14" spans="1:20" x14ac:dyDescent="0.2">
      <c r="A14" s="36"/>
      <c r="B14" s="36"/>
      <c r="C14" s="36"/>
      <c r="D14" s="39" t="s">
        <v>13</v>
      </c>
      <c r="E14" s="40">
        <f>SUM(E10:E13)</f>
        <v>43781</v>
      </c>
      <c r="F14" s="151">
        <f>SUM(F10:G13)</f>
        <v>42879</v>
      </c>
      <c r="G14" s="152"/>
      <c r="H14" s="151"/>
      <c r="I14" s="153"/>
      <c r="J14" s="154"/>
      <c r="K14" s="153"/>
      <c r="L14" s="154"/>
      <c r="M14" s="153"/>
      <c r="N14" s="154">
        <f>SUM(N10:O13)</f>
        <v>52762</v>
      </c>
      <c r="O14" s="152"/>
      <c r="P14" s="151"/>
      <c r="Q14" s="153"/>
      <c r="R14" s="154">
        <f>SUM(R10:S13)</f>
        <v>57.900000000000006</v>
      </c>
      <c r="S14" s="152"/>
      <c r="T14" s="36"/>
    </row>
    <row r="15" spans="1:20" x14ac:dyDescent="0.2">
      <c r="A15" s="36"/>
      <c r="B15" s="36"/>
      <c r="C15" s="36"/>
      <c r="D15" s="119" t="s">
        <v>315</v>
      </c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2"/>
      <c r="T15" s="36"/>
    </row>
    <row r="16" spans="1:20" x14ac:dyDescent="0.2">
      <c r="A16" s="36"/>
      <c r="B16" s="36"/>
      <c r="C16" s="36"/>
      <c r="D16" s="140" t="s">
        <v>19</v>
      </c>
      <c r="E16" s="142"/>
      <c r="F16" s="140" t="s">
        <v>26</v>
      </c>
      <c r="G16" s="141"/>
      <c r="H16" s="141"/>
      <c r="I16" s="141"/>
      <c r="J16" s="141"/>
      <c r="K16" s="141"/>
      <c r="L16" s="141"/>
      <c r="M16" s="141"/>
      <c r="N16" s="141"/>
      <c r="O16" s="142"/>
      <c r="P16" s="155" t="s">
        <v>21</v>
      </c>
      <c r="Q16" s="143"/>
      <c r="R16" s="144"/>
      <c r="S16" s="155" t="s">
        <v>22</v>
      </c>
      <c r="T16" s="162"/>
    </row>
    <row r="17" spans="1:20" x14ac:dyDescent="0.2">
      <c r="A17" s="36"/>
      <c r="B17" s="36"/>
      <c r="C17" s="36"/>
      <c r="D17" s="164" t="s">
        <v>0</v>
      </c>
      <c r="E17" s="164" t="s">
        <v>20</v>
      </c>
      <c r="F17" s="164">
        <v>1</v>
      </c>
      <c r="G17" s="164">
        <v>2</v>
      </c>
      <c r="H17" s="164">
        <v>3</v>
      </c>
      <c r="I17" s="164">
        <v>4</v>
      </c>
      <c r="J17" s="164">
        <v>5</v>
      </c>
      <c r="K17" s="164">
        <v>6</v>
      </c>
      <c r="L17" s="164">
        <v>7</v>
      </c>
      <c r="M17" s="164">
        <v>8</v>
      </c>
      <c r="N17" s="164">
        <v>9</v>
      </c>
      <c r="O17" s="164">
        <v>10</v>
      </c>
      <c r="P17" s="156"/>
      <c r="Q17" s="157"/>
      <c r="R17" s="158"/>
      <c r="S17" s="159"/>
      <c r="T17" s="163"/>
    </row>
    <row r="18" spans="1:20" x14ac:dyDescent="0.2">
      <c r="A18" s="36"/>
      <c r="B18" s="36"/>
      <c r="C18" s="36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59"/>
      <c r="Q18" s="160"/>
      <c r="R18" s="161"/>
      <c r="S18" s="41" t="s">
        <v>23</v>
      </c>
      <c r="T18" s="42" t="s">
        <v>25</v>
      </c>
    </row>
    <row r="19" spans="1:20" x14ac:dyDescent="0.2">
      <c r="A19" s="36"/>
      <c r="B19" s="36"/>
      <c r="C19" s="36"/>
      <c r="D19" s="37" t="s">
        <v>9</v>
      </c>
      <c r="E19" s="44" t="s">
        <v>304</v>
      </c>
      <c r="F19" s="45">
        <v>20.399999999999999</v>
      </c>
      <c r="G19" s="43">
        <v>19.100000000000001</v>
      </c>
      <c r="H19" s="43">
        <v>20</v>
      </c>
      <c r="I19" s="43">
        <v>5</v>
      </c>
      <c r="J19" s="43"/>
      <c r="K19" s="43"/>
      <c r="L19" s="43"/>
      <c r="M19" s="43"/>
      <c r="N19" s="43"/>
      <c r="O19" s="43"/>
      <c r="P19" s="43">
        <v>5.5</v>
      </c>
      <c r="Q19" s="43">
        <v>9.1999999999999993</v>
      </c>
      <c r="R19" s="43"/>
      <c r="S19" s="43">
        <v>1.9870000000000001</v>
      </c>
      <c r="T19" s="43">
        <v>3.99</v>
      </c>
    </row>
    <row r="20" spans="1:20" x14ac:dyDescent="0.2">
      <c r="A20" s="36"/>
      <c r="B20" s="36"/>
      <c r="C20" s="36"/>
      <c r="D20" s="37" t="s">
        <v>10</v>
      </c>
      <c r="E20" s="4" t="s">
        <v>290</v>
      </c>
      <c r="F20" s="45">
        <v>22.15</v>
      </c>
      <c r="G20" s="43">
        <v>22.92</v>
      </c>
      <c r="H20" s="43">
        <v>22.15</v>
      </c>
      <c r="I20" s="43">
        <v>21.54</v>
      </c>
      <c r="J20" s="43">
        <v>22.15</v>
      </c>
      <c r="K20" s="43">
        <v>19.899999999999999</v>
      </c>
      <c r="L20" s="43">
        <v>21.91</v>
      </c>
      <c r="M20" s="43">
        <v>21.91</v>
      </c>
      <c r="N20" s="43">
        <v>21.92</v>
      </c>
      <c r="O20" s="43">
        <v>10</v>
      </c>
      <c r="P20" s="43">
        <v>12.4</v>
      </c>
      <c r="Q20" s="43">
        <v>6.3</v>
      </c>
      <c r="R20" s="43"/>
      <c r="S20" s="43">
        <v>5.4039999999999999</v>
      </c>
      <c r="T20" s="43">
        <v>2.88</v>
      </c>
    </row>
    <row r="21" spans="1:20" x14ac:dyDescent="0.2">
      <c r="A21" s="36"/>
      <c r="B21" s="36"/>
      <c r="C21" s="36"/>
      <c r="D21" s="37" t="s">
        <v>11</v>
      </c>
      <c r="F21" s="45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</row>
    <row r="22" spans="1:20" x14ac:dyDescent="0.2">
      <c r="A22" s="36"/>
      <c r="B22" s="36"/>
      <c r="C22" s="36"/>
      <c r="D22" s="37" t="s">
        <v>12</v>
      </c>
      <c r="E22" s="4" t="s">
        <v>290</v>
      </c>
      <c r="F22" s="45">
        <v>23.05</v>
      </c>
      <c r="G22" s="43">
        <v>22.8</v>
      </c>
      <c r="H22" s="43">
        <v>15</v>
      </c>
      <c r="I22" s="43">
        <v>19</v>
      </c>
      <c r="J22" s="43"/>
      <c r="K22" s="43"/>
      <c r="L22" s="43"/>
      <c r="M22" s="43"/>
      <c r="N22" s="43"/>
      <c r="O22" s="43"/>
      <c r="P22" s="43">
        <v>8.8000000000000007</v>
      </c>
      <c r="Q22" s="43">
        <v>6.9</v>
      </c>
      <c r="R22" s="43"/>
      <c r="S22" s="43">
        <v>3.7130000000000001</v>
      </c>
      <c r="T22" s="43">
        <v>5.79</v>
      </c>
    </row>
    <row r="23" spans="1:20" x14ac:dyDescent="0.2">
      <c r="A23" s="36"/>
      <c r="B23" s="36"/>
      <c r="C23" s="36"/>
      <c r="D23" s="140" t="s">
        <v>30</v>
      </c>
      <c r="E23" s="141"/>
      <c r="F23" s="141"/>
      <c r="G23" s="141"/>
      <c r="H23" s="141"/>
      <c r="I23" s="141"/>
      <c r="J23" s="142"/>
      <c r="K23" s="140" t="s">
        <v>31</v>
      </c>
      <c r="L23" s="141"/>
      <c r="M23" s="141"/>
      <c r="N23" s="141"/>
      <c r="O23" s="141"/>
      <c r="P23" s="141"/>
      <c r="Q23" s="141"/>
      <c r="R23" s="141"/>
      <c r="S23" s="142"/>
      <c r="T23" s="36"/>
    </row>
    <row r="24" spans="1:20" x14ac:dyDescent="0.2">
      <c r="A24" s="36"/>
      <c r="B24" s="36"/>
      <c r="C24" s="36"/>
      <c r="D24" s="164" t="s">
        <v>0</v>
      </c>
      <c r="E24" s="166" t="s">
        <v>27</v>
      </c>
      <c r="F24" s="167"/>
      <c r="G24" s="166" t="s">
        <v>28</v>
      </c>
      <c r="H24" s="167"/>
      <c r="I24" s="166" t="s">
        <v>29</v>
      </c>
      <c r="J24" s="167"/>
      <c r="K24" s="112"/>
      <c r="L24" s="112"/>
      <c r="M24" s="112"/>
      <c r="N24" s="112"/>
      <c r="O24" s="112"/>
      <c r="P24" s="112"/>
      <c r="Q24" s="112"/>
      <c r="R24" s="112"/>
      <c r="S24" s="170"/>
      <c r="T24" s="36"/>
    </row>
    <row r="25" spans="1:20" x14ac:dyDescent="0.2">
      <c r="A25" s="36"/>
      <c r="B25" s="36"/>
      <c r="C25" s="36"/>
      <c r="D25" s="165"/>
      <c r="E25" s="168"/>
      <c r="F25" s="169"/>
      <c r="G25" s="168"/>
      <c r="H25" s="169"/>
      <c r="I25" s="168"/>
      <c r="J25" s="169"/>
      <c r="K25" s="171"/>
      <c r="L25" s="171"/>
      <c r="M25" s="171"/>
      <c r="N25" s="171"/>
      <c r="O25" s="171"/>
      <c r="P25" s="171"/>
      <c r="Q25" s="171"/>
      <c r="R25" s="171"/>
      <c r="S25" s="172"/>
      <c r="T25" s="36"/>
    </row>
    <row r="26" spans="1:20" x14ac:dyDescent="0.2">
      <c r="A26" s="36"/>
      <c r="B26" s="36"/>
      <c r="C26" s="36"/>
      <c r="D26" s="37" t="s">
        <v>9</v>
      </c>
      <c r="E26" s="147">
        <v>120</v>
      </c>
      <c r="F26" s="149"/>
      <c r="G26" s="150">
        <v>0.44600000000000001</v>
      </c>
      <c r="H26" s="149"/>
      <c r="I26" s="150">
        <v>1.5409999999999999</v>
      </c>
      <c r="J26" s="149"/>
      <c r="K26" s="171"/>
      <c r="L26" s="171"/>
      <c r="M26" s="171"/>
      <c r="N26" s="171"/>
      <c r="O26" s="171"/>
      <c r="P26" s="171"/>
      <c r="Q26" s="171"/>
      <c r="R26" s="171"/>
      <c r="S26" s="172"/>
      <c r="T26" s="36"/>
    </row>
    <row r="27" spans="1:20" x14ac:dyDescent="0.2">
      <c r="A27" s="36"/>
      <c r="B27" s="36"/>
      <c r="C27" s="36"/>
      <c r="D27" s="37" t="s">
        <v>10</v>
      </c>
      <c r="E27" s="147">
        <v>54</v>
      </c>
      <c r="F27" s="149"/>
      <c r="G27" s="150">
        <v>0.31900000000000001</v>
      </c>
      <c r="H27" s="149"/>
      <c r="I27" s="150">
        <v>5.085</v>
      </c>
      <c r="J27" s="149"/>
      <c r="K27" s="171"/>
      <c r="L27" s="171"/>
      <c r="M27" s="171"/>
      <c r="N27" s="171"/>
      <c r="O27" s="171"/>
      <c r="P27" s="171"/>
      <c r="Q27" s="171"/>
      <c r="R27" s="171"/>
      <c r="S27" s="172"/>
      <c r="T27" s="36"/>
    </row>
    <row r="28" spans="1:20" x14ac:dyDescent="0.2">
      <c r="A28" s="36"/>
      <c r="B28" s="36"/>
      <c r="C28" s="36"/>
      <c r="D28" s="37" t="s">
        <v>11</v>
      </c>
      <c r="E28" s="147"/>
      <c r="F28" s="149"/>
      <c r="G28" s="150"/>
      <c r="H28" s="149"/>
      <c r="I28" s="150"/>
      <c r="J28" s="149"/>
      <c r="K28" s="171"/>
      <c r="L28" s="171"/>
      <c r="M28" s="171"/>
      <c r="N28" s="171"/>
      <c r="O28" s="171"/>
      <c r="P28" s="171"/>
      <c r="Q28" s="171"/>
      <c r="R28" s="171"/>
      <c r="S28" s="172"/>
      <c r="T28" s="36"/>
    </row>
    <row r="29" spans="1:20" x14ac:dyDescent="0.2">
      <c r="A29" s="36"/>
      <c r="B29" s="36"/>
      <c r="C29" s="36"/>
      <c r="D29" s="37" t="s">
        <v>12</v>
      </c>
      <c r="E29" s="147">
        <v>82</v>
      </c>
      <c r="F29" s="149"/>
      <c r="G29" s="150">
        <v>0.54700000000000004</v>
      </c>
      <c r="H29" s="149"/>
      <c r="I29" s="150">
        <v>3.1659999999999999</v>
      </c>
      <c r="J29" s="149"/>
      <c r="K29" s="173"/>
      <c r="L29" s="173"/>
      <c r="M29" s="173"/>
      <c r="N29" s="173"/>
      <c r="O29" s="173"/>
      <c r="P29" s="173"/>
      <c r="Q29" s="173"/>
      <c r="R29" s="173"/>
      <c r="S29" s="174"/>
      <c r="T29" s="36"/>
    </row>
    <row r="30" spans="1:20" x14ac:dyDescent="0.2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</row>
    <row r="31" spans="1:20" x14ac:dyDescent="0.2">
      <c r="A31" s="36"/>
      <c r="B31" s="36"/>
      <c r="C31" s="36"/>
      <c r="D31" s="181" t="s">
        <v>35</v>
      </c>
      <c r="E31" s="182"/>
      <c r="F31" s="182"/>
      <c r="G31" s="182"/>
      <c r="H31" s="182"/>
      <c r="I31" s="182"/>
      <c r="J31" s="183"/>
      <c r="K31" s="181" t="s">
        <v>36</v>
      </c>
      <c r="L31" s="182"/>
      <c r="M31" s="182"/>
      <c r="N31" s="182"/>
      <c r="O31" s="182"/>
      <c r="P31" s="182"/>
      <c r="Q31" s="182"/>
      <c r="R31" s="182"/>
      <c r="S31" s="183"/>
      <c r="T31" s="36"/>
    </row>
    <row r="32" spans="1:20" x14ac:dyDescent="0.2">
      <c r="A32" s="36"/>
      <c r="B32" s="36"/>
      <c r="C32" s="36"/>
      <c r="D32" s="175"/>
      <c r="E32" s="176"/>
      <c r="F32" s="176"/>
      <c r="G32" s="176"/>
      <c r="H32" s="176"/>
      <c r="I32" s="176"/>
      <c r="J32" s="177"/>
      <c r="K32" s="175"/>
      <c r="L32" s="176"/>
      <c r="M32" s="176"/>
      <c r="N32" s="176"/>
      <c r="O32" s="176"/>
      <c r="P32" s="176"/>
      <c r="Q32" s="176"/>
      <c r="R32" s="176"/>
      <c r="S32" s="177"/>
      <c r="T32" s="36"/>
    </row>
    <row r="33" spans="1:20" x14ac:dyDescent="0.2">
      <c r="A33" s="36"/>
      <c r="B33" s="36"/>
      <c r="C33" s="36"/>
      <c r="D33" s="178"/>
      <c r="E33" s="179"/>
      <c r="F33" s="179"/>
      <c r="G33" s="179"/>
      <c r="H33" s="179"/>
      <c r="I33" s="179"/>
      <c r="J33" s="180"/>
      <c r="K33" s="178"/>
      <c r="L33" s="179"/>
      <c r="M33" s="179"/>
      <c r="N33" s="179"/>
      <c r="O33" s="179"/>
      <c r="P33" s="179"/>
      <c r="Q33" s="179"/>
      <c r="R33" s="179"/>
      <c r="S33" s="180"/>
      <c r="T33" s="36"/>
    </row>
  </sheetData>
  <mergeCells count="98"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D15:S15"/>
    <mergeCell ref="D16:E16"/>
    <mergeCell ref="F16:O16"/>
    <mergeCell ref="P16:R18"/>
    <mergeCell ref="S16:T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F10:G10"/>
    <mergeCell ref="H10:I10"/>
    <mergeCell ref="J10:K10"/>
    <mergeCell ref="L10:M10"/>
    <mergeCell ref="N10:O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R9:S9"/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5AD27-073D-5544-AD28-47A16C891DE4}">
  <dimension ref="A1:T33"/>
  <sheetViews>
    <sheetView topLeftCell="M1" workbookViewId="0">
      <selection activeCell="F37" sqref="F37"/>
    </sheetView>
  </sheetViews>
  <sheetFormatPr baseColWidth="10" defaultRowHeight="16" x14ac:dyDescent="0.2"/>
  <sheetData>
    <row r="1" spans="1:20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x14ac:dyDescent="0.2">
      <c r="A4" s="36"/>
      <c r="B4" s="36"/>
      <c r="C4" s="36"/>
      <c r="D4" s="107"/>
      <c r="E4" s="108"/>
      <c r="F4" s="111" t="s">
        <v>18</v>
      </c>
      <c r="G4" s="112"/>
      <c r="H4" s="112"/>
      <c r="I4" s="112"/>
      <c r="J4" s="112"/>
      <c r="K4" s="112"/>
      <c r="L4" s="112"/>
      <c r="M4" s="112"/>
      <c r="N4" s="112"/>
      <c r="O4" s="113"/>
      <c r="P4" s="117" t="s">
        <v>14</v>
      </c>
      <c r="Q4" s="118"/>
      <c r="R4" s="117" t="s">
        <v>15</v>
      </c>
      <c r="S4" s="118"/>
      <c r="T4" s="36"/>
    </row>
    <row r="5" spans="1:20" x14ac:dyDescent="0.2">
      <c r="A5" s="36"/>
      <c r="B5" s="36"/>
      <c r="C5" s="36"/>
      <c r="D5" s="109"/>
      <c r="E5" s="110"/>
      <c r="F5" s="114"/>
      <c r="G5" s="115"/>
      <c r="H5" s="115"/>
      <c r="I5" s="115"/>
      <c r="J5" s="115"/>
      <c r="K5" s="115"/>
      <c r="L5" s="115"/>
      <c r="M5" s="115"/>
      <c r="N5" s="115"/>
      <c r="O5" s="116"/>
      <c r="P5" s="117" t="s">
        <v>16</v>
      </c>
      <c r="Q5" s="118"/>
      <c r="R5" s="117" t="s">
        <v>17</v>
      </c>
      <c r="S5" s="118"/>
      <c r="T5" s="36"/>
    </row>
    <row r="6" spans="1:20" x14ac:dyDescent="0.2">
      <c r="A6" s="36"/>
      <c r="B6" s="36"/>
      <c r="C6" s="36"/>
      <c r="D6" s="119" t="s">
        <v>320</v>
      </c>
      <c r="E6" s="120"/>
      <c r="F6" s="119" t="s">
        <v>34</v>
      </c>
      <c r="G6" s="121"/>
      <c r="H6" s="121"/>
      <c r="I6" s="121"/>
      <c r="J6" s="121"/>
      <c r="K6" s="121"/>
      <c r="L6" s="121"/>
      <c r="M6" s="122"/>
      <c r="N6" s="123" t="s">
        <v>322</v>
      </c>
      <c r="O6" s="121"/>
      <c r="P6" s="121"/>
      <c r="Q6" s="121"/>
      <c r="R6" s="121"/>
      <c r="S6" s="120"/>
      <c r="T6" s="36"/>
    </row>
    <row r="7" spans="1:20" x14ac:dyDescent="0.2">
      <c r="A7" s="36"/>
      <c r="B7" s="36"/>
      <c r="C7" s="36"/>
      <c r="D7" s="119" t="s">
        <v>293</v>
      </c>
      <c r="E7" s="121"/>
      <c r="F7" s="121"/>
      <c r="G7" s="120"/>
      <c r="H7" s="119" t="s">
        <v>321</v>
      </c>
      <c r="I7" s="121"/>
      <c r="J7" s="121"/>
      <c r="K7" s="121"/>
      <c r="L7" s="121"/>
      <c r="M7" s="120"/>
      <c r="N7" s="119" t="s">
        <v>323</v>
      </c>
      <c r="O7" s="121"/>
      <c r="P7" s="121"/>
      <c r="Q7" s="121"/>
      <c r="R7" s="121"/>
      <c r="S7" s="120"/>
      <c r="T7" s="36"/>
    </row>
    <row r="8" spans="1:20" ht="16" customHeight="1" x14ac:dyDescent="0.2">
      <c r="A8" s="36"/>
      <c r="B8" s="36"/>
      <c r="C8" s="36"/>
      <c r="D8" s="132" t="s">
        <v>0</v>
      </c>
      <c r="E8" s="134" t="s">
        <v>1</v>
      </c>
      <c r="F8" s="136" t="s">
        <v>2</v>
      </c>
      <c r="G8" s="137"/>
      <c r="H8" s="140" t="s">
        <v>5</v>
      </c>
      <c r="I8" s="141"/>
      <c r="J8" s="141"/>
      <c r="K8" s="141"/>
      <c r="L8" s="141"/>
      <c r="M8" s="142"/>
      <c r="N8" s="143" t="s">
        <v>6</v>
      </c>
      <c r="O8" s="144"/>
      <c r="P8" s="124" t="s">
        <v>32</v>
      </c>
      <c r="Q8" s="125"/>
      <c r="R8" s="125"/>
      <c r="S8" s="126"/>
      <c r="T8" s="36"/>
    </row>
    <row r="9" spans="1:20" x14ac:dyDescent="0.2">
      <c r="A9" s="36"/>
      <c r="B9" s="36"/>
      <c r="C9" s="36"/>
      <c r="D9" s="133"/>
      <c r="E9" s="135"/>
      <c r="F9" s="138"/>
      <c r="G9" s="139"/>
      <c r="H9" s="127" t="s">
        <v>3</v>
      </c>
      <c r="I9" s="128"/>
      <c r="J9" s="129" t="s">
        <v>4</v>
      </c>
      <c r="K9" s="128"/>
      <c r="L9" s="129" t="s">
        <v>27</v>
      </c>
      <c r="M9" s="128"/>
      <c r="N9" s="145"/>
      <c r="O9" s="146"/>
      <c r="P9" s="130" t="s">
        <v>7</v>
      </c>
      <c r="Q9" s="131"/>
      <c r="R9" s="130" t="s">
        <v>8</v>
      </c>
      <c r="S9" s="131"/>
      <c r="T9" s="36"/>
    </row>
    <row r="10" spans="1:20" x14ac:dyDescent="0.2">
      <c r="A10" s="36"/>
      <c r="B10" s="36"/>
      <c r="C10" s="36"/>
      <c r="D10" s="37" t="s">
        <v>9</v>
      </c>
      <c r="E10" s="38">
        <v>5000</v>
      </c>
      <c r="F10" s="147">
        <v>5307</v>
      </c>
      <c r="G10" s="148"/>
      <c r="H10" s="147">
        <v>7</v>
      </c>
      <c r="I10" s="149"/>
      <c r="J10" s="150">
        <v>11</v>
      </c>
      <c r="K10" s="149"/>
      <c r="L10" s="150">
        <v>8</v>
      </c>
      <c r="M10" s="149"/>
      <c r="N10" s="150">
        <v>13268</v>
      </c>
      <c r="O10" s="149"/>
      <c r="P10" s="150">
        <v>24</v>
      </c>
      <c r="Q10" s="149"/>
      <c r="R10" s="150">
        <f>P10*0.4</f>
        <v>9.6000000000000014</v>
      </c>
      <c r="S10" s="149"/>
      <c r="T10" s="36"/>
    </row>
    <row r="11" spans="1:20" x14ac:dyDescent="0.2">
      <c r="A11" s="36"/>
      <c r="B11" s="36"/>
      <c r="C11" s="36"/>
      <c r="D11" s="37" t="s">
        <v>10</v>
      </c>
      <c r="E11" s="38">
        <v>28450</v>
      </c>
      <c r="F11" s="147">
        <v>27737</v>
      </c>
      <c r="G11" s="148"/>
      <c r="H11" s="147">
        <v>34</v>
      </c>
      <c r="I11" s="149"/>
      <c r="J11" s="150">
        <v>6</v>
      </c>
      <c r="K11" s="149"/>
      <c r="L11" s="150">
        <v>3</v>
      </c>
      <c r="M11" s="149"/>
      <c r="N11" s="150">
        <v>30819</v>
      </c>
      <c r="O11" s="149"/>
      <c r="P11" s="150">
        <v>39</v>
      </c>
      <c r="Q11" s="149"/>
      <c r="R11" s="150">
        <f>P11*0.9</f>
        <v>35.1</v>
      </c>
      <c r="S11" s="149"/>
      <c r="T11" s="36"/>
    </row>
    <row r="12" spans="1:20" x14ac:dyDescent="0.2">
      <c r="A12" s="36"/>
      <c r="B12" s="36"/>
      <c r="C12" s="36"/>
      <c r="D12" s="37" t="s">
        <v>11</v>
      </c>
      <c r="E12" s="38"/>
      <c r="F12" s="147"/>
      <c r="G12" s="148"/>
      <c r="H12" s="147"/>
      <c r="I12" s="149"/>
      <c r="J12" s="150"/>
      <c r="K12" s="149"/>
      <c r="L12" s="150"/>
      <c r="M12" s="149"/>
      <c r="N12" s="150"/>
      <c r="O12" s="149"/>
      <c r="P12" s="150"/>
      <c r="Q12" s="149"/>
      <c r="R12" s="150"/>
      <c r="S12" s="149"/>
      <c r="T12" s="36"/>
    </row>
    <row r="13" spans="1:20" x14ac:dyDescent="0.2">
      <c r="A13" s="36"/>
      <c r="B13" s="36"/>
      <c r="C13" s="36"/>
      <c r="D13" s="37" t="s">
        <v>12</v>
      </c>
      <c r="E13" s="38">
        <v>10000</v>
      </c>
      <c r="F13" s="147">
        <v>9649</v>
      </c>
      <c r="G13" s="148"/>
      <c r="H13" s="147">
        <v>12</v>
      </c>
      <c r="I13" s="149"/>
      <c r="J13" s="150">
        <v>5</v>
      </c>
      <c r="K13" s="149"/>
      <c r="L13" s="150">
        <v>12</v>
      </c>
      <c r="M13" s="149"/>
      <c r="N13" s="150">
        <v>8772</v>
      </c>
      <c r="O13" s="149"/>
      <c r="P13" s="150">
        <v>12</v>
      </c>
      <c r="Q13" s="149"/>
      <c r="R13" s="150">
        <f>P13*1.1</f>
        <v>13.200000000000001</v>
      </c>
      <c r="S13" s="149"/>
      <c r="T13" s="36"/>
    </row>
    <row r="14" spans="1:20" x14ac:dyDescent="0.2">
      <c r="A14" s="36"/>
      <c r="B14" s="36"/>
      <c r="C14" s="36"/>
      <c r="D14" s="39" t="s">
        <v>13</v>
      </c>
      <c r="E14" s="40">
        <f>SUM(E10:E13)</f>
        <v>43450</v>
      </c>
      <c r="F14" s="151">
        <f>SUM(F10:G13)</f>
        <v>42693</v>
      </c>
      <c r="G14" s="152"/>
      <c r="H14" s="151"/>
      <c r="I14" s="153"/>
      <c r="J14" s="154"/>
      <c r="K14" s="153"/>
      <c r="L14" s="154"/>
      <c r="M14" s="153"/>
      <c r="N14" s="154">
        <f>SUM(N10:O13)</f>
        <v>52859</v>
      </c>
      <c r="O14" s="152"/>
      <c r="P14" s="151"/>
      <c r="Q14" s="153"/>
      <c r="R14" s="154">
        <f>SUM(R10:S13)</f>
        <v>57.900000000000006</v>
      </c>
      <c r="S14" s="152"/>
      <c r="T14" s="36"/>
    </row>
    <row r="15" spans="1:20" x14ac:dyDescent="0.2">
      <c r="A15" s="36"/>
      <c r="B15" s="36"/>
      <c r="C15" s="36"/>
      <c r="D15" s="119" t="s">
        <v>324</v>
      </c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2"/>
      <c r="T15" s="36"/>
    </row>
    <row r="16" spans="1:20" x14ac:dyDescent="0.2">
      <c r="A16" s="36"/>
      <c r="B16" s="36"/>
      <c r="C16" s="36"/>
      <c r="D16" s="140" t="s">
        <v>19</v>
      </c>
      <c r="E16" s="142"/>
      <c r="F16" s="140" t="s">
        <v>26</v>
      </c>
      <c r="G16" s="141"/>
      <c r="H16" s="141"/>
      <c r="I16" s="141"/>
      <c r="J16" s="141"/>
      <c r="K16" s="141"/>
      <c r="L16" s="141"/>
      <c r="M16" s="141"/>
      <c r="N16" s="141"/>
      <c r="O16" s="142"/>
      <c r="P16" s="155" t="s">
        <v>21</v>
      </c>
      <c r="Q16" s="143"/>
      <c r="R16" s="144"/>
      <c r="S16" s="155" t="s">
        <v>22</v>
      </c>
      <c r="T16" s="162"/>
    </row>
    <row r="17" spans="1:20" x14ac:dyDescent="0.2">
      <c r="A17" s="36"/>
      <c r="B17" s="36"/>
      <c r="C17" s="36"/>
      <c r="D17" s="164" t="s">
        <v>0</v>
      </c>
      <c r="E17" s="164" t="s">
        <v>20</v>
      </c>
      <c r="F17" s="164">
        <v>1</v>
      </c>
      <c r="G17" s="164">
        <v>2</v>
      </c>
      <c r="H17" s="164">
        <v>3</v>
      </c>
      <c r="I17" s="164">
        <v>4</v>
      </c>
      <c r="J17" s="164">
        <v>5</v>
      </c>
      <c r="K17" s="164">
        <v>6</v>
      </c>
      <c r="L17" s="164">
        <v>7</v>
      </c>
      <c r="M17" s="164">
        <v>8</v>
      </c>
      <c r="N17" s="164">
        <v>9</v>
      </c>
      <c r="O17" s="164">
        <v>10</v>
      </c>
      <c r="P17" s="156"/>
      <c r="Q17" s="157"/>
      <c r="R17" s="158"/>
      <c r="S17" s="159"/>
      <c r="T17" s="163"/>
    </row>
    <row r="18" spans="1:20" x14ac:dyDescent="0.2">
      <c r="A18" s="36"/>
      <c r="B18" s="36"/>
      <c r="C18" s="36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59"/>
      <c r="Q18" s="160"/>
      <c r="R18" s="161"/>
      <c r="S18" s="41" t="s">
        <v>23</v>
      </c>
      <c r="T18" s="42" t="s">
        <v>25</v>
      </c>
    </row>
    <row r="19" spans="1:20" x14ac:dyDescent="0.2">
      <c r="A19" s="36"/>
      <c r="B19" s="36"/>
      <c r="C19" s="36"/>
      <c r="D19" s="37" t="s">
        <v>9</v>
      </c>
      <c r="E19" s="44" t="s">
        <v>304</v>
      </c>
      <c r="F19" s="45">
        <v>23.62</v>
      </c>
      <c r="G19" s="43">
        <v>23.97</v>
      </c>
      <c r="H19" s="43">
        <v>4.9000000000000004</v>
      </c>
      <c r="I19" s="43">
        <v>8</v>
      </c>
      <c r="J19" s="43"/>
      <c r="K19" s="43"/>
      <c r="L19" s="43"/>
      <c r="M19" s="43"/>
      <c r="N19" s="43"/>
      <c r="O19" s="43"/>
      <c r="P19" s="43">
        <v>9.3000000000000007</v>
      </c>
      <c r="Q19" s="43"/>
      <c r="R19" s="43"/>
      <c r="S19" s="43">
        <v>1.744</v>
      </c>
      <c r="T19" s="43" t="s">
        <v>326</v>
      </c>
    </row>
    <row r="20" spans="1:20" x14ac:dyDescent="0.2">
      <c r="A20" s="36"/>
      <c r="B20" s="36"/>
      <c r="C20" s="36"/>
      <c r="D20" s="37" t="s">
        <v>10</v>
      </c>
      <c r="E20" s="4" t="s">
        <v>291</v>
      </c>
      <c r="F20" s="45">
        <v>22.97</v>
      </c>
      <c r="G20" s="43">
        <v>22.98</v>
      </c>
      <c r="H20" s="43">
        <v>22.97</v>
      </c>
      <c r="I20" s="43">
        <v>22.97</v>
      </c>
      <c r="J20" s="43">
        <v>22.97</v>
      </c>
      <c r="K20" s="43">
        <v>23.08</v>
      </c>
      <c r="L20" s="43">
        <v>22.97</v>
      </c>
      <c r="M20" s="43">
        <v>22.97</v>
      </c>
      <c r="N20" s="43">
        <v>6</v>
      </c>
      <c r="O20" s="43"/>
      <c r="P20" s="43">
        <v>2.4</v>
      </c>
      <c r="Q20" s="43">
        <v>3.7</v>
      </c>
      <c r="R20" s="43"/>
      <c r="S20" s="43">
        <v>1.718</v>
      </c>
      <c r="T20" s="43">
        <v>0.93</v>
      </c>
    </row>
    <row r="21" spans="1:20" x14ac:dyDescent="0.2">
      <c r="A21" s="36"/>
      <c r="B21" s="36"/>
      <c r="C21" s="36"/>
      <c r="D21" s="37" t="s">
        <v>11</v>
      </c>
      <c r="F21" s="45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</row>
    <row r="22" spans="1:20" x14ac:dyDescent="0.2">
      <c r="A22" s="36"/>
      <c r="B22" s="36"/>
      <c r="C22" s="36"/>
      <c r="D22" s="37" t="s">
        <v>12</v>
      </c>
      <c r="E22" s="4" t="s">
        <v>325</v>
      </c>
      <c r="F22" s="45">
        <v>23.24</v>
      </c>
      <c r="G22" s="43">
        <v>24.45</v>
      </c>
      <c r="H22" s="43">
        <v>24.43</v>
      </c>
      <c r="I22" s="43"/>
      <c r="J22" s="43"/>
      <c r="K22" s="43"/>
      <c r="L22" s="43"/>
      <c r="M22" s="43"/>
      <c r="N22" s="43"/>
      <c r="O22" s="43"/>
      <c r="P22" s="43">
        <v>8.6999999999999993</v>
      </c>
      <c r="Q22" s="43"/>
      <c r="R22" s="43"/>
      <c r="S22" s="43">
        <v>4.8310000000000004</v>
      </c>
      <c r="T22" s="43">
        <v>7.62</v>
      </c>
    </row>
    <row r="23" spans="1:20" x14ac:dyDescent="0.2">
      <c r="A23" s="36"/>
      <c r="B23" s="36"/>
      <c r="C23" s="36"/>
      <c r="D23" s="140" t="s">
        <v>30</v>
      </c>
      <c r="E23" s="141"/>
      <c r="F23" s="141"/>
      <c r="G23" s="141"/>
      <c r="H23" s="141"/>
      <c r="I23" s="141"/>
      <c r="J23" s="142"/>
      <c r="K23" s="140" t="s">
        <v>31</v>
      </c>
      <c r="L23" s="141"/>
      <c r="M23" s="141"/>
      <c r="N23" s="141"/>
      <c r="O23" s="141"/>
      <c r="P23" s="141"/>
      <c r="Q23" s="141"/>
      <c r="R23" s="141"/>
      <c r="S23" s="142"/>
      <c r="T23" s="36"/>
    </row>
    <row r="24" spans="1:20" x14ac:dyDescent="0.2">
      <c r="A24" s="36"/>
      <c r="B24" s="36"/>
      <c r="C24" s="36"/>
      <c r="D24" s="164" t="s">
        <v>0</v>
      </c>
      <c r="E24" s="166" t="s">
        <v>27</v>
      </c>
      <c r="F24" s="167"/>
      <c r="G24" s="166" t="s">
        <v>28</v>
      </c>
      <c r="H24" s="167"/>
      <c r="I24" s="166" t="s">
        <v>29</v>
      </c>
      <c r="J24" s="167"/>
      <c r="K24" s="112"/>
      <c r="L24" s="112"/>
      <c r="M24" s="112"/>
      <c r="N24" s="112"/>
      <c r="O24" s="112"/>
      <c r="P24" s="112"/>
      <c r="Q24" s="112"/>
      <c r="R24" s="112"/>
      <c r="S24" s="170"/>
      <c r="T24" s="36"/>
    </row>
    <row r="25" spans="1:20" x14ac:dyDescent="0.2">
      <c r="A25" s="36"/>
      <c r="B25" s="36"/>
      <c r="C25" s="36"/>
      <c r="D25" s="165"/>
      <c r="E25" s="168"/>
      <c r="F25" s="169"/>
      <c r="G25" s="168"/>
      <c r="H25" s="169"/>
      <c r="I25" s="168"/>
      <c r="J25" s="169"/>
      <c r="K25" s="171"/>
      <c r="L25" s="171"/>
      <c r="M25" s="171"/>
      <c r="N25" s="171"/>
      <c r="O25" s="171"/>
      <c r="P25" s="171"/>
      <c r="Q25" s="171"/>
      <c r="R25" s="171"/>
      <c r="S25" s="172"/>
      <c r="T25" s="36"/>
    </row>
    <row r="26" spans="1:20" x14ac:dyDescent="0.2">
      <c r="A26" s="36"/>
      <c r="B26" s="36"/>
      <c r="C26" s="36"/>
      <c r="D26" s="37" t="s">
        <v>9</v>
      </c>
      <c r="E26" s="147">
        <v>126</v>
      </c>
      <c r="F26" s="149"/>
      <c r="G26" s="150">
        <v>0.46899999999999997</v>
      </c>
      <c r="H26" s="149"/>
      <c r="I26" s="150">
        <v>1.2749999999999999</v>
      </c>
      <c r="J26" s="149"/>
      <c r="K26" s="171"/>
      <c r="L26" s="171"/>
      <c r="M26" s="171"/>
      <c r="N26" s="171"/>
      <c r="O26" s="171"/>
      <c r="P26" s="171"/>
      <c r="Q26" s="171"/>
      <c r="R26" s="171"/>
      <c r="S26" s="172"/>
      <c r="T26" s="36"/>
    </row>
    <row r="27" spans="1:20" x14ac:dyDescent="0.2">
      <c r="A27" s="36"/>
      <c r="B27" s="36"/>
      <c r="C27" s="36"/>
      <c r="D27" s="37" t="s">
        <v>10</v>
      </c>
      <c r="E27" s="147">
        <v>63</v>
      </c>
      <c r="F27" s="149"/>
      <c r="G27" s="150">
        <v>0.372</v>
      </c>
      <c r="H27" s="149"/>
      <c r="I27" s="150">
        <v>1.3460000000000001</v>
      </c>
      <c r="J27" s="149"/>
      <c r="K27" s="171"/>
      <c r="L27" s="171"/>
      <c r="M27" s="171"/>
      <c r="N27" s="171"/>
      <c r="O27" s="171"/>
      <c r="P27" s="171"/>
      <c r="Q27" s="171"/>
      <c r="R27" s="171"/>
      <c r="S27" s="172"/>
      <c r="T27" s="36"/>
    </row>
    <row r="28" spans="1:20" x14ac:dyDescent="0.2">
      <c r="A28" s="36"/>
      <c r="B28" s="36"/>
      <c r="C28" s="36"/>
      <c r="D28" s="37" t="s">
        <v>11</v>
      </c>
      <c r="E28" s="147"/>
      <c r="F28" s="149"/>
      <c r="G28" s="150"/>
      <c r="H28" s="149"/>
      <c r="I28" s="150"/>
      <c r="J28" s="149"/>
      <c r="K28" s="171"/>
      <c r="L28" s="171"/>
      <c r="M28" s="171"/>
      <c r="N28" s="171"/>
      <c r="O28" s="171"/>
      <c r="P28" s="171"/>
      <c r="Q28" s="171"/>
      <c r="R28" s="171"/>
      <c r="S28" s="172"/>
      <c r="T28" s="36"/>
    </row>
    <row r="29" spans="1:20" x14ac:dyDescent="0.2">
      <c r="A29" s="36"/>
      <c r="B29" s="36"/>
      <c r="C29" s="36"/>
      <c r="D29" s="37" t="s">
        <v>12</v>
      </c>
      <c r="E29" s="147">
        <v>74</v>
      </c>
      <c r="F29" s="149"/>
      <c r="G29" s="150">
        <v>0.49399999999999999</v>
      </c>
      <c r="H29" s="149"/>
      <c r="I29" s="150">
        <v>4.3369999999999997</v>
      </c>
      <c r="J29" s="149"/>
      <c r="K29" s="173"/>
      <c r="L29" s="173"/>
      <c r="M29" s="173"/>
      <c r="N29" s="173"/>
      <c r="O29" s="173"/>
      <c r="P29" s="173"/>
      <c r="Q29" s="173"/>
      <c r="R29" s="173"/>
      <c r="S29" s="174"/>
      <c r="T29" s="36"/>
    </row>
    <row r="30" spans="1:20" x14ac:dyDescent="0.2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</row>
    <row r="31" spans="1:20" x14ac:dyDescent="0.2">
      <c r="A31" s="36"/>
      <c r="B31" s="36"/>
      <c r="C31" s="36"/>
      <c r="D31" s="181" t="s">
        <v>35</v>
      </c>
      <c r="E31" s="182"/>
      <c r="F31" s="182"/>
      <c r="G31" s="182"/>
      <c r="H31" s="182"/>
      <c r="I31" s="182"/>
      <c r="J31" s="183"/>
      <c r="K31" s="181" t="s">
        <v>36</v>
      </c>
      <c r="L31" s="182"/>
      <c r="M31" s="182"/>
      <c r="N31" s="182"/>
      <c r="O31" s="182"/>
      <c r="P31" s="182"/>
      <c r="Q31" s="182"/>
      <c r="R31" s="182"/>
      <c r="S31" s="183"/>
      <c r="T31" s="36"/>
    </row>
    <row r="32" spans="1:20" x14ac:dyDescent="0.2">
      <c r="A32" s="36"/>
      <c r="B32" s="36"/>
      <c r="C32" s="36"/>
      <c r="D32" s="175"/>
      <c r="E32" s="176"/>
      <c r="F32" s="176"/>
      <c r="G32" s="176"/>
      <c r="H32" s="176"/>
      <c r="I32" s="176"/>
      <c r="J32" s="177"/>
      <c r="K32" s="175"/>
      <c r="L32" s="176"/>
      <c r="M32" s="176"/>
      <c r="N32" s="176"/>
      <c r="O32" s="176"/>
      <c r="P32" s="176"/>
      <c r="Q32" s="176"/>
      <c r="R32" s="176"/>
      <c r="S32" s="177"/>
      <c r="T32" s="36"/>
    </row>
    <row r="33" spans="1:20" x14ac:dyDescent="0.2">
      <c r="A33" s="36"/>
      <c r="B33" s="36"/>
      <c r="C33" s="36"/>
      <c r="D33" s="178"/>
      <c r="E33" s="179"/>
      <c r="F33" s="179"/>
      <c r="G33" s="179"/>
      <c r="H33" s="179"/>
      <c r="I33" s="179"/>
      <c r="J33" s="180"/>
      <c r="K33" s="178"/>
      <c r="L33" s="179"/>
      <c r="M33" s="179"/>
      <c r="N33" s="179"/>
      <c r="O33" s="179"/>
      <c r="P33" s="179"/>
      <c r="Q33" s="179"/>
      <c r="R33" s="179"/>
      <c r="S33" s="180"/>
      <c r="T33" s="36"/>
    </row>
  </sheetData>
  <mergeCells count="98"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D15:S15"/>
    <mergeCell ref="D16:E16"/>
    <mergeCell ref="F16:O16"/>
    <mergeCell ref="P16:R18"/>
    <mergeCell ref="S16:T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F10:G10"/>
    <mergeCell ref="H10:I10"/>
    <mergeCell ref="J10:K10"/>
    <mergeCell ref="L10:M10"/>
    <mergeCell ref="N10:O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R9:S9"/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FE8B-D9A6-9A49-BEF1-8046DD2DABD1}">
  <dimension ref="A1:U64"/>
  <sheetViews>
    <sheetView topLeftCell="L3" workbookViewId="0">
      <selection activeCell="U20" sqref="U20"/>
    </sheetView>
  </sheetViews>
  <sheetFormatPr baseColWidth="10" defaultRowHeight="16" x14ac:dyDescent="0.2"/>
  <sheetData>
    <row r="1" spans="1:20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x14ac:dyDescent="0.2">
      <c r="A4" s="36"/>
      <c r="B4" s="36"/>
      <c r="C4" s="36"/>
      <c r="D4" s="107"/>
      <c r="E4" s="108"/>
      <c r="F4" s="111" t="s">
        <v>18</v>
      </c>
      <c r="G4" s="112"/>
      <c r="H4" s="112"/>
      <c r="I4" s="112"/>
      <c r="J4" s="112"/>
      <c r="K4" s="112"/>
      <c r="L4" s="112"/>
      <c r="M4" s="112"/>
      <c r="N4" s="112"/>
      <c r="O4" s="113"/>
      <c r="P4" s="117" t="s">
        <v>14</v>
      </c>
      <c r="Q4" s="118"/>
      <c r="R4" s="117" t="s">
        <v>15</v>
      </c>
      <c r="S4" s="118"/>
      <c r="T4" s="36"/>
    </row>
    <row r="5" spans="1:20" x14ac:dyDescent="0.2">
      <c r="A5" s="36"/>
      <c r="B5" s="36"/>
      <c r="C5" s="36"/>
      <c r="D5" s="109"/>
      <c r="E5" s="110"/>
      <c r="F5" s="114"/>
      <c r="G5" s="115"/>
      <c r="H5" s="115"/>
      <c r="I5" s="115"/>
      <c r="J5" s="115"/>
      <c r="K5" s="115"/>
      <c r="L5" s="115"/>
      <c r="M5" s="115"/>
      <c r="N5" s="115"/>
      <c r="O5" s="116"/>
      <c r="P5" s="117" t="s">
        <v>16</v>
      </c>
      <c r="Q5" s="118"/>
      <c r="R5" s="117" t="s">
        <v>17</v>
      </c>
      <c r="S5" s="118"/>
      <c r="T5" s="36"/>
    </row>
    <row r="6" spans="1:20" x14ac:dyDescent="0.2">
      <c r="A6" s="36"/>
      <c r="B6" s="36"/>
      <c r="C6" s="36"/>
      <c r="D6" s="119" t="s">
        <v>331</v>
      </c>
      <c r="E6" s="120"/>
      <c r="F6" s="119" t="s">
        <v>34</v>
      </c>
      <c r="G6" s="121"/>
      <c r="H6" s="121"/>
      <c r="I6" s="121"/>
      <c r="J6" s="121"/>
      <c r="K6" s="121"/>
      <c r="L6" s="121"/>
      <c r="M6" s="122"/>
      <c r="N6" s="123" t="s">
        <v>332</v>
      </c>
      <c r="O6" s="121"/>
      <c r="P6" s="121"/>
      <c r="Q6" s="121"/>
      <c r="R6" s="121"/>
      <c r="S6" s="120"/>
      <c r="T6" s="36"/>
    </row>
    <row r="7" spans="1:20" x14ac:dyDescent="0.2">
      <c r="A7" s="36"/>
      <c r="B7" s="36"/>
      <c r="C7" s="36"/>
      <c r="D7" s="119" t="s">
        <v>293</v>
      </c>
      <c r="E7" s="121"/>
      <c r="F7" s="121"/>
      <c r="G7" s="120"/>
      <c r="H7" s="119" t="s">
        <v>338</v>
      </c>
      <c r="I7" s="121"/>
      <c r="J7" s="121"/>
      <c r="K7" s="121"/>
      <c r="L7" s="121"/>
      <c r="M7" s="120"/>
      <c r="N7" s="119" t="s">
        <v>340</v>
      </c>
      <c r="O7" s="121"/>
      <c r="P7" s="121"/>
      <c r="Q7" s="121"/>
      <c r="R7" s="121"/>
      <c r="S7" s="120"/>
      <c r="T7" s="36"/>
    </row>
    <row r="8" spans="1:20" ht="16" customHeight="1" x14ac:dyDescent="0.2">
      <c r="A8" s="36"/>
      <c r="B8" s="36"/>
      <c r="C8" s="36"/>
      <c r="D8" s="132" t="s">
        <v>0</v>
      </c>
      <c r="E8" s="134" t="s">
        <v>1</v>
      </c>
      <c r="F8" s="136" t="s">
        <v>2</v>
      </c>
      <c r="G8" s="137"/>
      <c r="H8" s="140" t="s">
        <v>5</v>
      </c>
      <c r="I8" s="141"/>
      <c r="J8" s="141"/>
      <c r="K8" s="141"/>
      <c r="L8" s="141"/>
      <c r="M8" s="142"/>
      <c r="N8" s="143" t="s">
        <v>6</v>
      </c>
      <c r="O8" s="144"/>
      <c r="P8" s="124" t="s">
        <v>32</v>
      </c>
      <c r="Q8" s="125"/>
      <c r="R8" s="125"/>
      <c r="S8" s="126"/>
      <c r="T8" s="36"/>
    </row>
    <row r="9" spans="1:20" x14ac:dyDescent="0.2">
      <c r="A9" s="36"/>
      <c r="B9" s="36"/>
      <c r="C9" s="36"/>
      <c r="D9" s="133"/>
      <c r="E9" s="135"/>
      <c r="F9" s="138"/>
      <c r="G9" s="139"/>
      <c r="H9" s="127" t="s">
        <v>3</v>
      </c>
      <c r="I9" s="128"/>
      <c r="J9" s="129" t="s">
        <v>4</v>
      </c>
      <c r="K9" s="128"/>
      <c r="L9" s="129" t="s">
        <v>27</v>
      </c>
      <c r="M9" s="128"/>
      <c r="N9" s="145"/>
      <c r="O9" s="146"/>
      <c r="P9" s="130" t="s">
        <v>7</v>
      </c>
      <c r="Q9" s="131"/>
      <c r="R9" s="130" t="s">
        <v>8</v>
      </c>
      <c r="S9" s="131"/>
      <c r="T9" s="36"/>
    </row>
    <row r="10" spans="1:20" x14ac:dyDescent="0.2">
      <c r="A10" s="36"/>
      <c r="B10" s="36"/>
      <c r="C10" s="36"/>
      <c r="D10" s="37" t="s">
        <v>9</v>
      </c>
      <c r="E10" s="38"/>
      <c r="F10" s="147"/>
      <c r="G10" s="148"/>
      <c r="H10" s="147"/>
      <c r="I10" s="149"/>
      <c r="J10" s="150"/>
      <c r="K10" s="149"/>
      <c r="L10" s="150"/>
      <c r="M10" s="149"/>
      <c r="N10" s="150"/>
      <c r="O10" s="149"/>
      <c r="P10" s="150"/>
      <c r="Q10" s="149"/>
      <c r="R10" s="150"/>
      <c r="S10" s="149"/>
      <c r="T10" s="36"/>
    </row>
    <row r="11" spans="1:20" x14ac:dyDescent="0.2">
      <c r="A11" s="36"/>
      <c r="B11" s="36"/>
      <c r="C11" s="36"/>
      <c r="D11" s="37" t="s">
        <v>10</v>
      </c>
      <c r="E11" s="38">
        <v>11187</v>
      </c>
      <c r="F11" s="147">
        <v>10031</v>
      </c>
      <c r="G11" s="148"/>
      <c r="H11" s="147">
        <v>12</v>
      </c>
      <c r="I11" s="149"/>
      <c r="J11" s="150">
        <v>9</v>
      </c>
      <c r="K11" s="149"/>
      <c r="L11" s="150">
        <v>22</v>
      </c>
      <c r="M11" s="149"/>
      <c r="N11" s="150">
        <v>11146</v>
      </c>
      <c r="O11" s="149"/>
      <c r="P11" s="150">
        <v>14</v>
      </c>
      <c r="Q11" s="149"/>
      <c r="R11" s="150">
        <v>12.6</v>
      </c>
      <c r="S11" s="149"/>
      <c r="T11" s="36"/>
    </row>
    <row r="12" spans="1:20" x14ac:dyDescent="0.2">
      <c r="A12" s="36"/>
      <c r="B12" s="36"/>
      <c r="C12" s="36"/>
      <c r="D12" s="37" t="s">
        <v>11</v>
      </c>
      <c r="E12" s="38">
        <v>15000</v>
      </c>
      <c r="F12" s="147">
        <v>15352</v>
      </c>
      <c r="G12" s="148"/>
      <c r="H12" s="147">
        <v>17</v>
      </c>
      <c r="I12" s="149"/>
      <c r="J12" s="150">
        <v>1</v>
      </c>
      <c r="K12" s="149"/>
      <c r="L12" s="150">
        <v>16</v>
      </c>
      <c r="M12" s="149"/>
      <c r="N12" s="150">
        <v>15352</v>
      </c>
      <c r="O12" s="149"/>
      <c r="P12" s="150">
        <v>22</v>
      </c>
      <c r="Q12" s="149"/>
      <c r="R12" s="150">
        <v>22</v>
      </c>
      <c r="S12" s="149"/>
      <c r="T12" s="36"/>
    </row>
    <row r="13" spans="1:20" x14ac:dyDescent="0.2">
      <c r="A13" s="36"/>
      <c r="B13" s="36"/>
      <c r="C13" s="36"/>
      <c r="D13" s="37" t="s">
        <v>12</v>
      </c>
      <c r="E13" s="38"/>
      <c r="F13" s="147"/>
      <c r="G13" s="148"/>
      <c r="H13" s="147"/>
      <c r="I13" s="149"/>
      <c r="J13" s="150"/>
      <c r="K13" s="149"/>
      <c r="L13" s="150"/>
      <c r="M13" s="149"/>
      <c r="N13" s="150"/>
      <c r="O13" s="149"/>
      <c r="P13" s="150"/>
      <c r="Q13" s="149"/>
      <c r="R13" s="150"/>
      <c r="S13" s="149"/>
      <c r="T13" s="36"/>
    </row>
    <row r="14" spans="1:20" x14ac:dyDescent="0.2">
      <c r="A14" s="36"/>
      <c r="B14" s="36"/>
      <c r="C14" s="36"/>
      <c r="D14" s="39" t="s">
        <v>13</v>
      </c>
      <c r="E14" s="40">
        <f>SUM(E10:E13)</f>
        <v>26187</v>
      </c>
      <c r="F14" s="151">
        <f>SUM(F10:G13)</f>
        <v>25383</v>
      </c>
      <c r="G14" s="152"/>
      <c r="H14" s="151"/>
      <c r="I14" s="153"/>
      <c r="J14" s="154"/>
      <c r="K14" s="153"/>
      <c r="L14" s="154"/>
      <c r="M14" s="153"/>
      <c r="N14" s="154">
        <f>SUM(N10:O13)</f>
        <v>26498</v>
      </c>
      <c r="O14" s="152"/>
      <c r="P14" s="151"/>
      <c r="Q14" s="153"/>
      <c r="R14" s="154">
        <f>SUM(R10:S13)</f>
        <v>34.6</v>
      </c>
      <c r="S14" s="152"/>
      <c r="T14" s="36"/>
    </row>
    <row r="15" spans="1:20" x14ac:dyDescent="0.2">
      <c r="A15" s="36"/>
      <c r="B15" s="36"/>
      <c r="C15" s="36"/>
      <c r="D15" s="119" t="s">
        <v>333</v>
      </c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2"/>
      <c r="T15" s="36"/>
    </row>
    <row r="16" spans="1:20" x14ac:dyDescent="0.2">
      <c r="A16" s="36"/>
      <c r="B16" s="36"/>
      <c r="C16" s="36"/>
      <c r="D16" s="140" t="s">
        <v>19</v>
      </c>
      <c r="E16" s="142"/>
      <c r="F16" s="140" t="s">
        <v>26</v>
      </c>
      <c r="G16" s="141"/>
      <c r="H16" s="141"/>
      <c r="I16" s="141"/>
      <c r="J16" s="141"/>
      <c r="K16" s="141"/>
      <c r="L16" s="141"/>
      <c r="M16" s="141"/>
      <c r="N16" s="141"/>
      <c r="O16" s="142"/>
      <c r="P16" s="155" t="s">
        <v>21</v>
      </c>
      <c r="Q16" s="143"/>
      <c r="R16" s="144"/>
      <c r="S16" s="155" t="s">
        <v>22</v>
      </c>
      <c r="T16" s="162"/>
    </row>
    <row r="17" spans="1:21" x14ac:dyDescent="0.2">
      <c r="A17" s="36"/>
      <c r="B17" s="36"/>
      <c r="C17" s="36"/>
      <c r="D17" s="164" t="s">
        <v>0</v>
      </c>
      <c r="E17" s="164" t="s">
        <v>20</v>
      </c>
      <c r="F17" s="164">
        <v>1</v>
      </c>
      <c r="G17" s="164">
        <v>2</v>
      </c>
      <c r="H17" s="164">
        <v>3</v>
      </c>
      <c r="I17" s="164">
        <v>4</v>
      </c>
      <c r="J17" s="164">
        <v>5</v>
      </c>
      <c r="K17" s="164">
        <v>6</v>
      </c>
      <c r="L17" s="164">
        <v>7</v>
      </c>
      <c r="M17" s="164">
        <v>8</v>
      </c>
      <c r="N17" s="164">
        <v>9</v>
      </c>
      <c r="O17" s="164">
        <v>10</v>
      </c>
      <c r="P17" s="156"/>
      <c r="Q17" s="157"/>
      <c r="R17" s="158"/>
      <c r="S17" s="159"/>
      <c r="T17" s="163"/>
    </row>
    <row r="18" spans="1:21" x14ac:dyDescent="0.2">
      <c r="A18" s="36"/>
      <c r="B18" s="36"/>
      <c r="C18" s="36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59"/>
      <c r="Q18" s="160"/>
      <c r="R18" s="161"/>
      <c r="S18" s="41" t="s">
        <v>23</v>
      </c>
      <c r="T18" s="42" t="s">
        <v>25</v>
      </c>
    </row>
    <row r="19" spans="1:21" x14ac:dyDescent="0.2">
      <c r="A19" s="36" t="s">
        <v>386</v>
      </c>
      <c r="B19" s="36">
        <f>SUM(F20:I20)</f>
        <v>81.540000000000006</v>
      </c>
      <c r="C19" s="36"/>
      <c r="D19" s="37" t="s">
        <v>9</v>
      </c>
      <c r="E19" s="44"/>
      <c r="F19" s="45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</row>
    <row r="20" spans="1:21" x14ac:dyDescent="0.2">
      <c r="A20" s="36" t="s">
        <v>385</v>
      </c>
      <c r="B20" s="36">
        <f>SUM(P20:Q20)</f>
        <v>11.100000000000001</v>
      </c>
      <c r="C20" s="36"/>
      <c r="D20" s="37" t="s">
        <v>10</v>
      </c>
      <c r="E20" s="4" t="s">
        <v>291</v>
      </c>
      <c r="F20" s="45">
        <v>20.46</v>
      </c>
      <c r="G20" s="43">
        <v>23.09</v>
      </c>
      <c r="H20" s="43">
        <v>23.09</v>
      </c>
      <c r="I20" s="43">
        <v>14.9</v>
      </c>
      <c r="J20" s="43"/>
      <c r="K20" s="43"/>
      <c r="L20" s="43"/>
      <c r="M20" s="43"/>
      <c r="N20" s="43"/>
      <c r="O20" s="43"/>
      <c r="P20" s="43">
        <v>6.2</v>
      </c>
      <c r="Q20" s="43">
        <v>4.9000000000000004</v>
      </c>
      <c r="R20" s="43"/>
      <c r="S20" s="43">
        <v>4.5960000000000001</v>
      </c>
      <c r="T20" s="43">
        <v>6.52</v>
      </c>
    </row>
    <row r="21" spans="1:21" x14ac:dyDescent="0.2">
      <c r="A21" s="36"/>
      <c r="B21" s="36">
        <f>B19-B20</f>
        <v>70.44</v>
      </c>
      <c r="C21" s="36"/>
      <c r="D21" s="37" t="s">
        <v>11</v>
      </c>
      <c r="E21" s="49" t="s">
        <v>334</v>
      </c>
      <c r="F21" s="45">
        <v>24.11</v>
      </c>
      <c r="G21" s="43">
        <v>22.34</v>
      </c>
      <c r="H21" s="43">
        <v>21.09</v>
      </c>
      <c r="I21" s="43">
        <v>22.47</v>
      </c>
      <c r="J21" s="43">
        <v>22.33</v>
      </c>
      <c r="K21" s="43">
        <v>8.1</v>
      </c>
      <c r="L21" s="43"/>
      <c r="M21" s="43"/>
      <c r="N21" s="43"/>
      <c r="O21" s="43"/>
      <c r="P21" s="43">
        <v>1.7</v>
      </c>
      <c r="Q21" s="43">
        <v>16.3</v>
      </c>
      <c r="R21" s="43"/>
      <c r="S21" s="43">
        <v>6.1989999999999998</v>
      </c>
      <c r="T21" s="43">
        <v>6.05</v>
      </c>
    </row>
    <row r="22" spans="1:21" x14ac:dyDescent="0.2">
      <c r="A22" s="36" t="s">
        <v>387</v>
      </c>
      <c r="B22" s="36">
        <f>S20</f>
        <v>4.5960000000000001</v>
      </c>
      <c r="C22" s="36"/>
      <c r="D22" s="37" t="s">
        <v>12</v>
      </c>
      <c r="E22" s="4"/>
      <c r="F22" s="45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</row>
    <row r="23" spans="1:21" x14ac:dyDescent="0.2">
      <c r="A23" s="36"/>
      <c r="B23" s="36">
        <f>B21-B22</f>
        <v>65.843999999999994</v>
      </c>
      <c r="C23" s="36"/>
      <c r="D23" s="140" t="s">
        <v>30</v>
      </c>
      <c r="E23" s="141"/>
      <c r="F23" s="141"/>
      <c r="G23" s="141"/>
      <c r="H23" s="141"/>
      <c r="I23" s="141"/>
      <c r="J23" s="142"/>
      <c r="K23" s="140" t="s">
        <v>31</v>
      </c>
      <c r="L23" s="141"/>
      <c r="M23" s="141"/>
      <c r="N23" s="141"/>
      <c r="O23" s="141"/>
      <c r="P23" s="141"/>
      <c r="Q23" s="141"/>
      <c r="R23" s="141"/>
      <c r="S23" s="142"/>
      <c r="T23" s="36"/>
    </row>
    <row r="24" spans="1:21" x14ac:dyDescent="0.2">
      <c r="A24" s="36"/>
      <c r="B24" s="36">
        <f>(B23*100)/B19</f>
        <v>80.750551876379674</v>
      </c>
      <c r="C24" s="36"/>
      <c r="D24" s="164" t="s">
        <v>0</v>
      </c>
      <c r="E24" s="166" t="s">
        <v>27</v>
      </c>
      <c r="F24" s="167"/>
      <c r="G24" s="166" t="s">
        <v>28</v>
      </c>
      <c r="H24" s="167"/>
      <c r="I24" s="166" t="s">
        <v>29</v>
      </c>
      <c r="J24" s="167"/>
      <c r="K24" s="112"/>
      <c r="L24" s="112"/>
      <c r="M24" s="112"/>
      <c r="N24" s="112"/>
      <c r="O24" s="112"/>
      <c r="P24" s="112"/>
      <c r="Q24" s="112"/>
      <c r="R24" s="112"/>
      <c r="S24" s="170"/>
      <c r="T24" s="36"/>
    </row>
    <row r="25" spans="1:21" x14ac:dyDescent="0.2">
      <c r="A25" s="36"/>
      <c r="B25" s="36">
        <f>(B22*100)/B21</f>
        <v>6.5247018739352649</v>
      </c>
      <c r="C25" s="36"/>
      <c r="D25" s="165"/>
      <c r="E25" s="168"/>
      <c r="F25" s="169"/>
      <c r="G25" s="168"/>
      <c r="H25" s="169"/>
      <c r="I25" s="168"/>
      <c r="J25" s="169"/>
      <c r="K25" s="171"/>
      <c r="L25" s="171"/>
      <c r="M25" s="171"/>
      <c r="N25" s="171"/>
      <c r="O25" s="171"/>
      <c r="P25" s="171"/>
      <c r="Q25" s="171"/>
      <c r="R25" s="171"/>
      <c r="S25" s="172"/>
      <c r="T25" s="36"/>
    </row>
    <row r="26" spans="1:21" x14ac:dyDescent="0.2">
      <c r="A26" s="36"/>
      <c r="B26" s="36"/>
      <c r="C26" s="36"/>
      <c r="D26" s="37" t="s">
        <v>9</v>
      </c>
      <c r="E26" s="147"/>
      <c r="F26" s="149"/>
      <c r="G26" s="150"/>
      <c r="H26" s="149"/>
      <c r="I26" s="150"/>
      <c r="J26" s="149"/>
      <c r="K26" s="171"/>
      <c r="L26" s="171"/>
      <c r="M26" s="171"/>
      <c r="N26" s="171"/>
      <c r="O26" s="171"/>
      <c r="P26" s="171"/>
      <c r="Q26" s="171"/>
      <c r="R26" s="171"/>
      <c r="S26" s="172"/>
      <c r="T26" s="36"/>
    </row>
    <row r="27" spans="1:21" x14ac:dyDescent="0.2">
      <c r="A27" s="36"/>
      <c r="B27" s="36"/>
      <c r="C27" s="36"/>
      <c r="D27" s="37" t="s">
        <v>10</v>
      </c>
      <c r="E27" s="147">
        <v>66</v>
      </c>
      <c r="F27" s="149"/>
      <c r="G27" s="150">
        <v>0.38900000000000001</v>
      </c>
      <c r="H27" s="149"/>
      <c r="I27" s="150">
        <v>4.2069999999999999</v>
      </c>
      <c r="J27" s="149"/>
      <c r="K27" s="171"/>
      <c r="L27" s="171"/>
      <c r="M27" s="171"/>
      <c r="N27" s="171"/>
      <c r="O27" s="171"/>
      <c r="P27" s="171"/>
      <c r="Q27" s="171"/>
      <c r="R27" s="171"/>
      <c r="S27" s="172"/>
      <c r="T27" s="36"/>
    </row>
    <row r="28" spans="1:21" x14ac:dyDescent="0.2">
      <c r="A28" s="36"/>
      <c r="B28" s="36">
        <f>B22/B21</f>
        <v>6.5247018739352639E-2</v>
      </c>
      <c r="C28" s="36"/>
      <c r="D28" s="37" t="s">
        <v>11</v>
      </c>
      <c r="E28" s="147">
        <v>82</v>
      </c>
      <c r="F28" s="149"/>
      <c r="G28" s="150">
        <v>0.51300000000000001</v>
      </c>
      <c r="H28" s="149"/>
      <c r="I28" s="150">
        <v>5.6859999999999999</v>
      </c>
      <c r="J28" s="149"/>
      <c r="K28" s="171"/>
      <c r="L28" s="171"/>
      <c r="M28" s="171"/>
      <c r="N28" s="171"/>
      <c r="O28" s="171"/>
      <c r="P28" s="171"/>
      <c r="Q28" s="171"/>
      <c r="R28" s="171"/>
      <c r="S28" s="172"/>
      <c r="T28" s="36"/>
    </row>
    <row r="29" spans="1:21" x14ac:dyDescent="0.2">
      <c r="A29" s="36"/>
      <c r="B29" s="36"/>
      <c r="C29" s="36"/>
      <c r="D29" s="37" t="s">
        <v>12</v>
      </c>
      <c r="E29" s="147"/>
      <c r="F29" s="149"/>
      <c r="G29" s="150"/>
      <c r="H29" s="149"/>
      <c r="I29" s="150"/>
      <c r="J29" s="149"/>
      <c r="K29" s="173"/>
      <c r="L29" s="173"/>
      <c r="M29" s="173"/>
      <c r="N29" s="173"/>
      <c r="O29" s="173"/>
      <c r="P29" s="173"/>
      <c r="Q29" s="173"/>
      <c r="R29" s="173"/>
      <c r="S29" s="174"/>
      <c r="T29" s="36"/>
    </row>
    <row r="30" spans="1:21" x14ac:dyDescent="0.2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>
        <f>N11+N42</f>
        <v>33140</v>
      </c>
    </row>
    <row r="31" spans="1:21" x14ac:dyDescent="0.2">
      <c r="A31" s="36"/>
      <c r="B31" s="36"/>
      <c r="C31" s="36"/>
      <c r="D31" s="181" t="s">
        <v>35</v>
      </c>
      <c r="E31" s="182"/>
      <c r="F31" s="182"/>
      <c r="G31" s="182"/>
      <c r="H31" s="182"/>
      <c r="I31" s="182"/>
      <c r="J31" s="183"/>
      <c r="K31" s="181" t="s">
        <v>36</v>
      </c>
      <c r="L31" s="182"/>
      <c r="M31" s="182"/>
      <c r="N31" s="182"/>
      <c r="O31" s="182"/>
      <c r="P31" s="182"/>
      <c r="Q31" s="182"/>
      <c r="R31" s="182"/>
      <c r="S31" s="183"/>
      <c r="T31" s="36"/>
    </row>
    <row r="32" spans="1:21" x14ac:dyDescent="0.2">
      <c r="A32" s="36"/>
      <c r="B32" s="36"/>
      <c r="C32" s="36"/>
      <c r="D32" s="175"/>
      <c r="E32" s="176"/>
      <c r="F32" s="176"/>
      <c r="G32" s="176"/>
      <c r="H32" s="176"/>
      <c r="I32" s="176"/>
      <c r="J32" s="177"/>
      <c r="K32" s="175"/>
      <c r="L32" s="176"/>
      <c r="M32" s="176"/>
      <c r="N32" s="176"/>
      <c r="O32" s="176"/>
      <c r="P32" s="176"/>
      <c r="Q32" s="176"/>
      <c r="R32" s="176"/>
      <c r="S32" s="177"/>
      <c r="T32" s="36"/>
    </row>
    <row r="33" spans="1:20" x14ac:dyDescent="0.2">
      <c r="A33" s="36"/>
      <c r="B33" s="36"/>
      <c r="C33" s="36"/>
      <c r="D33" s="178"/>
      <c r="E33" s="179"/>
      <c r="F33" s="179"/>
      <c r="G33" s="179"/>
      <c r="H33" s="179"/>
      <c r="I33" s="179"/>
      <c r="J33" s="180"/>
      <c r="K33" s="178"/>
      <c r="L33" s="179"/>
      <c r="M33" s="179"/>
      <c r="N33" s="179"/>
      <c r="O33" s="179"/>
      <c r="P33" s="179"/>
      <c r="Q33" s="179"/>
      <c r="R33" s="179"/>
      <c r="S33" s="180"/>
      <c r="T33" s="36"/>
    </row>
    <row r="35" spans="1:20" x14ac:dyDescent="0.2">
      <c r="D35" s="74"/>
      <c r="E35" s="74"/>
      <c r="F35" s="86" t="s">
        <v>18</v>
      </c>
      <c r="G35" s="86"/>
      <c r="H35" s="86"/>
      <c r="I35" s="86"/>
      <c r="J35" s="86"/>
      <c r="K35" s="86"/>
      <c r="L35" s="86"/>
      <c r="M35" s="86"/>
      <c r="N35" s="86"/>
      <c r="O35" s="86"/>
      <c r="P35" s="74" t="s">
        <v>14</v>
      </c>
      <c r="Q35" s="74"/>
      <c r="R35" s="74" t="s">
        <v>15</v>
      </c>
      <c r="S35" s="74"/>
    </row>
    <row r="36" spans="1:20" x14ac:dyDescent="0.2">
      <c r="D36" s="74"/>
      <c r="E36" s="74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74" t="s">
        <v>16</v>
      </c>
      <c r="Q36" s="74"/>
      <c r="R36" s="74" t="s">
        <v>17</v>
      </c>
      <c r="S36" s="74"/>
    </row>
    <row r="37" spans="1:20" x14ac:dyDescent="0.2">
      <c r="D37" s="76" t="s">
        <v>335</v>
      </c>
      <c r="E37" s="76"/>
      <c r="F37" s="88" t="s">
        <v>34</v>
      </c>
      <c r="G37" s="89"/>
      <c r="H37" s="89"/>
      <c r="I37" s="89"/>
      <c r="J37" s="89"/>
      <c r="K37" s="89"/>
      <c r="L37" s="89"/>
      <c r="M37" s="90"/>
      <c r="N37" s="76" t="s">
        <v>336</v>
      </c>
      <c r="O37" s="76"/>
      <c r="P37" s="76"/>
      <c r="Q37" s="76"/>
      <c r="R37" s="76"/>
      <c r="S37" s="76"/>
    </row>
    <row r="38" spans="1:20" x14ac:dyDescent="0.2">
      <c r="D38" s="76" t="s">
        <v>54</v>
      </c>
      <c r="E38" s="76"/>
      <c r="F38" s="76"/>
      <c r="G38" s="76"/>
      <c r="H38" s="76" t="s">
        <v>337</v>
      </c>
      <c r="I38" s="76"/>
      <c r="J38" s="76"/>
      <c r="K38" s="76"/>
      <c r="L38" s="76"/>
      <c r="M38" s="76"/>
      <c r="N38" s="76" t="s">
        <v>339</v>
      </c>
      <c r="O38" s="76"/>
      <c r="P38" s="76"/>
      <c r="Q38" s="76"/>
      <c r="R38" s="76"/>
      <c r="S38" s="76"/>
    </row>
    <row r="39" spans="1:20" x14ac:dyDescent="0.2">
      <c r="D39" s="62" t="s">
        <v>0</v>
      </c>
      <c r="E39" s="87" t="s">
        <v>1</v>
      </c>
      <c r="F39" s="87" t="s">
        <v>2</v>
      </c>
      <c r="G39" s="87"/>
      <c r="H39" s="91" t="s">
        <v>5</v>
      </c>
      <c r="I39" s="92"/>
      <c r="J39" s="92"/>
      <c r="K39" s="92"/>
      <c r="L39" s="92"/>
      <c r="M39" s="93"/>
      <c r="N39" s="62" t="s">
        <v>6</v>
      </c>
      <c r="O39" s="62"/>
      <c r="P39" s="75" t="s">
        <v>32</v>
      </c>
      <c r="Q39" s="75"/>
      <c r="R39" s="75"/>
      <c r="S39" s="75"/>
    </row>
    <row r="40" spans="1:20" x14ac:dyDescent="0.2">
      <c r="D40" s="62"/>
      <c r="E40" s="87"/>
      <c r="F40" s="87"/>
      <c r="G40" s="87"/>
      <c r="H40" s="94" t="s">
        <v>3</v>
      </c>
      <c r="I40" s="95"/>
      <c r="J40" s="94" t="s">
        <v>4</v>
      </c>
      <c r="K40" s="95"/>
      <c r="L40" s="94" t="s">
        <v>27</v>
      </c>
      <c r="M40" s="95"/>
      <c r="N40" s="62"/>
      <c r="O40" s="62"/>
      <c r="P40" s="96" t="s">
        <v>7</v>
      </c>
      <c r="Q40" s="96"/>
      <c r="R40" s="96" t="s">
        <v>8</v>
      </c>
      <c r="S40" s="96"/>
    </row>
    <row r="41" spans="1:20" x14ac:dyDescent="0.2">
      <c r="D41" s="2" t="s">
        <v>9</v>
      </c>
      <c r="E41" s="3"/>
      <c r="F41" s="73"/>
      <c r="G41" s="73"/>
      <c r="H41" s="60"/>
      <c r="I41" s="61"/>
      <c r="J41" s="60"/>
      <c r="K41" s="61"/>
      <c r="L41" s="60"/>
      <c r="M41" s="61"/>
      <c r="N41" s="60"/>
      <c r="O41" s="61"/>
      <c r="P41" s="60"/>
      <c r="Q41" s="61"/>
      <c r="R41" s="60"/>
      <c r="S41" s="61"/>
    </row>
    <row r="42" spans="1:20" x14ac:dyDescent="0.2">
      <c r="D42" s="2" t="s">
        <v>10</v>
      </c>
      <c r="E42" s="3">
        <v>20410</v>
      </c>
      <c r="F42" s="73">
        <v>19795</v>
      </c>
      <c r="G42" s="73"/>
      <c r="H42" s="60">
        <v>24</v>
      </c>
      <c r="I42" s="61"/>
      <c r="J42" s="60">
        <v>10</v>
      </c>
      <c r="K42" s="61"/>
      <c r="L42" s="60">
        <v>34</v>
      </c>
      <c r="M42" s="61"/>
      <c r="N42" s="60">
        <v>21994</v>
      </c>
      <c r="O42" s="61"/>
      <c r="P42" s="60">
        <v>32</v>
      </c>
      <c r="Q42" s="61"/>
      <c r="R42" s="60">
        <v>28.8</v>
      </c>
      <c r="S42" s="61"/>
    </row>
    <row r="43" spans="1:20" x14ac:dyDescent="0.2">
      <c r="D43" s="2" t="s">
        <v>11</v>
      </c>
      <c r="E43" s="3"/>
      <c r="F43" s="73"/>
      <c r="G43" s="73"/>
      <c r="H43" s="60"/>
      <c r="I43" s="61"/>
      <c r="J43" s="60"/>
      <c r="K43" s="61"/>
      <c r="L43" s="60"/>
      <c r="M43" s="61"/>
      <c r="N43" s="60"/>
      <c r="O43" s="61"/>
      <c r="P43" s="60"/>
      <c r="Q43" s="61"/>
      <c r="R43" s="60"/>
      <c r="S43" s="61"/>
    </row>
    <row r="44" spans="1:20" x14ac:dyDescent="0.2">
      <c r="D44" s="2" t="s">
        <v>12</v>
      </c>
      <c r="E44" s="3"/>
      <c r="F44" s="73"/>
      <c r="G44" s="73"/>
      <c r="H44" s="60"/>
      <c r="I44" s="61"/>
      <c r="J44" s="60"/>
      <c r="K44" s="61"/>
      <c r="L44" s="60"/>
      <c r="M44" s="61"/>
      <c r="N44" s="60"/>
      <c r="O44" s="61"/>
      <c r="P44" s="60"/>
      <c r="Q44" s="61"/>
      <c r="R44" s="60"/>
      <c r="S44" s="61"/>
    </row>
    <row r="45" spans="1:20" x14ac:dyDescent="0.2">
      <c r="D45" s="6" t="s">
        <v>13</v>
      </c>
      <c r="E45" s="8">
        <f>SUM(E41:E44)</f>
        <v>20410</v>
      </c>
      <c r="F45" s="58">
        <f>SUM(F41:G44)</f>
        <v>19795</v>
      </c>
      <c r="G45" s="59"/>
      <c r="H45" s="58"/>
      <c r="I45" s="59"/>
      <c r="J45" s="58"/>
      <c r="K45" s="59"/>
      <c r="L45" s="58"/>
      <c r="M45" s="59"/>
      <c r="N45" s="69">
        <f>SUM(N41:O44)</f>
        <v>21994</v>
      </c>
      <c r="O45" s="69"/>
      <c r="P45" s="58"/>
      <c r="Q45" s="59"/>
      <c r="R45" s="69">
        <f>SUM(R41:S44)</f>
        <v>28.8</v>
      </c>
      <c r="S45" s="69"/>
    </row>
    <row r="46" spans="1:20" x14ac:dyDescent="0.2">
      <c r="D46" s="70" t="s">
        <v>341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2"/>
    </row>
    <row r="47" spans="1:20" x14ac:dyDescent="0.2">
      <c r="D47" s="62" t="s">
        <v>19</v>
      </c>
      <c r="E47" s="62"/>
      <c r="F47" s="62" t="s">
        <v>26</v>
      </c>
      <c r="G47" s="62"/>
      <c r="H47" s="62"/>
      <c r="I47" s="62"/>
      <c r="J47" s="62"/>
      <c r="K47" s="62"/>
      <c r="L47" s="62"/>
      <c r="M47" s="62"/>
      <c r="N47" s="62"/>
      <c r="O47" s="62"/>
      <c r="P47" s="62" t="s">
        <v>21</v>
      </c>
      <c r="Q47" s="62"/>
      <c r="R47" s="62" t="s">
        <v>22</v>
      </c>
      <c r="S47" s="62"/>
    </row>
    <row r="48" spans="1:20" x14ac:dyDescent="0.2">
      <c r="D48" s="68" t="s">
        <v>0</v>
      </c>
      <c r="E48" s="68" t="s">
        <v>20</v>
      </c>
      <c r="F48" s="68">
        <v>1</v>
      </c>
      <c r="G48" s="68">
        <v>2</v>
      </c>
      <c r="H48" s="68">
        <v>3</v>
      </c>
      <c r="I48" s="68">
        <v>4</v>
      </c>
      <c r="J48" s="68">
        <v>5</v>
      </c>
      <c r="K48" s="68">
        <v>6</v>
      </c>
      <c r="L48" s="68">
        <v>7</v>
      </c>
      <c r="M48" s="68">
        <v>8</v>
      </c>
      <c r="N48" s="68">
        <v>9</v>
      </c>
      <c r="O48" s="68">
        <v>10</v>
      </c>
      <c r="P48" s="62"/>
      <c r="Q48" s="62"/>
      <c r="R48" s="62"/>
      <c r="S48" s="62"/>
    </row>
    <row r="49" spans="4:19" x14ac:dyDescent="0.2"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2"/>
      <c r="Q49" s="62"/>
      <c r="R49" s="7" t="s">
        <v>23</v>
      </c>
      <c r="S49" s="7" t="s">
        <v>25</v>
      </c>
    </row>
    <row r="50" spans="4:19" x14ac:dyDescent="0.2">
      <c r="D50" s="2" t="s">
        <v>9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4:19" x14ac:dyDescent="0.2">
      <c r="D51" s="2" t="s">
        <v>10</v>
      </c>
      <c r="E51" s="4" t="s">
        <v>342</v>
      </c>
      <c r="F51" s="1">
        <v>22.51</v>
      </c>
      <c r="G51" s="1">
        <v>23.68</v>
      </c>
      <c r="H51" s="1">
        <v>23.04</v>
      </c>
      <c r="I51" s="1">
        <v>23.04</v>
      </c>
      <c r="J51" s="1">
        <v>23.04</v>
      </c>
      <c r="K51" s="1">
        <v>23.96</v>
      </c>
      <c r="L51" s="1">
        <v>6.6</v>
      </c>
      <c r="M51" s="1"/>
      <c r="N51" s="1"/>
      <c r="O51" s="1"/>
      <c r="P51" s="1">
        <v>1.5</v>
      </c>
      <c r="Q51" s="1">
        <v>6.7</v>
      </c>
      <c r="R51" s="1">
        <v>7.7169999999999996</v>
      </c>
      <c r="S51" s="1">
        <v>5.61</v>
      </c>
    </row>
    <row r="52" spans="4:19" x14ac:dyDescent="0.2">
      <c r="D52" s="2" t="s">
        <v>11</v>
      </c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4:19" x14ac:dyDescent="0.2">
      <c r="D53" s="2" t="s">
        <v>12</v>
      </c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4:19" x14ac:dyDescent="0.2">
      <c r="D54" s="62" t="s">
        <v>30</v>
      </c>
      <c r="E54" s="62"/>
      <c r="F54" s="62"/>
      <c r="G54" s="62"/>
      <c r="H54" s="62"/>
      <c r="I54" s="62"/>
      <c r="J54" s="62"/>
      <c r="K54" s="62" t="s">
        <v>31</v>
      </c>
      <c r="L54" s="62"/>
      <c r="M54" s="62"/>
      <c r="N54" s="62"/>
      <c r="O54" s="62"/>
      <c r="P54" s="62"/>
      <c r="Q54" s="62"/>
      <c r="R54" s="62"/>
      <c r="S54" s="62"/>
    </row>
    <row r="55" spans="4:19" x14ac:dyDescent="0.2">
      <c r="D55" s="68" t="s">
        <v>0</v>
      </c>
      <c r="E55" s="63" t="s">
        <v>27</v>
      </c>
      <c r="F55" s="64"/>
      <c r="G55" s="63" t="s">
        <v>28</v>
      </c>
      <c r="H55" s="64"/>
      <c r="I55" s="63" t="s">
        <v>29</v>
      </c>
      <c r="J55" s="64"/>
      <c r="K55" s="77"/>
      <c r="L55" s="78"/>
      <c r="M55" s="78"/>
      <c r="N55" s="78"/>
      <c r="O55" s="78"/>
      <c r="P55" s="78"/>
      <c r="Q55" s="78"/>
      <c r="R55" s="78"/>
      <c r="S55" s="79"/>
    </row>
    <row r="56" spans="4:19" x14ac:dyDescent="0.2">
      <c r="D56" s="68"/>
      <c r="E56" s="65"/>
      <c r="F56" s="66"/>
      <c r="G56" s="65"/>
      <c r="H56" s="66"/>
      <c r="I56" s="65"/>
      <c r="J56" s="66"/>
      <c r="K56" s="80"/>
      <c r="L56" s="81"/>
      <c r="M56" s="81"/>
      <c r="N56" s="81"/>
      <c r="O56" s="81"/>
      <c r="P56" s="81"/>
      <c r="Q56" s="81"/>
      <c r="R56" s="81"/>
      <c r="S56" s="82"/>
    </row>
    <row r="57" spans="4:19" x14ac:dyDescent="0.2">
      <c r="D57" s="2" t="s">
        <v>9</v>
      </c>
      <c r="E57" s="60"/>
      <c r="F57" s="61"/>
      <c r="G57" s="60"/>
      <c r="H57" s="61"/>
      <c r="I57" s="60"/>
      <c r="J57" s="61"/>
      <c r="K57" s="80"/>
      <c r="L57" s="81"/>
      <c r="M57" s="81"/>
      <c r="N57" s="81"/>
      <c r="O57" s="81"/>
      <c r="P57" s="81"/>
      <c r="Q57" s="81"/>
      <c r="R57" s="81"/>
      <c r="S57" s="82"/>
    </row>
    <row r="58" spans="4:19" x14ac:dyDescent="0.2">
      <c r="D58" s="2" t="s">
        <v>10</v>
      </c>
      <c r="E58" s="60">
        <v>97</v>
      </c>
      <c r="F58" s="61"/>
      <c r="G58" s="60">
        <v>0.57199999999999995</v>
      </c>
      <c r="H58" s="61"/>
      <c r="I58" s="60">
        <v>7.1449999999999996</v>
      </c>
      <c r="J58" s="61"/>
      <c r="K58" s="80"/>
      <c r="L58" s="81"/>
      <c r="M58" s="81"/>
      <c r="N58" s="81"/>
      <c r="O58" s="81"/>
      <c r="P58" s="81"/>
      <c r="Q58" s="81"/>
      <c r="R58" s="81"/>
      <c r="S58" s="82"/>
    </row>
    <row r="59" spans="4:19" x14ac:dyDescent="0.2">
      <c r="D59" s="2" t="s">
        <v>11</v>
      </c>
      <c r="E59" s="60"/>
      <c r="F59" s="61"/>
      <c r="G59" s="60"/>
      <c r="H59" s="61"/>
      <c r="I59" s="60"/>
      <c r="J59" s="61"/>
      <c r="K59" s="80"/>
      <c r="L59" s="81"/>
      <c r="M59" s="81"/>
      <c r="N59" s="81"/>
      <c r="O59" s="81"/>
      <c r="P59" s="81"/>
      <c r="Q59" s="81"/>
      <c r="R59" s="81"/>
      <c r="S59" s="82"/>
    </row>
    <row r="60" spans="4:19" x14ac:dyDescent="0.2">
      <c r="D60" s="2" t="s">
        <v>12</v>
      </c>
      <c r="E60" s="60"/>
      <c r="F60" s="61"/>
      <c r="G60" s="60"/>
      <c r="H60" s="61"/>
      <c r="I60" s="60"/>
      <c r="J60" s="61"/>
      <c r="K60" s="83"/>
      <c r="L60" s="84"/>
      <c r="M60" s="84"/>
      <c r="N60" s="84"/>
      <c r="O60" s="84"/>
      <c r="P60" s="84"/>
      <c r="Q60" s="84"/>
      <c r="R60" s="84"/>
      <c r="S60" s="85"/>
    </row>
    <row r="62" spans="4:19" x14ac:dyDescent="0.2">
      <c r="D62" s="67" t="s">
        <v>35</v>
      </c>
      <c r="E62" s="67"/>
      <c r="F62" s="67"/>
      <c r="G62" s="67"/>
      <c r="H62" s="67"/>
      <c r="I62" s="67"/>
      <c r="J62" s="67"/>
      <c r="K62" s="67" t="s">
        <v>36</v>
      </c>
      <c r="L62" s="67"/>
      <c r="M62" s="67"/>
      <c r="N62" s="67"/>
      <c r="O62" s="67"/>
      <c r="P62" s="67"/>
      <c r="Q62" s="67"/>
      <c r="R62" s="67"/>
      <c r="S62" s="67"/>
    </row>
    <row r="63" spans="4:19" x14ac:dyDescent="0.2"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</row>
    <row r="64" spans="4:19" x14ac:dyDescent="0.2"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</row>
  </sheetData>
  <mergeCells count="196"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  <mergeCell ref="R9:S9"/>
    <mergeCell ref="F10:G10"/>
    <mergeCell ref="H10:I10"/>
    <mergeCell ref="J10:K10"/>
    <mergeCell ref="L10:M10"/>
    <mergeCell ref="N10:O10"/>
    <mergeCell ref="P10:Q10"/>
    <mergeCell ref="R10:S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R18"/>
    <mergeCell ref="S16:T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N17:N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E29:F29"/>
    <mergeCell ref="G29:H29"/>
    <mergeCell ref="I29:J29"/>
    <mergeCell ref="D31:J31"/>
    <mergeCell ref="K31:S31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D37:E37"/>
    <mergeCell ref="F37:M37"/>
    <mergeCell ref="N37:S37"/>
    <mergeCell ref="D38:G38"/>
    <mergeCell ref="H38:M38"/>
    <mergeCell ref="N38:S38"/>
    <mergeCell ref="D35:E36"/>
    <mergeCell ref="F35:O36"/>
    <mergeCell ref="P35:Q35"/>
    <mergeCell ref="R35:S35"/>
    <mergeCell ref="P36:Q36"/>
    <mergeCell ref="R36:S36"/>
    <mergeCell ref="R40:S40"/>
    <mergeCell ref="F41:G41"/>
    <mergeCell ref="H41:I41"/>
    <mergeCell ref="J41:K41"/>
    <mergeCell ref="L41:M41"/>
    <mergeCell ref="N41:O41"/>
    <mergeCell ref="P41:Q41"/>
    <mergeCell ref="R41:S41"/>
    <mergeCell ref="D39:D40"/>
    <mergeCell ref="E39:E40"/>
    <mergeCell ref="F39:G40"/>
    <mergeCell ref="H39:M39"/>
    <mergeCell ref="N39:O40"/>
    <mergeCell ref="P39:S39"/>
    <mergeCell ref="H40:I40"/>
    <mergeCell ref="J40:K40"/>
    <mergeCell ref="L40:M40"/>
    <mergeCell ref="P40:Q40"/>
    <mergeCell ref="R42:S42"/>
    <mergeCell ref="F43:G43"/>
    <mergeCell ref="H43:I43"/>
    <mergeCell ref="J43:K43"/>
    <mergeCell ref="L43:M43"/>
    <mergeCell ref="N43:O43"/>
    <mergeCell ref="P43:Q43"/>
    <mergeCell ref="R43:S43"/>
    <mergeCell ref="F42:G42"/>
    <mergeCell ref="H42:I42"/>
    <mergeCell ref="J42:K42"/>
    <mergeCell ref="L42:M42"/>
    <mergeCell ref="N42:O42"/>
    <mergeCell ref="P42:Q42"/>
    <mergeCell ref="R44:S44"/>
    <mergeCell ref="F45:G45"/>
    <mergeCell ref="H45:I45"/>
    <mergeCell ref="J45:K45"/>
    <mergeCell ref="L45:M45"/>
    <mergeCell ref="N45:O45"/>
    <mergeCell ref="P45:Q45"/>
    <mergeCell ref="R45:S45"/>
    <mergeCell ref="F44:G44"/>
    <mergeCell ref="H44:I44"/>
    <mergeCell ref="J44:K44"/>
    <mergeCell ref="L44:M44"/>
    <mergeCell ref="N44:O44"/>
    <mergeCell ref="P44:Q44"/>
    <mergeCell ref="D46:S46"/>
    <mergeCell ref="D47:E47"/>
    <mergeCell ref="F47:O47"/>
    <mergeCell ref="P47:Q49"/>
    <mergeCell ref="R47:S48"/>
    <mergeCell ref="D48:D49"/>
    <mergeCell ref="E48:E49"/>
    <mergeCell ref="F48:F49"/>
    <mergeCell ref="G48:G49"/>
    <mergeCell ref="H48:H49"/>
    <mergeCell ref="O48:O49"/>
    <mergeCell ref="I48:I49"/>
    <mergeCell ref="J48:J49"/>
    <mergeCell ref="K48:K49"/>
    <mergeCell ref="L48:L49"/>
    <mergeCell ref="M48:M49"/>
    <mergeCell ref="N48:N49"/>
    <mergeCell ref="D54:J54"/>
    <mergeCell ref="K54:S54"/>
    <mergeCell ref="D55:D56"/>
    <mergeCell ref="E55:F56"/>
    <mergeCell ref="G55:H56"/>
    <mergeCell ref="I55:J56"/>
    <mergeCell ref="K55:S60"/>
    <mergeCell ref="E57:F57"/>
    <mergeCell ref="G57:H57"/>
    <mergeCell ref="E60:F60"/>
    <mergeCell ref="G60:H60"/>
    <mergeCell ref="I60:J60"/>
    <mergeCell ref="D62:J62"/>
    <mergeCell ref="K62:S62"/>
    <mergeCell ref="D63:J64"/>
    <mergeCell ref="K63:S64"/>
    <mergeCell ref="I57:J57"/>
    <mergeCell ref="E58:F58"/>
    <mergeCell ref="G58:H58"/>
    <mergeCell ref="I58:J58"/>
    <mergeCell ref="E59:F59"/>
    <mergeCell ref="G59:H59"/>
    <mergeCell ref="I59:J59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BB896-8217-4741-99E1-F6DF62F4E059}">
  <dimension ref="A1:T33"/>
  <sheetViews>
    <sheetView topLeftCell="N1" workbookViewId="0">
      <selection activeCell="N12" sqref="N12:O12"/>
    </sheetView>
  </sheetViews>
  <sheetFormatPr baseColWidth="10" defaultRowHeight="16" x14ac:dyDescent="0.2"/>
  <sheetData>
    <row r="1" spans="1:20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x14ac:dyDescent="0.2">
      <c r="A4" s="36"/>
      <c r="B4" s="36"/>
      <c r="C4" s="36"/>
      <c r="D4" s="107"/>
      <c r="E4" s="108"/>
      <c r="F4" s="111" t="s">
        <v>18</v>
      </c>
      <c r="G4" s="112"/>
      <c r="H4" s="112"/>
      <c r="I4" s="112"/>
      <c r="J4" s="112"/>
      <c r="K4" s="112"/>
      <c r="L4" s="112"/>
      <c r="M4" s="112"/>
      <c r="N4" s="112"/>
      <c r="O4" s="113"/>
      <c r="P4" s="117" t="s">
        <v>14</v>
      </c>
      <c r="Q4" s="118"/>
      <c r="R4" s="117" t="s">
        <v>15</v>
      </c>
      <c r="S4" s="118"/>
      <c r="T4" s="36"/>
    </row>
    <row r="5" spans="1:20" x14ac:dyDescent="0.2">
      <c r="A5" s="36"/>
      <c r="B5" s="36"/>
      <c r="C5" s="36"/>
      <c r="D5" s="109"/>
      <c r="E5" s="110"/>
      <c r="F5" s="114"/>
      <c r="G5" s="115"/>
      <c r="H5" s="115"/>
      <c r="I5" s="115"/>
      <c r="J5" s="115"/>
      <c r="K5" s="115"/>
      <c r="L5" s="115"/>
      <c r="M5" s="115"/>
      <c r="N5" s="115"/>
      <c r="O5" s="116"/>
      <c r="P5" s="117" t="s">
        <v>16</v>
      </c>
      <c r="Q5" s="118"/>
      <c r="R5" s="117" t="s">
        <v>17</v>
      </c>
      <c r="S5" s="118"/>
      <c r="T5" s="36"/>
    </row>
    <row r="6" spans="1:20" x14ac:dyDescent="0.2">
      <c r="A6" s="36"/>
      <c r="B6" s="36"/>
      <c r="C6" s="36"/>
      <c r="D6" s="119" t="s">
        <v>343</v>
      </c>
      <c r="E6" s="120"/>
      <c r="F6" s="119" t="s">
        <v>34</v>
      </c>
      <c r="G6" s="121"/>
      <c r="H6" s="121"/>
      <c r="I6" s="121"/>
      <c r="J6" s="121"/>
      <c r="K6" s="121"/>
      <c r="L6" s="121"/>
      <c r="M6" s="122"/>
      <c r="N6" s="123" t="s">
        <v>345</v>
      </c>
      <c r="O6" s="121"/>
      <c r="P6" s="121"/>
      <c r="Q6" s="121"/>
      <c r="R6" s="121"/>
      <c r="S6" s="120"/>
      <c r="T6" s="36"/>
    </row>
    <row r="7" spans="1:20" x14ac:dyDescent="0.2">
      <c r="A7" s="36"/>
      <c r="B7" s="36"/>
      <c r="C7" s="36"/>
      <c r="D7" s="119" t="s">
        <v>293</v>
      </c>
      <c r="E7" s="121"/>
      <c r="F7" s="121"/>
      <c r="G7" s="120"/>
      <c r="H7" s="119" t="s">
        <v>344</v>
      </c>
      <c r="I7" s="121"/>
      <c r="J7" s="121"/>
      <c r="K7" s="121"/>
      <c r="L7" s="121"/>
      <c r="M7" s="120"/>
      <c r="N7" s="119" t="s">
        <v>346</v>
      </c>
      <c r="O7" s="121"/>
      <c r="P7" s="121"/>
      <c r="Q7" s="121"/>
      <c r="R7" s="121"/>
      <c r="S7" s="120"/>
      <c r="T7" s="36"/>
    </row>
    <row r="8" spans="1:20" ht="16" customHeight="1" x14ac:dyDescent="0.2">
      <c r="A8" s="36"/>
      <c r="B8" s="36"/>
      <c r="C8" s="36"/>
      <c r="D8" s="132" t="s">
        <v>0</v>
      </c>
      <c r="E8" s="134" t="s">
        <v>1</v>
      </c>
      <c r="F8" s="136" t="s">
        <v>2</v>
      </c>
      <c r="G8" s="137"/>
      <c r="H8" s="140" t="s">
        <v>5</v>
      </c>
      <c r="I8" s="141"/>
      <c r="J8" s="141"/>
      <c r="K8" s="141"/>
      <c r="L8" s="141"/>
      <c r="M8" s="142"/>
      <c r="N8" s="143" t="s">
        <v>6</v>
      </c>
      <c r="O8" s="144"/>
      <c r="P8" s="124" t="s">
        <v>32</v>
      </c>
      <c r="Q8" s="125"/>
      <c r="R8" s="125"/>
      <c r="S8" s="126"/>
      <c r="T8" s="36"/>
    </row>
    <row r="9" spans="1:20" x14ac:dyDescent="0.2">
      <c r="A9" s="36"/>
      <c r="B9" s="36"/>
      <c r="C9" s="36"/>
      <c r="D9" s="133"/>
      <c r="E9" s="135"/>
      <c r="F9" s="138"/>
      <c r="G9" s="139"/>
      <c r="H9" s="127" t="s">
        <v>3</v>
      </c>
      <c r="I9" s="128"/>
      <c r="J9" s="129" t="s">
        <v>4</v>
      </c>
      <c r="K9" s="128"/>
      <c r="L9" s="129" t="s">
        <v>27</v>
      </c>
      <c r="M9" s="128"/>
      <c r="N9" s="145"/>
      <c r="O9" s="146"/>
      <c r="P9" s="130" t="s">
        <v>7</v>
      </c>
      <c r="Q9" s="131"/>
      <c r="R9" s="130" t="s">
        <v>8</v>
      </c>
      <c r="S9" s="131"/>
      <c r="T9" s="36"/>
    </row>
    <row r="10" spans="1:20" x14ac:dyDescent="0.2">
      <c r="A10" s="36"/>
      <c r="B10" s="36"/>
      <c r="C10" s="36"/>
      <c r="D10" s="37" t="s">
        <v>9</v>
      </c>
      <c r="E10" s="38"/>
      <c r="F10" s="147"/>
      <c r="G10" s="148"/>
      <c r="H10" s="147"/>
      <c r="I10" s="149"/>
      <c r="J10" s="150"/>
      <c r="K10" s="149"/>
      <c r="L10" s="150"/>
      <c r="M10" s="149"/>
      <c r="N10" s="150"/>
      <c r="O10" s="149"/>
      <c r="P10" s="150"/>
      <c r="Q10" s="149"/>
      <c r="R10" s="150"/>
      <c r="S10" s="149"/>
      <c r="T10" s="36"/>
    </row>
    <row r="11" spans="1:20" x14ac:dyDescent="0.2">
      <c r="A11" s="36"/>
      <c r="B11" s="36"/>
      <c r="C11" s="36"/>
      <c r="D11" s="37" t="s">
        <v>10</v>
      </c>
      <c r="E11" s="38">
        <v>22585</v>
      </c>
      <c r="F11" s="147">
        <v>19910</v>
      </c>
      <c r="G11" s="148"/>
      <c r="H11" s="147">
        <v>24</v>
      </c>
      <c r="I11" s="149"/>
      <c r="J11" s="150">
        <v>14</v>
      </c>
      <c r="K11" s="149"/>
      <c r="L11" s="150">
        <v>19</v>
      </c>
      <c r="M11" s="149"/>
      <c r="N11" s="150">
        <v>22123</v>
      </c>
      <c r="O11" s="149"/>
      <c r="P11" s="150">
        <v>32</v>
      </c>
      <c r="Q11" s="149"/>
      <c r="R11" s="150">
        <f>P11*0.9</f>
        <v>28.8</v>
      </c>
      <c r="S11" s="149"/>
      <c r="T11" s="36"/>
    </row>
    <row r="12" spans="1:20" x14ac:dyDescent="0.2">
      <c r="A12" s="36"/>
      <c r="B12" s="36"/>
      <c r="C12" s="36"/>
      <c r="D12" s="37" t="s">
        <v>11</v>
      </c>
      <c r="E12" s="38">
        <v>16000</v>
      </c>
      <c r="F12" s="147">
        <v>16820</v>
      </c>
      <c r="G12" s="148"/>
      <c r="H12" s="147">
        <v>18</v>
      </c>
      <c r="I12" s="149"/>
      <c r="J12" s="150">
        <v>17</v>
      </c>
      <c r="K12" s="149"/>
      <c r="L12" s="150">
        <v>8</v>
      </c>
      <c r="M12" s="149"/>
      <c r="N12" s="150">
        <v>16820</v>
      </c>
      <c r="O12" s="149"/>
      <c r="P12" s="150">
        <v>28</v>
      </c>
      <c r="Q12" s="149"/>
      <c r="R12" s="150">
        <v>28</v>
      </c>
      <c r="S12" s="149"/>
      <c r="T12" s="36"/>
    </row>
    <row r="13" spans="1:20" x14ac:dyDescent="0.2">
      <c r="A13" s="36"/>
      <c r="B13" s="36"/>
      <c r="C13" s="36"/>
      <c r="D13" s="37" t="s">
        <v>12</v>
      </c>
      <c r="E13" s="38"/>
      <c r="F13" s="147"/>
      <c r="G13" s="148"/>
      <c r="H13" s="147"/>
      <c r="I13" s="149"/>
      <c r="J13" s="150"/>
      <c r="K13" s="149"/>
      <c r="L13" s="150"/>
      <c r="M13" s="149"/>
      <c r="N13" s="150"/>
      <c r="O13" s="149"/>
      <c r="P13" s="150"/>
      <c r="Q13" s="149"/>
      <c r="R13" s="150"/>
      <c r="S13" s="149"/>
      <c r="T13" s="36"/>
    </row>
    <row r="14" spans="1:20" x14ac:dyDescent="0.2">
      <c r="A14" s="36"/>
      <c r="B14" s="36"/>
      <c r="C14" s="36"/>
      <c r="D14" s="39" t="s">
        <v>13</v>
      </c>
      <c r="E14" s="40">
        <f>SUM(E10:E13)</f>
        <v>38585</v>
      </c>
      <c r="F14" s="151">
        <f>SUM(F10:G13)</f>
        <v>36730</v>
      </c>
      <c r="G14" s="152"/>
      <c r="H14" s="151"/>
      <c r="I14" s="153"/>
      <c r="J14" s="154"/>
      <c r="K14" s="153"/>
      <c r="L14" s="154"/>
      <c r="M14" s="153"/>
      <c r="N14" s="154">
        <f>SUM(N10:O13)</f>
        <v>38943</v>
      </c>
      <c r="O14" s="152"/>
      <c r="P14" s="151"/>
      <c r="Q14" s="153"/>
      <c r="R14" s="154">
        <f>SUM(R10:S13)</f>
        <v>56.8</v>
      </c>
      <c r="S14" s="152"/>
      <c r="T14" s="36"/>
    </row>
    <row r="15" spans="1:20" x14ac:dyDescent="0.2">
      <c r="A15" s="36"/>
      <c r="B15" s="36"/>
      <c r="C15" s="36"/>
      <c r="D15" s="119" t="s">
        <v>314</v>
      </c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2"/>
      <c r="T15" s="36"/>
    </row>
    <row r="16" spans="1:20" x14ac:dyDescent="0.2">
      <c r="A16" s="36"/>
      <c r="B16" s="36"/>
      <c r="C16" s="36"/>
      <c r="D16" s="140" t="s">
        <v>19</v>
      </c>
      <c r="E16" s="142"/>
      <c r="F16" s="140" t="s">
        <v>26</v>
      </c>
      <c r="G16" s="141"/>
      <c r="H16" s="141"/>
      <c r="I16" s="141"/>
      <c r="J16" s="141"/>
      <c r="K16" s="141"/>
      <c r="L16" s="141"/>
      <c r="M16" s="141"/>
      <c r="N16" s="141"/>
      <c r="O16" s="142"/>
      <c r="P16" s="155" t="s">
        <v>21</v>
      </c>
      <c r="Q16" s="143"/>
      <c r="R16" s="144"/>
      <c r="S16" s="155" t="s">
        <v>22</v>
      </c>
      <c r="T16" s="162"/>
    </row>
    <row r="17" spans="1:20" x14ac:dyDescent="0.2">
      <c r="A17" s="36"/>
      <c r="B17" s="36"/>
      <c r="C17" s="36"/>
      <c r="D17" s="164" t="s">
        <v>0</v>
      </c>
      <c r="E17" s="164" t="s">
        <v>20</v>
      </c>
      <c r="F17" s="164">
        <v>1</v>
      </c>
      <c r="G17" s="164">
        <v>2</v>
      </c>
      <c r="H17" s="164">
        <v>3</v>
      </c>
      <c r="I17" s="164">
        <v>4</v>
      </c>
      <c r="J17" s="164">
        <v>5</v>
      </c>
      <c r="K17" s="164">
        <v>6</v>
      </c>
      <c r="L17" s="164">
        <v>7</v>
      </c>
      <c r="M17" s="164">
        <v>8</v>
      </c>
      <c r="N17" s="164">
        <v>9</v>
      </c>
      <c r="O17" s="164">
        <v>10</v>
      </c>
      <c r="P17" s="156"/>
      <c r="Q17" s="157"/>
      <c r="R17" s="158"/>
      <c r="S17" s="159"/>
      <c r="T17" s="163"/>
    </row>
    <row r="18" spans="1:20" x14ac:dyDescent="0.2">
      <c r="A18" s="36"/>
      <c r="B18" s="36"/>
      <c r="C18" s="36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59"/>
      <c r="Q18" s="160"/>
      <c r="R18" s="161"/>
      <c r="S18" s="41" t="s">
        <v>23</v>
      </c>
      <c r="T18" s="42" t="s">
        <v>25</v>
      </c>
    </row>
    <row r="19" spans="1:20" x14ac:dyDescent="0.2">
      <c r="A19" s="36"/>
      <c r="B19" s="36"/>
      <c r="C19" s="36"/>
      <c r="D19" s="37" t="s">
        <v>9</v>
      </c>
      <c r="E19" s="44"/>
      <c r="F19" s="45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</row>
    <row r="20" spans="1:20" x14ac:dyDescent="0.2">
      <c r="A20" s="36"/>
      <c r="B20" s="36"/>
      <c r="C20" s="36"/>
      <c r="D20" s="37" t="s">
        <v>10</v>
      </c>
      <c r="E20" s="4" t="s">
        <v>291</v>
      </c>
      <c r="F20" s="45">
        <v>19.399999999999999</v>
      </c>
      <c r="G20" s="43">
        <v>22.15</v>
      </c>
      <c r="H20" s="43">
        <v>23.09</v>
      </c>
      <c r="I20" s="43">
        <v>19.39</v>
      </c>
      <c r="J20" s="43">
        <v>23.24</v>
      </c>
      <c r="K20" s="43">
        <v>23.01</v>
      </c>
      <c r="L20" s="43">
        <v>4.2</v>
      </c>
      <c r="M20" s="43">
        <v>2.9</v>
      </c>
      <c r="N20" s="43"/>
      <c r="O20" s="43"/>
      <c r="P20" s="43">
        <v>1.6</v>
      </c>
      <c r="Q20" s="43"/>
      <c r="R20" s="43"/>
      <c r="S20" s="43">
        <v>5.2539999999999996</v>
      </c>
      <c r="T20" s="43">
        <v>3.87</v>
      </c>
    </row>
    <row r="21" spans="1:20" x14ac:dyDescent="0.2">
      <c r="A21" s="36"/>
      <c r="B21" s="36"/>
      <c r="C21" s="36"/>
      <c r="D21" s="37" t="s">
        <v>11</v>
      </c>
      <c r="E21" s="49" t="s">
        <v>347</v>
      </c>
      <c r="F21" s="45">
        <v>23.73</v>
      </c>
      <c r="G21" s="43">
        <v>21.08</v>
      </c>
      <c r="H21" s="43">
        <v>25.2</v>
      </c>
      <c r="I21" s="43">
        <v>7.2</v>
      </c>
      <c r="J21" s="43">
        <v>17.3</v>
      </c>
      <c r="K21" s="43">
        <v>16.3</v>
      </c>
      <c r="L21" s="43"/>
      <c r="M21" s="43"/>
      <c r="N21" s="43"/>
      <c r="O21" s="43"/>
      <c r="P21" s="43">
        <v>1.5</v>
      </c>
      <c r="Q21" s="43"/>
      <c r="R21" s="43"/>
      <c r="S21" s="43">
        <v>4.0170000000000003</v>
      </c>
      <c r="T21" s="43">
        <v>3.67</v>
      </c>
    </row>
    <row r="22" spans="1:20" x14ac:dyDescent="0.2">
      <c r="A22" s="36"/>
      <c r="B22" s="36"/>
      <c r="C22" s="36"/>
      <c r="D22" s="37" t="s">
        <v>12</v>
      </c>
      <c r="E22" s="4"/>
      <c r="F22" s="45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</row>
    <row r="23" spans="1:20" x14ac:dyDescent="0.2">
      <c r="A23" s="36"/>
      <c r="B23" s="36"/>
      <c r="C23" s="36"/>
      <c r="D23" s="140" t="s">
        <v>30</v>
      </c>
      <c r="E23" s="141"/>
      <c r="F23" s="141"/>
      <c r="G23" s="141"/>
      <c r="H23" s="141"/>
      <c r="I23" s="141"/>
      <c r="J23" s="142"/>
      <c r="K23" s="140" t="s">
        <v>31</v>
      </c>
      <c r="L23" s="141"/>
      <c r="M23" s="141"/>
      <c r="N23" s="141"/>
      <c r="O23" s="141"/>
      <c r="P23" s="141"/>
      <c r="Q23" s="141"/>
      <c r="R23" s="141"/>
      <c r="S23" s="142"/>
      <c r="T23" s="36"/>
    </row>
    <row r="24" spans="1:20" x14ac:dyDescent="0.2">
      <c r="A24" s="36"/>
      <c r="B24" s="36"/>
      <c r="C24" s="36"/>
      <c r="D24" s="164" t="s">
        <v>0</v>
      </c>
      <c r="E24" s="166" t="s">
        <v>27</v>
      </c>
      <c r="F24" s="167"/>
      <c r="G24" s="166" t="s">
        <v>28</v>
      </c>
      <c r="H24" s="167"/>
      <c r="I24" s="166" t="s">
        <v>29</v>
      </c>
      <c r="J24" s="167"/>
      <c r="K24" s="112"/>
      <c r="L24" s="112"/>
      <c r="M24" s="112"/>
      <c r="N24" s="112"/>
      <c r="O24" s="112"/>
      <c r="P24" s="112"/>
      <c r="Q24" s="112"/>
      <c r="R24" s="112"/>
      <c r="S24" s="170"/>
      <c r="T24" s="36"/>
    </row>
    <row r="25" spans="1:20" x14ac:dyDescent="0.2">
      <c r="A25" s="36"/>
      <c r="B25" s="36"/>
      <c r="C25" s="36"/>
      <c r="D25" s="165"/>
      <c r="E25" s="168"/>
      <c r="F25" s="169"/>
      <c r="G25" s="168"/>
      <c r="H25" s="169"/>
      <c r="I25" s="168"/>
      <c r="J25" s="169"/>
      <c r="K25" s="171"/>
      <c r="L25" s="171"/>
      <c r="M25" s="171"/>
      <c r="N25" s="171"/>
      <c r="O25" s="171"/>
      <c r="P25" s="171"/>
      <c r="Q25" s="171"/>
      <c r="R25" s="171"/>
      <c r="S25" s="172"/>
      <c r="T25" s="36"/>
    </row>
    <row r="26" spans="1:20" x14ac:dyDescent="0.2">
      <c r="A26" s="36"/>
      <c r="B26" s="36"/>
      <c r="C26" s="36"/>
      <c r="D26" s="37" t="s">
        <v>9</v>
      </c>
      <c r="E26" s="147"/>
      <c r="F26" s="149"/>
      <c r="G26" s="150"/>
      <c r="H26" s="149"/>
      <c r="I26" s="150"/>
      <c r="J26" s="149"/>
      <c r="K26" s="171"/>
      <c r="L26" s="171"/>
      <c r="M26" s="171"/>
      <c r="N26" s="171"/>
      <c r="O26" s="171"/>
      <c r="P26" s="171"/>
      <c r="Q26" s="171"/>
      <c r="R26" s="171"/>
      <c r="S26" s="172"/>
      <c r="T26" s="36"/>
    </row>
    <row r="27" spans="1:20" x14ac:dyDescent="0.2">
      <c r="A27" s="36"/>
      <c r="B27" s="36"/>
      <c r="C27" s="36"/>
      <c r="D27" s="37" t="s">
        <v>10</v>
      </c>
      <c r="E27" s="147">
        <v>80</v>
      </c>
      <c r="F27" s="149"/>
      <c r="G27" s="150">
        <v>0.47199999999999998</v>
      </c>
      <c r="H27" s="149"/>
      <c r="I27" s="150">
        <v>4.782</v>
      </c>
      <c r="J27" s="149"/>
      <c r="K27" s="171"/>
      <c r="L27" s="171"/>
      <c r="M27" s="171"/>
      <c r="N27" s="171"/>
      <c r="O27" s="171"/>
      <c r="P27" s="171"/>
      <c r="Q27" s="171"/>
      <c r="R27" s="171"/>
      <c r="S27" s="172"/>
      <c r="T27" s="36"/>
    </row>
    <row r="28" spans="1:20" x14ac:dyDescent="0.2">
      <c r="A28" s="36"/>
      <c r="B28" s="36"/>
      <c r="C28" s="36"/>
      <c r="D28" s="37" t="s">
        <v>11</v>
      </c>
      <c r="E28" s="147">
        <v>158</v>
      </c>
      <c r="F28" s="149"/>
      <c r="G28" s="150">
        <v>0.98899999999999999</v>
      </c>
      <c r="H28" s="149"/>
      <c r="I28" s="150">
        <v>3.028</v>
      </c>
      <c r="J28" s="149"/>
      <c r="K28" s="171"/>
      <c r="L28" s="171"/>
      <c r="M28" s="171"/>
      <c r="N28" s="171"/>
      <c r="O28" s="171"/>
      <c r="P28" s="171"/>
      <c r="Q28" s="171"/>
      <c r="R28" s="171"/>
      <c r="S28" s="172"/>
      <c r="T28" s="36"/>
    </row>
    <row r="29" spans="1:20" x14ac:dyDescent="0.2">
      <c r="A29" s="36"/>
      <c r="B29" s="36"/>
      <c r="C29" s="36"/>
      <c r="D29" s="37" t="s">
        <v>12</v>
      </c>
      <c r="E29" s="147"/>
      <c r="F29" s="149"/>
      <c r="G29" s="150"/>
      <c r="H29" s="149"/>
      <c r="I29" s="150"/>
      <c r="J29" s="149"/>
      <c r="K29" s="173"/>
      <c r="L29" s="173"/>
      <c r="M29" s="173"/>
      <c r="N29" s="173"/>
      <c r="O29" s="173"/>
      <c r="P29" s="173"/>
      <c r="Q29" s="173"/>
      <c r="R29" s="173"/>
      <c r="S29" s="174"/>
      <c r="T29" s="36"/>
    </row>
    <row r="30" spans="1:20" x14ac:dyDescent="0.2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</row>
    <row r="31" spans="1:20" x14ac:dyDescent="0.2">
      <c r="A31" s="36"/>
      <c r="B31" s="36"/>
      <c r="C31" s="36"/>
      <c r="D31" s="181" t="s">
        <v>35</v>
      </c>
      <c r="E31" s="182"/>
      <c r="F31" s="182"/>
      <c r="G31" s="182"/>
      <c r="H31" s="182"/>
      <c r="I31" s="182"/>
      <c r="J31" s="183"/>
      <c r="K31" s="181" t="s">
        <v>36</v>
      </c>
      <c r="L31" s="182"/>
      <c r="M31" s="182"/>
      <c r="N31" s="182"/>
      <c r="O31" s="182"/>
      <c r="P31" s="182"/>
      <c r="Q31" s="182"/>
      <c r="R31" s="182"/>
      <c r="S31" s="183"/>
      <c r="T31" s="36"/>
    </row>
    <row r="32" spans="1:20" x14ac:dyDescent="0.2">
      <c r="A32" s="36"/>
      <c r="B32" s="36"/>
      <c r="C32" s="36"/>
      <c r="D32" s="175"/>
      <c r="E32" s="176"/>
      <c r="F32" s="176"/>
      <c r="G32" s="176"/>
      <c r="H32" s="176"/>
      <c r="I32" s="176"/>
      <c r="J32" s="177"/>
      <c r="K32" s="175"/>
      <c r="L32" s="176"/>
      <c r="M32" s="176"/>
      <c r="N32" s="176"/>
      <c r="O32" s="176"/>
      <c r="P32" s="176"/>
      <c r="Q32" s="176"/>
      <c r="R32" s="176"/>
      <c r="S32" s="177"/>
      <c r="T32" s="36"/>
    </row>
    <row r="33" spans="1:20" x14ac:dyDescent="0.2">
      <c r="A33" s="36"/>
      <c r="B33" s="36"/>
      <c r="C33" s="36"/>
      <c r="D33" s="178"/>
      <c r="E33" s="179"/>
      <c r="F33" s="179"/>
      <c r="G33" s="179"/>
      <c r="H33" s="179"/>
      <c r="I33" s="179"/>
      <c r="J33" s="180"/>
      <c r="K33" s="178"/>
      <c r="L33" s="179"/>
      <c r="M33" s="179"/>
      <c r="N33" s="179"/>
      <c r="O33" s="179"/>
      <c r="P33" s="179"/>
      <c r="Q33" s="179"/>
      <c r="R33" s="179"/>
      <c r="S33" s="180"/>
      <c r="T33" s="36"/>
    </row>
  </sheetData>
  <mergeCells count="98">
    <mergeCell ref="H8:M8"/>
    <mergeCell ref="N8:O9"/>
    <mergeCell ref="D7:G7"/>
    <mergeCell ref="H7:M7"/>
    <mergeCell ref="N7:S7"/>
    <mergeCell ref="D8:D9"/>
    <mergeCell ref="R9:S9"/>
    <mergeCell ref="E8:E9"/>
    <mergeCell ref="P8:S8"/>
    <mergeCell ref="H9:I9"/>
    <mergeCell ref="J9:K9"/>
    <mergeCell ref="L9:M9"/>
    <mergeCell ref="P9:Q9"/>
    <mergeCell ref="F8:G9"/>
    <mergeCell ref="D24:D25"/>
    <mergeCell ref="E24:F25"/>
    <mergeCell ref="G24:H25"/>
    <mergeCell ref="F14:G14"/>
    <mergeCell ref="H14:I14"/>
    <mergeCell ref="D16:E16"/>
    <mergeCell ref="F16:O16"/>
    <mergeCell ref="D23:J23"/>
    <mergeCell ref="K23:S23"/>
    <mergeCell ref="M17:M18"/>
    <mergeCell ref="N17:N18"/>
    <mergeCell ref="O17:O18"/>
    <mergeCell ref="I24:J25"/>
    <mergeCell ref="K24:S29"/>
    <mergeCell ref="E26:F26"/>
    <mergeCell ref="G26:H26"/>
    <mergeCell ref="J14:K14"/>
    <mergeCell ref="F10:G10"/>
    <mergeCell ref="H10:I10"/>
    <mergeCell ref="J10:K10"/>
    <mergeCell ref="L10:M10"/>
    <mergeCell ref="R4:S4"/>
    <mergeCell ref="P5:Q5"/>
    <mergeCell ref="R5:S5"/>
    <mergeCell ref="D6:E6"/>
    <mergeCell ref="F6:M6"/>
    <mergeCell ref="N6:S6"/>
    <mergeCell ref="D4:E5"/>
    <mergeCell ref="F4:O5"/>
    <mergeCell ref="P4:Q4"/>
    <mergeCell ref="P10:Q10"/>
    <mergeCell ref="R10:S10"/>
    <mergeCell ref="F11:G11"/>
    <mergeCell ref="H11:I11"/>
    <mergeCell ref="J11:K11"/>
    <mergeCell ref="L11:M11"/>
    <mergeCell ref="N11:O11"/>
    <mergeCell ref="P11:Q11"/>
    <mergeCell ref="R11:S11"/>
    <mergeCell ref="N10:O10"/>
    <mergeCell ref="R12:S12"/>
    <mergeCell ref="F13:G13"/>
    <mergeCell ref="H13:I13"/>
    <mergeCell ref="J13:K13"/>
    <mergeCell ref="L13:M13"/>
    <mergeCell ref="N13:O13"/>
    <mergeCell ref="P13:Q13"/>
    <mergeCell ref="R13:S13"/>
    <mergeCell ref="F12:G12"/>
    <mergeCell ref="H12:I12"/>
    <mergeCell ref="J12:K12"/>
    <mergeCell ref="L12:M12"/>
    <mergeCell ref="N12:O12"/>
    <mergeCell ref="P12:Q12"/>
    <mergeCell ref="P16:R18"/>
    <mergeCell ref="S16:T17"/>
    <mergeCell ref="D17:D18"/>
    <mergeCell ref="L14:M14"/>
    <mergeCell ref="N14:O14"/>
    <mergeCell ref="P14:Q14"/>
    <mergeCell ref="R14:S14"/>
    <mergeCell ref="D15:S15"/>
    <mergeCell ref="E17:E18"/>
    <mergeCell ref="F17:F18"/>
    <mergeCell ref="G17:G18"/>
    <mergeCell ref="H17:H18"/>
    <mergeCell ref="I17:I18"/>
    <mergeCell ref="J17:J18"/>
    <mergeCell ref="K17:K18"/>
    <mergeCell ref="L17:L18"/>
    <mergeCell ref="I26:J26"/>
    <mergeCell ref="E27:F27"/>
    <mergeCell ref="G27:H27"/>
    <mergeCell ref="I27:J27"/>
    <mergeCell ref="E28:F28"/>
    <mergeCell ref="G28:H28"/>
    <mergeCell ref="D32:J33"/>
    <mergeCell ref="K32:S33"/>
    <mergeCell ref="I28:J28"/>
    <mergeCell ref="E29:F29"/>
    <mergeCell ref="G29:H29"/>
    <mergeCell ref="I29:J29"/>
    <mergeCell ref="D31:J31"/>
    <mergeCell ref="K31:S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D76EC-2F90-E744-AA2E-939DF134EBDF}">
  <dimension ref="D4:X64"/>
  <sheetViews>
    <sheetView topLeftCell="M23" workbookViewId="0">
      <selection activeCell="N41" sqref="N41:O41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4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4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4" x14ac:dyDescent="0.2">
      <c r="D6" s="76" t="s">
        <v>72</v>
      </c>
      <c r="E6" s="76"/>
      <c r="F6" s="88" t="s">
        <v>73</v>
      </c>
      <c r="G6" s="89"/>
      <c r="H6" s="89"/>
      <c r="I6" s="89"/>
      <c r="J6" s="89"/>
      <c r="K6" s="89"/>
      <c r="L6" s="89"/>
      <c r="M6" s="90"/>
      <c r="N6" s="76" t="s">
        <v>74</v>
      </c>
      <c r="O6" s="76"/>
      <c r="P6" s="76"/>
      <c r="Q6" s="76"/>
      <c r="R6" s="76"/>
      <c r="S6" s="76"/>
    </row>
    <row r="7" spans="4:24" x14ac:dyDescent="0.2">
      <c r="D7" s="76" t="s">
        <v>54</v>
      </c>
      <c r="E7" s="76"/>
      <c r="F7" s="76"/>
      <c r="G7" s="76"/>
      <c r="H7" s="76" t="s">
        <v>76</v>
      </c>
      <c r="I7" s="76"/>
      <c r="J7" s="76"/>
      <c r="K7" s="76"/>
      <c r="L7" s="76"/>
      <c r="M7" s="76"/>
      <c r="N7" s="76" t="s">
        <v>75</v>
      </c>
      <c r="O7" s="76"/>
      <c r="P7" s="76"/>
      <c r="Q7" s="76"/>
      <c r="R7" s="76"/>
      <c r="S7" s="76"/>
    </row>
    <row r="8" spans="4:24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4" ht="16" customHeight="1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  <c r="V9" s="51" t="s">
        <v>251</v>
      </c>
      <c r="W9" s="52"/>
      <c r="X9" s="53"/>
    </row>
    <row r="10" spans="4:24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  <c r="V10" s="54"/>
      <c r="W10" s="55"/>
      <c r="X10" s="56"/>
    </row>
    <row r="11" spans="4:24" ht="17" thickBot="1" x14ac:dyDescent="0.25">
      <c r="D11" s="2" t="s">
        <v>10</v>
      </c>
      <c r="E11" s="3">
        <v>10131</v>
      </c>
      <c r="F11" s="73">
        <v>9079</v>
      </c>
      <c r="G11" s="73"/>
      <c r="H11" s="60">
        <v>11</v>
      </c>
      <c r="I11" s="61"/>
      <c r="J11" s="60">
        <v>5</v>
      </c>
      <c r="K11" s="61"/>
      <c r="L11" s="60">
        <v>8</v>
      </c>
      <c r="M11" s="61"/>
      <c r="N11" s="60">
        <v>10088</v>
      </c>
      <c r="O11" s="61"/>
      <c r="P11" s="60">
        <v>30</v>
      </c>
      <c r="Q11" s="61"/>
      <c r="R11" s="60">
        <v>27</v>
      </c>
      <c r="S11" s="61"/>
      <c r="V11" s="25" t="s">
        <v>9</v>
      </c>
      <c r="W11" s="25" t="s">
        <v>10</v>
      </c>
      <c r="X11" s="25" t="s">
        <v>226</v>
      </c>
    </row>
    <row r="12" spans="4:24" ht="18" thickTop="1" thickBot="1" x14ac:dyDescent="0.25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V12" s="28">
        <f>3.37/1000</f>
        <v>3.3700000000000002E-3</v>
      </c>
      <c r="W12" s="14">
        <f>5.9/1000</f>
        <v>5.9000000000000007E-3</v>
      </c>
      <c r="X12" s="14">
        <f>6.67/1000</f>
        <v>6.6699999999999997E-3</v>
      </c>
    </row>
    <row r="13" spans="4:24" x14ac:dyDescent="0.2">
      <c r="D13" s="2" t="s">
        <v>12</v>
      </c>
      <c r="E13" s="3"/>
      <c r="F13" s="73"/>
      <c r="G13" s="73"/>
      <c r="H13" s="60"/>
      <c r="I13" s="61"/>
      <c r="J13" s="60"/>
      <c r="K13" s="61"/>
      <c r="L13" s="60"/>
      <c r="M13" s="61"/>
      <c r="N13" s="60"/>
      <c r="O13" s="61"/>
      <c r="P13" s="60"/>
      <c r="Q13" s="61"/>
      <c r="R13" s="60"/>
      <c r="S13" s="61"/>
    </row>
    <row r="14" spans="4:24" x14ac:dyDescent="0.2">
      <c r="D14" s="6" t="s">
        <v>13</v>
      </c>
      <c r="E14" s="8">
        <f>SUM(E10:E13)</f>
        <v>10131</v>
      </c>
      <c r="F14" s="58">
        <f>SUM(F11:G13)</f>
        <v>9079</v>
      </c>
      <c r="G14" s="59"/>
      <c r="H14" s="58"/>
      <c r="I14" s="59"/>
      <c r="J14" s="58"/>
      <c r="K14" s="59"/>
      <c r="L14" s="58"/>
      <c r="M14" s="59"/>
      <c r="N14" s="69">
        <f>SUM(N10:O13)</f>
        <v>10088</v>
      </c>
      <c r="O14" s="69"/>
      <c r="P14" s="58"/>
      <c r="Q14" s="59"/>
      <c r="R14" s="69">
        <f>SUM(R11:S13)</f>
        <v>27</v>
      </c>
      <c r="S14" s="69"/>
    </row>
    <row r="15" spans="4:24" x14ac:dyDescent="0.2">
      <c r="D15" s="70" t="s">
        <v>77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24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20" x14ac:dyDescent="0.2">
      <c r="D20" s="2" t="s">
        <v>10</v>
      </c>
      <c r="E20" s="4" t="s">
        <v>78</v>
      </c>
      <c r="F20" s="1">
        <v>26.24</v>
      </c>
      <c r="G20" s="1">
        <v>22.5</v>
      </c>
      <c r="H20" s="1">
        <v>24.66</v>
      </c>
      <c r="I20" s="1">
        <v>15.65</v>
      </c>
      <c r="J20" s="1"/>
      <c r="K20" s="1"/>
      <c r="L20" s="1"/>
      <c r="M20" s="1"/>
      <c r="N20" s="1"/>
      <c r="O20" s="1"/>
      <c r="P20" s="1">
        <v>15.5</v>
      </c>
      <c r="Q20" s="1">
        <v>8.6</v>
      </c>
      <c r="R20" s="1">
        <v>5.2539999999999996</v>
      </c>
      <c r="S20" s="1">
        <v>8.09</v>
      </c>
      <c r="T20">
        <f>R20/W12</f>
        <v>890.50847457627106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106</v>
      </c>
      <c r="F27" s="61"/>
      <c r="G27" s="60">
        <v>0.625</v>
      </c>
      <c r="H27" s="61"/>
      <c r="I27" s="60">
        <v>4.6289999999999996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/>
      <c r="F29" s="61"/>
      <c r="G29" s="60"/>
      <c r="H29" s="61"/>
      <c r="I29" s="60"/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  <row r="35" spans="4:19" x14ac:dyDescent="0.2">
      <c r="D35" s="74"/>
      <c r="E35" s="74"/>
      <c r="F35" s="86" t="s">
        <v>18</v>
      </c>
      <c r="G35" s="86"/>
      <c r="H35" s="86"/>
      <c r="I35" s="86"/>
      <c r="J35" s="86"/>
      <c r="K35" s="86"/>
      <c r="L35" s="86"/>
      <c r="M35" s="86"/>
      <c r="N35" s="86"/>
      <c r="O35" s="86"/>
      <c r="P35" s="74" t="s">
        <v>14</v>
      </c>
      <c r="Q35" s="74"/>
      <c r="R35" s="74" t="s">
        <v>15</v>
      </c>
      <c r="S35" s="74"/>
    </row>
    <row r="36" spans="4:19" x14ac:dyDescent="0.2">
      <c r="D36" s="74"/>
      <c r="E36" s="74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74" t="s">
        <v>16</v>
      </c>
      <c r="Q36" s="74"/>
      <c r="R36" s="74" t="s">
        <v>17</v>
      </c>
      <c r="S36" s="74"/>
    </row>
    <row r="37" spans="4:19" x14ac:dyDescent="0.2">
      <c r="D37" s="76" t="s">
        <v>72</v>
      </c>
      <c r="E37" s="76"/>
      <c r="F37" s="88" t="s">
        <v>79</v>
      </c>
      <c r="G37" s="89"/>
      <c r="H37" s="89"/>
      <c r="I37" s="89"/>
      <c r="J37" s="89"/>
      <c r="K37" s="89"/>
      <c r="L37" s="89"/>
      <c r="M37" s="90"/>
      <c r="N37" s="76" t="s">
        <v>80</v>
      </c>
      <c r="O37" s="76"/>
      <c r="P37" s="76"/>
      <c r="Q37" s="76"/>
      <c r="R37" s="76"/>
      <c r="S37" s="76"/>
    </row>
    <row r="38" spans="4:19" x14ac:dyDescent="0.2">
      <c r="D38" s="76" t="s">
        <v>38</v>
      </c>
      <c r="E38" s="76"/>
      <c r="F38" s="76"/>
      <c r="G38" s="76"/>
      <c r="H38" s="76" t="s">
        <v>76</v>
      </c>
      <c r="I38" s="76"/>
      <c r="J38" s="76"/>
      <c r="K38" s="76"/>
      <c r="L38" s="76"/>
      <c r="M38" s="76"/>
      <c r="N38" s="76" t="s">
        <v>75</v>
      </c>
      <c r="O38" s="76"/>
      <c r="P38" s="76"/>
      <c r="Q38" s="76"/>
      <c r="R38" s="76"/>
      <c r="S38" s="76"/>
    </row>
    <row r="39" spans="4:19" x14ac:dyDescent="0.2">
      <c r="D39" s="62" t="s">
        <v>0</v>
      </c>
      <c r="E39" s="87" t="s">
        <v>1</v>
      </c>
      <c r="F39" s="87" t="s">
        <v>2</v>
      </c>
      <c r="G39" s="87"/>
      <c r="H39" s="91" t="s">
        <v>5</v>
      </c>
      <c r="I39" s="92"/>
      <c r="J39" s="92"/>
      <c r="K39" s="92"/>
      <c r="L39" s="92"/>
      <c r="M39" s="93"/>
      <c r="N39" s="62" t="s">
        <v>6</v>
      </c>
      <c r="O39" s="62"/>
      <c r="P39" s="75" t="s">
        <v>32</v>
      </c>
      <c r="Q39" s="75"/>
      <c r="R39" s="75"/>
      <c r="S39" s="75"/>
    </row>
    <row r="40" spans="4:19" x14ac:dyDescent="0.2">
      <c r="D40" s="62"/>
      <c r="E40" s="87"/>
      <c r="F40" s="87"/>
      <c r="G40" s="87"/>
      <c r="H40" s="94" t="s">
        <v>3</v>
      </c>
      <c r="I40" s="95"/>
      <c r="J40" s="94" t="s">
        <v>4</v>
      </c>
      <c r="K40" s="95"/>
      <c r="L40" s="94" t="s">
        <v>27</v>
      </c>
      <c r="M40" s="95"/>
      <c r="N40" s="62"/>
      <c r="O40" s="62"/>
      <c r="P40" s="96" t="s">
        <v>7</v>
      </c>
      <c r="Q40" s="96"/>
      <c r="R40" s="96" t="s">
        <v>8</v>
      </c>
      <c r="S40" s="96"/>
    </row>
    <row r="41" spans="4:19" x14ac:dyDescent="0.2">
      <c r="D41" s="2" t="s">
        <v>9</v>
      </c>
      <c r="E41" s="3">
        <v>8000</v>
      </c>
      <c r="F41" s="73">
        <v>8435</v>
      </c>
      <c r="G41" s="73"/>
      <c r="H41" s="60">
        <v>11</v>
      </c>
      <c r="I41" s="61"/>
      <c r="J41" s="60">
        <v>21</v>
      </c>
      <c r="K41" s="61"/>
      <c r="L41" s="60">
        <v>28</v>
      </c>
      <c r="M41" s="61"/>
      <c r="N41" s="60">
        <v>21089</v>
      </c>
      <c r="O41" s="61"/>
      <c r="P41" s="60">
        <v>27</v>
      </c>
      <c r="Q41" s="61"/>
      <c r="R41" s="60">
        <v>10.8</v>
      </c>
      <c r="S41" s="61"/>
    </row>
    <row r="42" spans="4:19" x14ac:dyDescent="0.2">
      <c r="D42" s="2" t="s">
        <v>10</v>
      </c>
      <c r="E42" s="3"/>
      <c r="F42" s="73"/>
      <c r="G42" s="73"/>
      <c r="H42" s="60"/>
      <c r="I42" s="61"/>
      <c r="J42" s="60"/>
      <c r="K42" s="61"/>
      <c r="L42" s="60"/>
      <c r="M42" s="61"/>
      <c r="N42" s="60"/>
      <c r="O42" s="61"/>
      <c r="P42" s="60"/>
      <c r="Q42" s="61"/>
      <c r="R42" s="60"/>
      <c r="S42" s="61"/>
    </row>
    <row r="43" spans="4:19" x14ac:dyDescent="0.2">
      <c r="D43" s="2" t="s">
        <v>11</v>
      </c>
      <c r="E43" s="3"/>
      <c r="F43" s="73"/>
      <c r="G43" s="73"/>
      <c r="H43" s="60"/>
      <c r="I43" s="61"/>
      <c r="J43" s="60"/>
      <c r="K43" s="61"/>
      <c r="L43" s="60"/>
      <c r="M43" s="61"/>
      <c r="N43" s="60"/>
      <c r="O43" s="61"/>
      <c r="P43" s="60"/>
      <c r="Q43" s="61"/>
      <c r="R43" s="60"/>
      <c r="S43" s="61"/>
    </row>
    <row r="44" spans="4:19" x14ac:dyDescent="0.2">
      <c r="D44" s="2" t="s">
        <v>12</v>
      </c>
      <c r="E44" s="3">
        <v>19436</v>
      </c>
      <c r="F44" s="73">
        <v>18099</v>
      </c>
      <c r="G44" s="73"/>
      <c r="H44" s="60">
        <v>22</v>
      </c>
      <c r="I44" s="61"/>
      <c r="J44" s="60">
        <v>25</v>
      </c>
      <c r="K44" s="61"/>
      <c r="L44" s="60">
        <v>14</v>
      </c>
      <c r="M44" s="61"/>
      <c r="N44" s="60">
        <v>16454</v>
      </c>
      <c r="O44" s="61"/>
      <c r="P44" s="60">
        <v>39</v>
      </c>
      <c r="Q44" s="61"/>
      <c r="R44" s="60">
        <v>42.9</v>
      </c>
      <c r="S44" s="61"/>
    </row>
    <row r="45" spans="4:19" x14ac:dyDescent="0.2">
      <c r="D45" s="6" t="s">
        <v>13</v>
      </c>
      <c r="E45" s="8">
        <f>SUM(E41:E44)</f>
        <v>27436</v>
      </c>
      <c r="F45" s="69">
        <f>SUM(F41:G44)</f>
        <v>26534</v>
      </c>
      <c r="G45" s="69"/>
      <c r="H45" s="58"/>
      <c r="I45" s="59"/>
      <c r="J45" s="58"/>
      <c r="K45" s="59"/>
      <c r="L45" s="58"/>
      <c r="M45" s="59"/>
      <c r="N45" s="69">
        <f>SUM(N41:O44)</f>
        <v>37543</v>
      </c>
      <c r="O45" s="69"/>
      <c r="P45" s="58"/>
      <c r="Q45" s="59"/>
      <c r="R45" s="69">
        <f>SUM(R41:S44)</f>
        <v>53.7</v>
      </c>
      <c r="S45" s="69"/>
    </row>
    <row r="46" spans="4:19" x14ac:dyDescent="0.2">
      <c r="D46" s="70" t="s">
        <v>81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2"/>
    </row>
    <row r="47" spans="4:19" x14ac:dyDescent="0.2">
      <c r="D47" s="62" t="s">
        <v>19</v>
      </c>
      <c r="E47" s="62"/>
      <c r="F47" s="62" t="s">
        <v>26</v>
      </c>
      <c r="G47" s="62"/>
      <c r="H47" s="62"/>
      <c r="I47" s="62"/>
      <c r="J47" s="62"/>
      <c r="K47" s="62"/>
      <c r="L47" s="62"/>
      <c r="M47" s="62"/>
      <c r="N47" s="62"/>
      <c r="O47" s="62"/>
      <c r="P47" s="62" t="s">
        <v>21</v>
      </c>
      <c r="Q47" s="62"/>
      <c r="R47" s="62" t="s">
        <v>22</v>
      </c>
      <c r="S47" s="62"/>
    </row>
    <row r="48" spans="4:19" x14ac:dyDescent="0.2">
      <c r="D48" s="68" t="s">
        <v>0</v>
      </c>
      <c r="E48" s="68" t="s">
        <v>20</v>
      </c>
      <c r="F48" s="68">
        <v>1</v>
      </c>
      <c r="G48" s="68">
        <v>2</v>
      </c>
      <c r="H48" s="68">
        <v>3</v>
      </c>
      <c r="I48" s="68">
        <v>4</v>
      </c>
      <c r="J48" s="68">
        <v>5</v>
      </c>
      <c r="K48" s="68">
        <v>6</v>
      </c>
      <c r="L48" s="68">
        <v>7</v>
      </c>
      <c r="M48" s="68">
        <v>8</v>
      </c>
      <c r="N48" s="68">
        <v>9</v>
      </c>
      <c r="O48" s="68">
        <v>10</v>
      </c>
      <c r="P48" s="62"/>
      <c r="Q48" s="62"/>
      <c r="R48" s="62"/>
      <c r="S48" s="62"/>
    </row>
    <row r="49" spans="4:22" x14ac:dyDescent="0.2"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2"/>
      <c r="Q49" s="62"/>
      <c r="R49" s="7" t="s">
        <v>23</v>
      </c>
      <c r="S49" s="7" t="s">
        <v>25</v>
      </c>
    </row>
    <row r="50" spans="4:22" x14ac:dyDescent="0.2">
      <c r="D50" s="2" t="s">
        <v>9</v>
      </c>
      <c r="E50" s="4" t="s">
        <v>47</v>
      </c>
      <c r="F50" s="1">
        <v>23.4</v>
      </c>
      <c r="G50" s="1">
        <v>23.39</v>
      </c>
      <c r="H50" s="1">
        <v>23.39</v>
      </c>
      <c r="I50" s="1">
        <v>24.51</v>
      </c>
      <c r="J50" s="1"/>
      <c r="K50" s="1"/>
      <c r="L50" s="1"/>
      <c r="M50" s="1"/>
      <c r="N50" s="1"/>
      <c r="O50" s="1"/>
      <c r="P50" s="1">
        <v>5.7</v>
      </c>
      <c r="Q50" s="1">
        <v>3.6</v>
      </c>
      <c r="R50" s="1">
        <v>6.8419999999999996</v>
      </c>
      <c r="S50" s="1">
        <v>8.01</v>
      </c>
      <c r="T50">
        <f>R50/V12</f>
        <v>2030.2670623145398</v>
      </c>
    </row>
    <row r="51" spans="4:22" x14ac:dyDescent="0.2">
      <c r="D51" s="2" t="s">
        <v>10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4:22" x14ac:dyDescent="0.2">
      <c r="D52" s="2" t="s">
        <v>11</v>
      </c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4:22" x14ac:dyDescent="0.2">
      <c r="D53" s="2" t="s">
        <v>12</v>
      </c>
      <c r="E53" s="4" t="s">
        <v>46</v>
      </c>
      <c r="F53" s="1">
        <v>23.29</v>
      </c>
      <c r="G53" s="1">
        <v>23.32</v>
      </c>
      <c r="H53" s="1">
        <v>22.89</v>
      </c>
      <c r="I53" s="1">
        <v>23.42</v>
      </c>
      <c r="J53" s="1">
        <v>23.39</v>
      </c>
      <c r="K53" s="1">
        <v>23.73</v>
      </c>
      <c r="L53" s="1"/>
      <c r="M53" s="1"/>
      <c r="N53" s="1"/>
      <c r="O53" s="1"/>
      <c r="P53" s="1">
        <v>13.2</v>
      </c>
      <c r="Q53" s="1">
        <v>7.3</v>
      </c>
      <c r="R53" s="1">
        <v>9.532</v>
      </c>
      <c r="S53" s="1">
        <v>7.97</v>
      </c>
      <c r="T53">
        <f>R53/X12</f>
        <v>1429.0854572713645</v>
      </c>
    </row>
    <row r="54" spans="4:22" x14ac:dyDescent="0.2">
      <c r="D54" s="62" t="s">
        <v>30</v>
      </c>
      <c r="E54" s="62"/>
      <c r="F54" s="62"/>
      <c r="G54" s="62"/>
      <c r="H54" s="62"/>
      <c r="I54" s="62"/>
      <c r="J54" s="62"/>
      <c r="K54" s="62" t="s">
        <v>31</v>
      </c>
      <c r="L54" s="62"/>
      <c r="M54" s="62"/>
      <c r="N54" s="62"/>
      <c r="O54" s="62"/>
      <c r="P54" s="62"/>
      <c r="Q54" s="62"/>
      <c r="R54" s="62"/>
      <c r="S54" s="62"/>
      <c r="T54">
        <f>T53+T50+T20</f>
        <v>4349.8609941621753</v>
      </c>
      <c r="V54">
        <f>N45+N14</f>
        <v>47631</v>
      </c>
    </row>
    <row r="55" spans="4:22" x14ac:dyDescent="0.2">
      <c r="D55" s="68" t="s">
        <v>0</v>
      </c>
      <c r="E55" s="63" t="s">
        <v>27</v>
      </c>
      <c r="F55" s="64"/>
      <c r="G55" s="63" t="s">
        <v>28</v>
      </c>
      <c r="H55" s="64"/>
      <c r="I55" s="63" t="s">
        <v>29</v>
      </c>
      <c r="J55" s="64"/>
      <c r="K55" s="77"/>
      <c r="L55" s="78"/>
      <c r="M55" s="78"/>
      <c r="N55" s="78"/>
      <c r="O55" s="78"/>
      <c r="P55" s="78"/>
      <c r="Q55" s="78"/>
      <c r="R55" s="78"/>
      <c r="S55" s="79"/>
    </row>
    <row r="56" spans="4:22" x14ac:dyDescent="0.2">
      <c r="D56" s="68"/>
      <c r="E56" s="65"/>
      <c r="F56" s="66"/>
      <c r="G56" s="65"/>
      <c r="H56" s="66"/>
      <c r="I56" s="65"/>
      <c r="J56" s="66"/>
      <c r="K56" s="80"/>
      <c r="L56" s="81"/>
      <c r="M56" s="81"/>
      <c r="N56" s="81"/>
      <c r="O56" s="81"/>
      <c r="P56" s="81"/>
      <c r="Q56" s="81"/>
      <c r="R56" s="81"/>
      <c r="S56" s="82"/>
    </row>
    <row r="57" spans="4:22" x14ac:dyDescent="0.2">
      <c r="D57" s="2" t="s">
        <v>9</v>
      </c>
      <c r="E57" s="60">
        <v>264</v>
      </c>
      <c r="F57" s="61"/>
      <c r="G57" s="60">
        <v>0.98199999999999998</v>
      </c>
      <c r="H57" s="61"/>
      <c r="I57" s="60">
        <v>5.86</v>
      </c>
      <c r="J57" s="61"/>
      <c r="K57" s="80"/>
      <c r="L57" s="81"/>
      <c r="M57" s="81"/>
      <c r="N57" s="81"/>
      <c r="O57" s="81"/>
      <c r="P57" s="81"/>
      <c r="Q57" s="81"/>
      <c r="R57" s="81"/>
      <c r="S57" s="82"/>
    </row>
    <row r="58" spans="4:22" x14ac:dyDescent="0.2">
      <c r="D58" s="2" t="s">
        <v>10</v>
      </c>
      <c r="E58" s="60"/>
      <c r="F58" s="61"/>
      <c r="G58" s="60"/>
      <c r="H58" s="61"/>
      <c r="I58" s="60"/>
      <c r="J58" s="61"/>
      <c r="K58" s="80"/>
      <c r="L58" s="81"/>
      <c r="M58" s="81"/>
      <c r="N58" s="81"/>
      <c r="O58" s="81"/>
      <c r="P58" s="81"/>
      <c r="Q58" s="81"/>
      <c r="R58" s="81"/>
      <c r="S58" s="82"/>
    </row>
    <row r="59" spans="4:22" x14ac:dyDescent="0.2">
      <c r="D59" s="2" t="s">
        <v>11</v>
      </c>
      <c r="E59" s="60"/>
      <c r="F59" s="61"/>
      <c r="G59" s="60"/>
      <c r="H59" s="61"/>
      <c r="I59" s="60"/>
      <c r="J59" s="61"/>
      <c r="K59" s="80"/>
      <c r="L59" s="81"/>
      <c r="M59" s="81"/>
      <c r="N59" s="81"/>
      <c r="O59" s="81"/>
      <c r="P59" s="81"/>
      <c r="Q59" s="81"/>
      <c r="R59" s="81"/>
      <c r="S59" s="82"/>
    </row>
    <row r="60" spans="4:22" x14ac:dyDescent="0.2">
      <c r="D60" s="2" t="s">
        <v>12</v>
      </c>
      <c r="E60" s="60">
        <v>213</v>
      </c>
      <c r="F60" s="61"/>
      <c r="G60" s="60">
        <v>0.14199999999999999</v>
      </c>
      <c r="H60" s="61"/>
      <c r="I60" s="60">
        <v>0.39</v>
      </c>
      <c r="J60" s="61"/>
      <c r="K60" s="83"/>
      <c r="L60" s="84"/>
      <c r="M60" s="84"/>
      <c r="N60" s="84"/>
      <c r="O60" s="84"/>
      <c r="P60" s="84"/>
      <c r="Q60" s="84"/>
      <c r="R60" s="84"/>
      <c r="S60" s="85"/>
    </row>
    <row r="62" spans="4:22" x14ac:dyDescent="0.2">
      <c r="D62" s="67" t="s">
        <v>35</v>
      </c>
      <c r="E62" s="67"/>
      <c r="F62" s="67"/>
      <c r="G62" s="67"/>
      <c r="H62" s="67"/>
      <c r="I62" s="67"/>
      <c r="J62" s="67"/>
      <c r="K62" s="67" t="s">
        <v>36</v>
      </c>
      <c r="L62" s="67"/>
      <c r="M62" s="67"/>
      <c r="N62" s="67"/>
      <c r="O62" s="67"/>
      <c r="P62" s="67"/>
      <c r="Q62" s="67"/>
      <c r="R62" s="67"/>
      <c r="S62" s="67"/>
    </row>
    <row r="63" spans="4:22" x14ac:dyDescent="0.2"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</row>
    <row r="64" spans="4:22" x14ac:dyDescent="0.2"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</row>
  </sheetData>
  <mergeCells count="197"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  <mergeCell ref="R9:S9"/>
    <mergeCell ref="F10:G10"/>
    <mergeCell ref="H10:I10"/>
    <mergeCell ref="J10:K10"/>
    <mergeCell ref="L10:M10"/>
    <mergeCell ref="N10:O10"/>
    <mergeCell ref="P10:Q10"/>
    <mergeCell ref="R10:S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N17:N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E29:F29"/>
    <mergeCell ref="G29:H29"/>
    <mergeCell ref="I29:J29"/>
    <mergeCell ref="D31:J31"/>
    <mergeCell ref="K31:S31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D37:E37"/>
    <mergeCell ref="F37:M37"/>
    <mergeCell ref="N37:S37"/>
    <mergeCell ref="D38:G38"/>
    <mergeCell ref="H38:M38"/>
    <mergeCell ref="N38:S38"/>
    <mergeCell ref="D35:E36"/>
    <mergeCell ref="F35:O36"/>
    <mergeCell ref="P35:Q35"/>
    <mergeCell ref="R35:S35"/>
    <mergeCell ref="P36:Q36"/>
    <mergeCell ref="R36:S36"/>
    <mergeCell ref="R40:S40"/>
    <mergeCell ref="F41:G41"/>
    <mergeCell ref="H41:I41"/>
    <mergeCell ref="J41:K41"/>
    <mergeCell ref="L41:M41"/>
    <mergeCell ref="N41:O41"/>
    <mergeCell ref="P41:Q41"/>
    <mergeCell ref="R41:S41"/>
    <mergeCell ref="D39:D40"/>
    <mergeCell ref="E39:E40"/>
    <mergeCell ref="F39:G40"/>
    <mergeCell ref="H39:M39"/>
    <mergeCell ref="N39:O40"/>
    <mergeCell ref="P39:S39"/>
    <mergeCell ref="H40:I40"/>
    <mergeCell ref="J40:K40"/>
    <mergeCell ref="L40:M40"/>
    <mergeCell ref="P40:Q40"/>
    <mergeCell ref="R42:S42"/>
    <mergeCell ref="F43:G43"/>
    <mergeCell ref="H43:I43"/>
    <mergeCell ref="J43:K43"/>
    <mergeCell ref="L43:M43"/>
    <mergeCell ref="N43:O43"/>
    <mergeCell ref="P43:Q43"/>
    <mergeCell ref="R43:S43"/>
    <mergeCell ref="F42:G42"/>
    <mergeCell ref="H42:I42"/>
    <mergeCell ref="J42:K42"/>
    <mergeCell ref="L42:M42"/>
    <mergeCell ref="N42:O42"/>
    <mergeCell ref="P42:Q42"/>
    <mergeCell ref="R44:S44"/>
    <mergeCell ref="F45:G45"/>
    <mergeCell ref="H45:I45"/>
    <mergeCell ref="J45:K45"/>
    <mergeCell ref="L45:M45"/>
    <mergeCell ref="N45:O45"/>
    <mergeCell ref="P45:Q45"/>
    <mergeCell ref="R45:S45"/>
    <mergeCell ref="F44:G44"/>
    <mergeCell ref="H44:I44"/>
    <mergeCell ref="J44:K44"/>
    <mergeCell ref="L44:M44"/>
    <mergeCell ref="N44:O44"/>
    <mergeCell ref="P44:Q44"/>
    <mergeCell ref="D46:S46"/>
    <mergeCell ref="D47:E47"/>
    <mergeCell ref="F47:O47"/>
    <mergeCell ref="P47:Q49"/>
    <mergeCell ref="R47:S48"/>
    <mergeCell ref="D48:D49"/>
    <mergeCell ref="E48:E49"/>
    <mergeCell ref="F48:F49"/>
    <mergeCell ref="G48:G49"/>
    <mergeCell ref="H48:H49"/>
    <mergeCell ref="O48:O49"/>
    <mergeCell ref="I48:I49"/>
    <mergeCell ref="J48:J49"/>
    <mergeCell ref="K48:K49"/>
    <mergeCell ref="L48:L49"/>
    <mergeCell ref="M48:M49"/>
    <mergeCell ref="N48:N49"/>
    <mergeCell ref="V9:X10"/>
    <mergeCell ref="D62:J62"/>
    <mergeCell ref="K62:S62"/>
    <mergeCell ref="D63:J64"/>
    <mergeCell ref="K63:S64"/>
    <mergeCell ref="I57:J57"/>
    <mergeCell ref="E58:F58"/>
    <mergeCell ref="G58:H58"/>
    <mergeCell ref="I58:J58"/>
    <mergeCell ref="E59:F59"/>
    <mergeCell ref="G59:H59"/>
    <mergeCell ref="I59:J59"/>
    <mergeCell ref="D54:J54"/>
    <mergeCell ref="K54:S54"/>
    <mergeCell ref="D55:D56"/>
    <mergeCell ref="E55:F56"/>
    <mergeCell ref="G55:H56"/>
    <mergeCell ref="I55:J56"/>
    <mergeCell ref="K55:S60"/>
    <mergeCell ref="E57:F57"/>
    <mergeCell ref="G57:H57"/>
    <mergeCell ref="E60:F60"/>
    <mergeCell ref="G60:H60"/>
    <mergeCell ref="I60:J60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46B8A-3CB3-6B4F-8748-C577E2FC8C3F}">
  <dimension ref="A1:T64"/>
  <sheetViews>
    <sheetView topLeftCell="N4" workbookViewId="0">
      <selection activeCell="N13" sqref="N13:O13"/>
    </sheetView>
  </sheetViews>
  <sheetFormatPr baseColWidth="10" defaultRowHeight="16" x14ac:dyDescent="0.2"/>
  <sheetData>
    <row r="1" spans="1:20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x14ac:dyDescent="0.2">
      <c r="A4" s="36"/>
      <c r="B4" s="36"/>
      <c r="C4" s="36"/>
      <c r="D4" s="107"/>
      <c r="E4" s="108"/>
      <c r="F4" s="111" t="s">
        <v>18</v>
      </c>
      <c r="G4" s="112"/>
      <c r="H4" s="112"/>
      <c r="I4" s="112"/>
      <c r="J4" s="112"/>
      <c r="K4" s="112"/>
      <c r="L4" s="112"/>
      <c r="M4" s="112"/>
      <c r="N4" s="112"/>
      <c r="O4" s="113"/>
      <c r="P4" s="117" t="s">
        <v>14</v>
      </c>
      <c r="Q4" s="118"/>
      <c r="R4" s="117" t="s">
        <v>15</v>
      </c>
      <c r="S4" s="118"/>
      <c r="T4" s="36"/>
    </row>
    <row r="5" spans="1:20" x14ac:dyDescent="0.2">
      <c r="A5" s="36"/>
      <c r="B5" s="36"/>
      <c r="C5" s="36"/>
      <c r="D5" s="109"/>
      <c r="E5" s="110"/>
      <c r="F5" s="114"/>
      <c r="G5" s="115"/>
      <c r="H5" s="115"/>
      <c r="I5" s="115"/>
      <c r="J5" s="115"/>
      <c r="K5" s="115"/>
      <c r="L5" s="115"/>
      <c r="M5" s="115"/>
      <c r="N5" s="115"/>
      <c r="O5" s="116"/>
      <c r="P5" s="117" t="s">
        <v>16</v>
      </c>
      <c r="Q5" s="118"/>
      <c r="R5" s="117" t="s">
        <v>17</v>
      </c>
      <c r="S5" s="118"/>
      <c r="T5" s="36"/>
    </row>
    <row r="6" spans="1:20" x14ac:dyDescent="0.2">
      <c r="A6" s="36"/>
      <c r="B6" s="36"/>
      <c r="C6" s="36"/>
      <c r="D6" s="119" t="s">
        <v>343</v>
      </c>
      <c r="E6" s="120"/>
      <c r="F6" s="119" t="s">
        <v>34</v>
      </c>
      <c r="G6" s="121"/>
      <c r="H6" s="121"/>
      <c r="I6" s="121"/>
      <c r="J6" s="121"/>
      <c r="K6" s="121"/>
      <c r="L6" s="121"/>
      <c r="M6" s="122"/>
      <c r="N6" s="123" t="s">
        <v>349</v>
      </c>
      <c r="O6" s="121"/>
      <c r="P6" s="121"/>
      <c r="Q6" s="121"/>
      <c r="R6" s="121"/>
      <c r="S6" s="120"/>
      <c r="T6" s="36"/>
    </row>
    <row r="7" spans="1:20" x14ac:dyDescent="0.2">
      <c r="A7" s="36"/>
      <c r="B7" s="36"/>
      <c r="C7" s="36"/>
      <c r="D7" s="119" t="s">
        <v>293</v>
      </c>
      <c r="E7" s="121"/>
      <c r="F7" s="121"/>
      <c r="G7" s="120"/>
      <c r="H7" s="119" t="s">
        <v>348</v>
      </c>
      <c r="I7" s="121"/>
      <c r="J7" s="121"/>
      <c r="K7" s="121"/>
      <c r="L7" s="121"/>
      <c r="M7" s="120"/>
      <c r="N7" s="119" t="s">
        <v>350</v>
      </c>
      <c r="O7" s="121"/>
      <c r="P7" s="121"/>
      <c r="Q7" s="121"/>
      <c r="R7" s="121"/>
      <c r="S7" s="120"/>
      <c r="T7" s="36"/>
    </row>
    <row r="8" spans="1:20" ht="16" customHeight="1" x14ac:dyDescent="0.2">
      <c r="A8" s="36"/>
      <c r="B8" s="36"/>
      <c r="C8" s="36"/>
      <c r="D8" s="132" t="s">
        <v>0</v>
      </c>
      <c r="E8" s="134" t="s">
        <v>1</v>
      </c>
      <c r="F8" s="136" t="s">
        <v>2</v>
      </c>
      <c r="G8" s="137"/>
      <c r="H8" s="140" t="s">
        <v>5</v>
      </c>
      <c r="I8" s="141"/>
      <c r="J8" s="141"/>
      <c r="K8" s="141"/>
      <c r="L8" s="141"/>
      <c r="M8" s="142"/>
      <c r="N8" s="143" t="s">
        <v>6</v>
      </c>
      <c r="O8" s="144"/>
      <c r="P8" s="124" t="s">
        <v>32</v>
      </c>
      <c r="Q8" s="125"/>
      <c r="R8" s="125"/>
      <c r="S8" s="126"/>
      <c r="T8" s="36"/>
    </row>
    <row r="9" spans="1:20" x14ac:dyDescent="0.2">
      <c r="A9" s="36"/>
      <c r="B9" s="36"/>
      <c r="C9" s="36"/>
      <c r="D9" s="133"/>
      <c r="E9" s="135"/>
      <c r="F9" s="138"/>
      <c r="G9" s="139"/>
      <c r="H9" s="127" t="s">
        <v>3</v>
      </c>
      <c r="I9" s="128"/>
      <c r="J9" s="129" t="s">
        <v>4</v>
      </c>
      <c r="K9" s="128"/>
      <c r="L9" s="129" t="s">
        <v>27</v>
      </c>
      <c r="M9" s="128"/>
      <c r="N9" s="145"/>
      <c r="O9" s="146"/>
      <c r="P9" s="130" t="s">
        <v>7</v>
      </c>
      <c r="Q9" s="131"/>
      <c r="R9" s="130" t="s">
        <v>8</v>
      </c>
      <c r="S9" s="131"/>
      <c r="T9" s="36"/>
    </row>
    <row r="10" spans="1:20" x14ac:dyDescent="0.2">
      <c r="A10" s="36"/>
      <c r="B10" s="36"/>
      <c r="C10" s="36"/>
      <c r="D10" s="37" t="s">
        <v>9</v>
      </c>
      <c r="E10" s="38">
        <v>12000</v>
      </c>
      <c r="F10" s="147">
        <v>4440</v>
      </c>
      <c r="G10" s="148"/>
      <c r="H10" s="147">
        <v>6</v>
      </c>
      <c r="I10" s="149"/>
      <c r="J10" s="150">
        <v>5</v>
      </c>
      <c r="K10" s="149"/>
      <c r="L10" s="150"/>
      <c r="M10" s="149"/>
      <c r="N10" s="150">
        <v>11100</v>
      </c>
      <c r="O10" s="149"/>
      <c r="P10" s="150">
        <v>21</v>
      </c>
      <c r="Q10" s="149"/>
      <c r="R10" s="150">
        <f>P10*0.4</f>
        <v>8.4</v>
      </c>
      <c r="S10" s="149"/>
      <c r="T10" s="36"/>
    </row>
    <row r="11" spans="1:20" x14ac:dyDescent="0.2">
      <c r="A11" s="36"/>
      <c r="B11" s="36"/>
      <c r="C11" s="36"/>
      <c r="D11" s="37" t="s">
        <v>10</v>
      </c>
      <c r="E11" s="38"/>
      <c r="F11" s="147"/>
      <c r="G11" s="148"/>
      <c r="H11" s="147"/>
      <c r="I11" s="149"/>
      <c r="J11" s="150"/>
      <c r="K11" s="149"/>
      <c r="L11" s="150"/>
      <c r="M11" s="149"/>
      <c r="N11" s="150"/>
      <c r="O11" s="149"/>
      <c r="P11" s="150"/>
      <c r="Q11" s="149"/>
      <c r="R11" s="150"/>
      <c r="S11" s="149"/>
      <c r="T11" s="36"/>
    </row>
    <row r="12" spans="1:20" x14ac:dyDescent="0.2">
      <c r="A12" s="36"/>
      <c r="B12" s="36"/>
      <c r="C12" s="36"/>
      <c r="D12" s="37" t="s">
        <v>11</v>
      </c>
      <c r="E12" s="38"/>
      <c r="F12" s="147"/>
      <c r="G12" s="148"/>
      <c r="H12" s="147"/>
      <c r="I12" s="149"/>
      <c r="J12" s="150"/>
      <c r="K12" s="149"/>
      <c r="L12" s="150"/>
      <c r="M12" s="149"/>
      <c r="N12" s="150"/>
      <c r="O12" s="149"/>
      <c r="P12" s="150"/>
      <c r="Q12" s="149"/>
      <c r="R12" s="150"/>
      <c r="S12" s="149"/>
      <c r="T12" s="36"/>
    </row>
    <row r="13" spans="1:20" x14ac:dyDescent="0.2">
      <c r="A13" s="36"/>
      <c r="B13" s="36"/>
      <c r="C13" s="36"/>
      <c r="D13" s="37" t="s">
        <v>12</v>
      </c>
      <c r="E13" s="38">
        <v>21187</v>
      </c>
      <c r="F13" s="147">
        <v>5346</v>
      </c>
      <c r="G13" s="148"/>
      <c r="H13" s="147">
        <v>6</v>
      </c>
      <c r="I13" s="149"/>
      <c r="J13" s="150">
        <v>12</v>
      </c>
      <c r="K13" s="149"/>
      <c r="L13" s="150"/>
      <c r="M13" s="149"/>
      <c r="N13" s="150">
        <v>4860</v>
      </c>
      <c r="O13" s="149"/>
      <c r="P13" s="150">
        <v>12</v>
      </c>
      <c r="Q13" s="149"/>
      <c r="R13" s="150">
        <f>P13*1.1</f>
        <v>13.200000000000001</v>
      </c>
      <c r="S13" s="149"/>
      <c r="T13" s="36"/>
    </row>
    <row r="14" spans="1:20" x14ac:dyDescent="0.2">
      <c r="A14" s="36"/>
      <c r="B14" s="36"/>
      <c r="C14" s="36"/>
      <c r="D14" s="39" t="s">
        <v>13</v>
      </c>
      <c r="E14" s="40">
        <f>SUM(E10:E13)</f>
        <v>33187</v>
      </c>
      <c r="F14" s="151">
        <f>SUM(F10:G13)</f>
        <v>9786</v>
      </c>
      <c r="G14" s="152"/>
      <c r="H14" s="151"/>
      <c r="I14" s="153"/>
      <c r="J14" s="154"/>
      <c r="K14" s="153"/>
      <c r="L14" s="154"/>
      <c r="M14" s="153"/>
      <c r="N14" s="154">
        <f>SUM(N10:O13)</f>
        <v>15960</v>
      </c>
      <c r="O14" s="152"/>
      <c r="P14" s="151"/>
      <c r="Q14" s="153"/>
      <c r="R14" s="154">
        <f>SUM(R10:S13)</f>
        <v>21.6</v>
      </c>
      <c r="S14" s="152"/>
      <c r="T14" s="36"/>
    </row>
    <row r="15" spans="1:20" x14ac:dyDescent="0.2">
      <c r="A15" s="36"/>
      <c r="B15" s="36"/>
      <c r="C15" s="36"/>
      <c r="D15" s="119" t="s">
        <v>117</v>
      </c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2"/>
      <c r="T15" s="36"/>
    </row>
    <row r="16" spans="1:20" x14ac:dyDescent="0.2">
      <c r="A16" s="36"/>
      <c r="B16" s="36"/>
      <c r="C16" s="36"/>
      <c r="D16" s="140" t="s">
        <v>19</v>
      </c>
      <c r="E16" s="142"/>
      <c r="F16" s="140" t="s">
        <v>26</v>
      </c>
      <c r="G16" s="141"/>
      <c r="H16" s="141"/>
      <c r="I16" s="141"/>
      <c r="J16" s="141"/>
      <c r="K16" s="141"/>
      <c r="L16" s="141"/>
      <c r="M16" s="141"/>
      <c r="N16" s="141"/>
      <c r="O16" s="142"/>
      <c r="P16" s="155" t="s">
        <v>21</v>
      </c>
      <c r="Q16" s="143"/>
      <c r="R16" s="144"/>
      <c r="S16" s="155" t="s">
        <v>22</v>
      </c>
      <c r="T16" s="162"/>
    </row>
    <row r="17" spans="1:20" x14ac:dyDescent="0.2">
      <c r="A17" s="36"/>
      <c r="B17" s="36"/>
      <c r="C17" s="36"/>
      <c r="D17" s="164" t="s">
        <v>0</v>
      </c>
      <c r="E17" s="164" t="s">
        <v>20</v>
      </c>
      <c r="F17" s="164">
        <v>1</v>
      </c>
      <c r="G17" s="164">
        <v>2</v>
      </c>
      <c r="H17" s="164">
        <v>3</v>
      </c>
      <c r="I17" s="164">
        <v>4</v>
      </c>
      <c r="J17" s="164">
        <v>5</v>
      </c>
      <c r="K17" s="164">
        <v>6</v>
      </c>
      <c r="L17" s="164">
        <v>7</v>
      </c>
      <c r="M17" s="164">
        <v>8</v>
      </c>
      <c r="N17" s="164">
        <v>9</v>
      </c>
      <c r="O17" s="164">
        <v>10</v>
      </c>
      <c r="P17" s="156"/>
      <c r="Q17" s="157"/>
      <c r="R17" s="158"/>
      <c r="S17" s="159"/>
      <c r="T17" s="163"/>
    </row>
    <row r="18" spans="1:20" x14ac:dyDescent="0.2">
      <c r="A18" s="36"/>
      <c r="B18" s="36"/>
      <c r="C18" s="36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59"/>
      <c r="Q18" s="160"/>
      <c r="R18" s="161"/>
      <c r="S18" s="41" t="s">
        <v>23</v>
      </c>
      <c r="T18" s="42" t="s">
        <v>25</v>
      </c>
    </row>
    <row r="19" spans="1:20" x14ac:dyDescent="0.2">
      <c r="A19" s="36"/>
      <c r="B19" s="36"/>
      <c r="C19" s="36"/>
      <c r="D19" s="37" t="s">
        <v>9</v>
      </c>
      <c r="E19" s="44" t="s">
        <v>304</v>
      </c>
      <c r="F19" s="45">
        <v>23.62</v>
      </c>
      <c r="G19" s="45">
        <v>23.62</v>
      </c>
      <c r="H19" s="43"/>
      <c r="I19" s="43"/>
      <c r="J19" s="43"/>
      <c r="K19" s="43"/>
      <c r="L19" s="43"/>
      <c r="M19" s="43"/>
      <c r="N19" s="43"/>
      <c r="O19" s="43"/>
      <c r="P19" s="43">
        <v>2.2000000000000002</v>
      </c>
      <c r="Q19" s="43">
        <v>2.6</v>
      </c>
      <c r="R19" s="43"/>
      <c r="S19" s="43">
        <v>1.07</v>
      </c>
      <c r="T19" s="43">
        <v>2.52</v>
      </c>
    </row>
    <row r="20" spans="1:20" x14ac:dyDescent="0.2">
      <c r="A20" s="36"/>
      <c r="B20" s="36"/>
      <c r="C20" s="36"/>
      <c r="D20" s="37" t="s">
        <v>10</v>
      </c>
      <c r="E20" s="4"/>
      <c r="F20" s="45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</row>
    <row r="21" spans="1:20" x14ac:dyDescent="0.2">
      <c r="A21" s="36"/>
      <c r="B21" s="36"/>
      <c r="C21" s="36"/>
      <c r="D21" s="37" t="s">
        <v>11</v>
      </c>
      <c r="F21" s="45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</row>
    <row r="22" spans="1:20" x14ac:dyDescent="0.2">
      <c r="A22" s="36"/>
      <c r="B22" s="36"/>
      <c r="C22" s="36"/>
      <c r="D22" s="37" t="s">
        <v>12</v>
      </c>
      <c r="E22" s="44" t="s">
        <v>325</v>
      </c>
      <c r="F22" s="45">
        <v>20.99</v>
      </c>
      <c r="G22" s="43">
        <v>24.42</v>
      </c>
      <c r="H22" s="43"/>
      <c r="I22" s="43"/>
      <c r="J22" s="43"/>
      <c r="K22" s="43"/>
      <c r="L22" s="43"/>
      <c r="M22" s="43"/>
      <c r="N22" s="43"/>
      <c r="O22" s="43"/>
      <c r="P22" s="43">
        <v>5.3</v>
      </c>
      <c r="Q22" s="43">
        <v>6</v>
      </c>
      <c r="R22" s="43"/>
      <c r="S22" s="43">
        <v>1.64</v>
      </c>
      <c r="T22" s="43">
        <v>4.7300000000000004</v>
      </c>
    </row>
    <row r="23" spans="1:20" x14ac:dyDescent="0.2">
      <c r="A23" s="36"/>
      <c r="B23" s="36"/>
      <c r="C23" s="36"/>
      <c r="D23" s="140" t="s">
        <v>30</v>
      </c>
      <c r="E23" s="141"/>
      <c r="F23" s="141"/>
      <c r="G23" s="141"/>
      <c r="H23" s="141"/>
      <c r="I23" s="141"/>
      <c r="J23" s="142"/>
      <c r="K23" s="140" t="s">
        <v>31</v>
      </c>
      <c r="L23" s="141"/>
      <c r="M23" s="141"/>
      <c r="N23" s="141"/>
      <c r="O23" s="141"/>
      <c r="P23" s="141"/>
      <c r="Q23" s="141"/>
      <c r="R23" s="141"/>
      <c r="S23" s="142"/>
      <c r="T23" s="36"/>
    </row>
    <row r="24" spans="1:20" x14ac:dyDescent="0.2">
      <c r="A24" s="36"/>
      <c r="B24" s="36"/>
      <c r="C24" s="36"/>
      <c r="D24" s="164" t="s">
        <v>0</v>
      </c>
      <c r="E24" s="166" t="s">
        <v>27</v>
      </c>
      <c r="F24" s="167"/>
      <c r="G24" s="166" t="s">
        <v>28</v>
      </c>
      <c r="H24" s="167"/>
      <c r="I24" s="166" t="s">
        <v>29</v>
      </c>
      <c r="J24" s="167"/>
      <c r="K24" s="112"/>
      <c r="L24" s="112"/>
      <c r="M24" s="112"/>
      <c r="N24" s="112"/>
      <c r="O24" s="112"/>
      <c r="P24" s="112"/>
      <c r="Q24" s="112"/>
      <c r="R24" s="112"/>
      <c r="S24" s="170"/>
      <c r="T24" s="36"/>
    </row>
    <row r="25" spans="1:20" x14ac:dyDescent="0.2">
      <c r="A25" s="36"/>
      <c r="B25" s="36"/>
      <c r="C25" s="36"/>
      <c r="D25" s="165"/>
      <c r="E25" s="168"/>
      <c r="F25" s="169"/>
      <c r="G25" s="168"/>
      <c r="H25" s="169"/>
      <c r="I25" s="168"/>
      <c r="J25" s="169"/>
      <c r="K25" s="171"/>
      <c r="L25" s="171"/>
      <c r="M25" s="171"/>
      <c r="N25" s="171"/>
      <c r="O25" s="171"/>
      <c r="P25" s="171"/>
      <c r="Q25" s="171"/>
      <c r="R25" s="171"/>
      <c r="S25" s="172"/>
      <c r="T25" s="36"/>
    </row>
    <row r="26" spans="1:20" x14ac:dyDescent="0.2">
      <c r="A26" s="36"/>
      <c r="B26" s="36"/>
      <c r="C26" s="36"/>
      <c r="D26" s="37" t="s">
        <v>9</v>
      </c>
      <c r="E26" s="147">
        <v>97</v>
      </c>
      <c r="F26" s="149"/>
      <c r="G26" s="150">
        <v>0.36099999999999999</v>
      </c>
      <c r="H26" s="149"/>
      <c r="I26" s="150">
        <v>0.70899999999999996</v>
      </c>
      <c r="J26" s="149"/>
      <c r="K26" s="171"/>
      <c r="L26" s="171"/>
      <c r="M26" s="171"/>
      <c r="N26" s="171"/>
      <c r="O26" s="171"/>
      <c r="P26" s="171"/>
      <c r="Q26" s="171"/>
      <c r="R26" s="171"/>
      <c r="S26" s="172"/>
      <c r="T26" s="36"/>
    </row>
    <row r="27" spans="1:20" x14ac:dyDescent="0.2">
      <c r="A27" s="36"/>
      <c r="B27" s="36"/>
      <c r="C27" s="36"/>
      <c r="D27" s="37" t="s">
        <v>10</v>
      </c>
      <c r="E27" s="147"/>
      <c r="F27" s="149"/>
      <c r="G27" s="150"/>
      <c r="H27" s="149"/>
      <c r="I27" s="150"/>
      <c r="J27" s="149"/>
      <c r="K27" s="171"/>
      <c r="L27" s="171"/>
      <c r="M27" s="171"/>
      <c r="N27" s="171"/>
      <c r="O27" s="171"/>
      <c r="P27" s="171"/>
      <c r="Q27" s="171"/>
      <c r="R27" s="171"/>
      <c r="S27" s="172"/>
      <c r="T27" s="36"/>
    </row>
    <row r="28" spans="1:20" x14ac:dyDescent="0.2">
      <c r="A28" s="36"/>
      <c r="B28" s="36"/>
      <c r="C28" s="36"/>
      <c r="D28" s="37" t="s">
        <v>11</v>
      </c>
      <c r="E28" s="147"/>
      <c r="F28" s="149"/>
      <c r="G28" s="150"/>
      <c r="H28" s="149"/>
      <c r="I28" s="150"/>
      <c r="J28" s="149"/>
      <c r="K28" s="171"/>
      <c r="L28" s="171"/>
      <c r="M28" s="171"/>
      <c r="N28" s="171"/>
      <c r="O28" s="171"/>
      <c r="P28" s="171"/>
      <c r="Q28" s="171"/>
      <c r="R28" s="171"/>
      <c r="S28" s="172"/>
      <c r="T28" s="36"/>
    </row>
    <row r="29" spans="1:20" x14ac:dyDescent="0.2">
      <c r="A29" s="36"/>
      <c r="B29" s="36"/>
      <c r="C29" s="36"/>
      <c r="D29" s="37" t="s">
        <v>12</v>
      </c>
      <c r="E29" s="147">
        <v>21</v>
      </c>
      <c r="F29" s="149"/>
      <c r="G29" s="150">
        <v>0.14000000000000001</v>
      </c>
      <c r="H29" s="149"/>
      <c r="I29" s="150">
        <v>1.474</v>
      </c>
      <c r="J29" s="149"/>
      <c r="K29" s="173"/>
      <c r="L29" s="173"/>
      <c r="M29" s="173"/>
      <c r="N29" s="173"/>
      <c r="O29" s="173"/>
      <c r="P29" s="173"/>
      <c r="Q29" s="173"/>
      <c r="R29" s="173"/>
      <c r="S29" s="174"/>
      <c r="T29" s="36"/>
    </row>
    <row r="30" spans="1:20" x14ac:dyDescent="0.2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</row>
    <row r="31" spans="1:20" x14ac:dyDescent="0.2">
      <c r="A31" s="36"/>
      <c r="B31" s="36"/>
      <c r="C31" s="36"/>
      <c r="D31" s="181" t="s">
        <v>35</v>
      </c>
      <c r="E31" s="182"/>
      <c r="F31" s="182"/>
      <c r="G31" s="182"/>
      <c r="H31" s="182"/>
      <c r="I31" s="182"/>
      <c r="J31" s="183"/>
      <c r="K31" s="181" t="s">
        <v>36</v>
      </c>
      <c r="L31" s="182"/>
      <c r="M31" s="182"/>
      <c r="N31" s="182"/>
      <c r="O31" s="182"/>
      <c r="P31" s="182"/>
      <c r="Q31" s="182"/>
      <c r="R31" s="182"/>
      <c r="S31" s="183"/>
      <c r="T31" s="36"/>
    </row>
    <row r="32" spans="1:20" x14ac:dyDescent="0.2">
      <c r="A32" s="36"/>
      <c r="B32" s="36"/>
      <c r="C32" s="36"/>
      <c r="D32" s="175"/>
      <c r="E32" s="176"/>
      <c r="F32" s="176"/>
      <c r="G32" s="176"/>
      <c r="H32" s="176"/>
      <c r="I32" s="176"/>
      <c r="J32" s="177"/>
      <c r="K32" s="175"/>
      <c r="L32" s="176"/>
      <c r="M32" s="176"/>
      <c r="N32" s="176"/>
      <c r="O32" s="176"/>
      <c r="P32" s="176"/>
      <c r="Q32" s="176"/>
      <c r="R32" s="176"/>
      <c r="S32" s="177"/>
      <c r="T32" s="36"/>
    </row>
    <row r="33" spans="1:20" x14ac:dyDescent="0.2">
      <c r="A33" s="36"/>
      <c r="B33" s="36"/>
      <c r="C33" s="36"/>
      <c r="D33" s="178"/>
      <c r="E33" s="179"/>
      <c r="F33" s="179"/>
      <c r="G33" s="179"/>
      <c r="H33" s="179"/>
      <c r="I33" s="179"/>
      <c r="J33" s="180"/>
      <c r="K33" s="178"/>
      <c r="L33" s="179"/>
      <c r="M33" s="179"/>
      <c r="N33" s="179"/>
      <c r="O33" s="179"/>
      <c r="P33" s="179"/>
      <c r="Q33" s="179"/>
      <c r="R33" s="179"/>
      <c r="S33" s="180"/>
      <c r="T33" s="36"/>
    </row>
    <row r="35" spans="1:20" x14ac:dyDescent="0.2">
      <c r="D35" s="74"/>
      <c r="E35" s="74"/>
      <c r="F35" s="86" t="s">
        <v>18</v>
      </c>
      <c r="G35" s="86"/>
      <c r="H35" s="86"/>
      <c r="I35" s="86"/>
      <c r="J35" s="86"/>
      <c r="K35" s="86"/>
      <c r="L35" s="86"/>
      <c r="M35" s="86"/>
      <c r="N35" s="86"/>
      <c r="O35" s="86"/>
      <c r="P35" s="74" t="s">
        <v>14</v>
      </c>
      <c r="Q35" s="74"/>
      <c r="R35" s="74" t="s">
        <v>15</v>
      </c>
      <c r="S35" s="74"/>
    </row>
    <row r="36" spans="1:20" x14ac:dyDescent="0.2">
      <c r="D36" s="74"/>
      <c r="E36" s="74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74" t="s">
        <v>16</v>
      </c>
      <c r="Q36" s="74"/>
      <c r="R36" s="74" t="s">
        <v>17</v>
      </c>
      <c r="S36" s="74"/>
    </row>
    <row r="37" spans="1:20" x14ac:dyDescent="0.2">
      <c r="D37" s="76" t="s">
        <v>351</v>
      </c>
      <c r="E37" s="76"/>
      <c r="F37" s="88" t="s">
        <v>34</v>
      </c>
      <c r="G37" s="89"/>
      <c r="H37" s="89"/>
      <c r="I37" s="89"/>
      <c r="J37" s="89"/>
      <c r="K37" s="89"/>
      <c r="L37" s="89"/>
      <c r="M37" s="90"/>
      <c r="N37" s="76" t="s">
        <v>353</v>
      </c>
      <c r="O37" s="76"/>
      <c r="P37" s="76"/>
      <c r="Q37" s="76"/>
      <c r="R37" s="76"/>
      <c r="S37" s="76"/>
    </row>
    <row r="38" spans="1:20" x14ac:dyDescent="0.2">
      <c r="D38" s="76" t="s">
        <v>54</v>
      </c>
      <c r="E38" s="76"/>
      <c r="F38" s="76"/>
      <c r="G38" s="76"/>
      <c r="H38" s="76" t="s">
        <v>352</v>
      </c>
      <c r="I38" s="76"/>
      <c r="J38" s="76"/>
      <c r="K38" s="76"/>
      <c r="L38" s="76"/>
      <c r="M38" s="76"/>
      <c r="N38" s="76" t="s">
        <v>354</v>
      </c>
      <c r="O38" s="76"/>
      <c r="P38" s="76"/>
      <c r="Q38" s="76"/>
      <c r="R38" s="76"/>
      <c r="S38" s="76"/>
    </row>
    <row r="39" spans="1:20" x14ac:dyDescent="0.2">
      <c r="D39" s="62" t="s">
        <v>0</v>
      </c>
      <c r="E39" s="87" t="s">
        <v>1</v>
      </c>
      <c r="F39" s="87" t="s">
        <v>2</v>
      </c>
      <c r="G39" s="87"/>
      <c r="H39" s="91" t="s">
        <v>5</v>
      </c>
      <c r="I39" s="92"/>
      <c r="J39" s="92"/>
      <c r="K39" s="92"/>
      <c r="L39" s="92"/>
      <c r="M39" s="93"/>
      <c r="N39" s="62" t="s">
        <v>6</v>
      </c>
      <c r="O39" s="62"/>
      <c r="P39" s="75" t="s">
        <v>32</v>
      </c>
      <c r="Q39" s="75"/>
      <c r="R39" s="75"/>
      <c r="S39" s="75"/>
    </row>
    <row r="40" spans="1:20" x14ac:dyDescent="0.2">
      <c r="D40" s="62"/>
      <c r="E40" s="87"/>
      <c r="F40" s="87"/>
      <c r="G40" s="87"/>
      <c r="H40" s="94" t="s">
        <v>3</v>
      </c>
      <c r="I40" s="95"/>
      <c r="J40" s="94" t="s">
        <v>4</v>
      </c>
      <c r="K40" s="95"/>
      <c r="L40" s="94" t="s">
        <v>27</v>
      </c>
      <c r="M40" s="95"/>
      <c r="N40" s="62"/>
      <c r="O40" s="62"/>
      <c r="P40" s="96" t="s">
        <v>7</v>
      </c>
      <c r="Q40" s="96"/>
      <c r="R40" s="96" t="s">
        <v>8</v>
      </c>
      <c r="S40" s="96"/>
    </row>
    <row r="41" spans="1:20" x14ac:dyDescent="0.2">
      <c r="D41" s="2" t="s">
        <v>9</v>
      </c>
      <c r="E41" s="3"/>
      <c r="F41" s="73"/>
      <c r="G41" s="73"/>
      <c r="H41" s="60"/>
      <c r="I41" s="61"/>
      <c r="J41" s="60"/>
      <c r="K41" s="61"/>
      <c r="L41" s="60"/>
      <c r="M41" s="61"/>
      <c r="N41" s="60"/>
      <c r="O41" s="61"/>
      <c r="P41" s="60"/>
      <c r="Q41" s="61"/>
      <c r="R41" s="60"/>
      <c r="S41" s="61"/>
    </row>
    <row r="42" spans="1:20" x14ac:dyDescent="0.2">
      <c r="D42" s="2" t="s">
        <v>10</v>
      </c>
      <c r="E42" s="3">
        <v>20283</v>
      </c>
      <c r="F42" s="73">
        <v>19622</v>
      </c>
      <c r="G42" s="73"/>
      <c r="H42" s="60">
        <v>24</v>
      </c>
      <c r="I42" s="61"/>
      <c r="J42" s="60">
        <v>5</v>
      </c>
      <c r="K42" s="61"/>
      <c r="L42" s="60">
        <v>22</v>
      </c>
      <c r="M42" s="61"/>
      <c r="N42" s="60">
        <v>21803</v>
      </c>
      <c r="O42" s="61"/>
      <c r="P42" s="60">
        <v>32</v>
      </c>
      <c r="Q42" s="61"/>
      <c r="R42" s="60">
        <v>28.8</v>
      </c>
      <c r="S42" s="61"/>
    </row>
    <row r="43" spans="1:20" x14ac:dyDescent="0.2">
      <c r="D43" s="2" t="s">
        <v>11</v>
      </c>
      <c r="E43" s="3"/>
      <c r="F43" s="73"/>
      <c r="G43" s="73"/>
      <c r="H43" s="60"/>
      <c r="I43" s="61"/>
      <c r="J43" s="60"/>
      <c r="K43" s="61"/>
      <c r="L43" s="60"/>
      <c r="M43" s="61"/>
      <c r="N43" s="60"/>
      <c r="O43" s="61"/>
      <c r="P43" s="60"/>
      <c r="Q43" s="61"/>
      <c r="R43" s="60"/>
      <c r="S43" s="61"/>
    </row>
    <row r="44" spans="1:20" x14ac:dyDescent="0.2">
      <c r="D44" s="2" t="s">
        <v>12</v>
      </c>
      <c r="E44" s="3"/>
      <c r="F44" s="73"/>
      <c r="G44" s="73"/>
      <c r="H44" s="60"/>
      <c r="I44" s="61"/>
      <c r="J44" s="60"/>
      <c r="K44" s="61"/>
      <c r="L44" s="60"/>
      <c r="M44" s="61"/>
      <c r="N44" s="60"/>
      <c r="O44" s="61"/>
      <c r="P44" s="60"/>
      <c r="Q44" s="61"/>
      <c r="R44" s="60"/>
      <c r="S44" s="61"/>
    </row>
    <row r="45" spans="1:20" x14ac:dyDescent="0.2">
      <c r="D45" s="6" t="s">
        <v>13</v>
      </c>
      <c r="E45" s="8">
        <f>SUM(E41:E44)</f>
        <v>20283</v>
      </c>
      <c r="F45" s="58">
        <f>SUM(F41:G44)</f>
        <v>19622</v>
      </c>
      <c r="G45" s="59"/>
      <c r="H45" s="58"/>
      <c r="I45" s="59"/>
      <c r="J45" s="58"/>
      <c r="K45" s="59"/>
      <c r="L45" s="58"/>
      <c r="M45" s="59"/>
      <c r="N45" s="69">
        <f>SUM(N41:O44)</f>
        <v>21803</v>
      </c>
      <c r="O45" s="69"/>
      <c r="P45" s="58"/>
      <c r="Q45" s="59"/>
      <c r="R45" s="69">
        <f>SUM(R41:S44)</f>
        <v>28.8</v>
      </c>
      <c r="S45" s="69"/>
    </row>
    <row r="46" spans="1:20" x14ac:dyDescent="0.2">
      <c r="D46" s="70" t="s">
        <v>355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2"/>
    </row>
    <row r="47" spans="1:20" x14ac:dyDescent="0.2">
      <c r="D47" s="62" t="s">
        <v>19</v>
      </c>
      <c r="E47" s="62"/>
      <c r="F47" s="62" t="s">
        <v>26</v>
      </c>
      <c r="G47" s="62"/>
      <c r="H47" s="62"/>
      <c r="I47" s="62"/>
      <c r="J47" s="62"/>
      <c r="K47" s="62"/>
      <c r="L47" s="62"/>
      <c r="M47" s="62"/>
      <c r="N47" s="62"/>
      <c r="O47" s="62"/>
      <c r="P47" s="62" t="s">
        <v>21</v>
      </c>
      <c r="Q47" s="62"/>
      <c r="R47" s="62" t="s">
        <v>22</v>
      </c>
      <c r="S47" s="62"/>
    </row>
    <row r="48" spans="1:20" x14ac:dyDescent="0.2">
      <c r="D48" s="68" t="s">
        <v>0</v>
      </c>
      <c r="E48" s="68" t="s">
        <v>20</v>
      </c>
      <c r="F48" s="68">
        <v>1</v>
      </c>
      <c r="G48" s="68">
        <v>2</v>
      </c>
      <c r="H48" s="68">
        <v>3</v>
      </c>
      <c r="I48" s="68">
        <v>4</v>
      </c>
      <c r="J48" s="68">
        <v>5</v>
      </c>
      <c r="K48" s="68">
        <v>6</v>
      </c>
      <c r="L48" s="68">
        <v>7</v>
      </c>
      <c r="M48" s="68">
        <v>8</v>
      </c>
      <c r="N48" s="68">
        <v>9</v>
      </c>
      <c r="O48" s="68">
        <v>10</v>
      </c>
      <c r="P48" s="62"/>
      <c r="Q48" s="62"/>
      <c r="R48" s="62"/>
      <c r="S48" s="62"/>
    </row>
    <row r="49" spans="4:19" x14ac:dyDescent="0.2"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2"/>
      <c r="Q49" s="62"/>
      <c r="R49" s="7" t="s">
        <v>23</v>
      </c>
      <c r="S49" s="7" t="s">
        <v>25</v>
      </c>
    </row>
    <row r="50" spans="4:19" x14ac:dyDescent="0.2">
      <c r="D50" s="2" t="s">
        <v>9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4:19" x14ac:dyDescent="0.2">
      <c r="D51" s="2" t="s">
        <v>10</v>
      </c>
      <c r="E51" s="4" t="s">
        <v>46</v>
      </c>
      <c r="F51" s="1">
        <v>24.55</v>
      </c>
      <c r="G51" s="1">
        <v>23.68</v>
      </c>
      <c r="H51" s="1">
        <v>23.31</v>
      </c>
      <c r="I51" s="1">
        <v>23.84</v>
      </c>
      <c r="J51" s="1">
        <v>23.68</v>
      </c>
      <c r="K51" s="1">
        <v>23.69</v>
      </c>
      <c r="L51" s="1"/>
      <c r="M51" s="1"/>
      <c r="N51" s="1"/>
      <c r="O51" s="1"/>
      <c r="P51" s="1">
        <v>7.2</v>
      </c>
      <c r="Q51" s="1">
        <v>2.4</v>
      </c>
      <c r="R51" s="1">
        <v>4.3289999999999997</v>
      </c>
      <c r="S51" s="1">
        <v>3.25</v>
      </c>
    </row>
    <row r="52" spans="4:19" x14ac:dyDescent="0.2">
      <c r="D52" s="2" t="s">
        <v>11</v>
      </c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4:19" x14ac:dyDescent="0.2">
      <c r="D53" s="2" t="s">
        <v>12</v>
      </c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4:19" x14ac:dyDescent="0.2">
      <c r="D54" s="62" t="s">
        <v>30</v>
      </c>
      <c r="E54" s="62"/>
      <c r="F54" s="62"/>
      <c r="G54" s="62"/>
      <c r="H54" s="62"/>
      <c r="I54" s="62"/>
      <c r="J54" s="62"/>
      <c r="K54" s="62" t="s">
        <v>31</v>
      </c>
      <c r="L54" s="62"/>
      <c r="M54" s="62"/>
      <c r="N54" s="62"/>
      <c r="O54" s="62"/>
      <c r="P54" s="62"/>
      <c r="Q54" s="62"/>
      <c r="R54" s="62"/>
      <c r="S54" s="62"/>
    </row>
    <row r="55" spans="4:19" x14ac:dyDescent="0.2">
      <c r="D55" s="68" t="s">
        <v>0</v>
      </c>
      <c r="E55" s="63" t="s">
        <v>27</v>
      </c>
      <c r="F55" s="64"/>
      <c r="G55" s="63" t="s">
        <v>28</v>
      </c>
      <c r="H55" s="64"/>
      <c r="I55" s="63" t="s">
        <v>29</v>
      </c>
      <c r="J55" s="64"/>
      <c r="K55" s="77"/>
      <c r="L55" s="78"/>
      <c r="M55" s="78"/>
      <c r="N55" s="78"/>
      <c r="O55" s="78"/>
      <c r="P55" s="78"/>
      <c r="Q55" s="78"/>
      <c r="R55" s="78"/>
      <c r="S55" s="79"/>
    </row>
    <row r="56" spans="4:19" x14ac:dyDescent="0.2">
      <c r="D56" s="68"/>
      <c r="E56" s="65"/>
      <c r="F56" s="66"/>
      <c r="G56" s="65"/>
      <c r="H56" s="66"/>
      <c r="I56" s="65"/>
      <c r="J56" s="66"/>
      <c r="K56" s="80"/>
      <c r="L56" s="81"/>
      <c r="M56" s="81"/>
      <c r="N56" s="81"/>
      <c r="O56" s="81"/>
      <c r="P56" s="81"/>
      <c r="Q56" s="81"/>
      <c r="R56" s="81"/>
      <c r="S56" s="82"/>
    </row>
    <row r="57" spans="4:19" x14ac:dyDescent="0.2">
      <c r="D57" s="2" t="s">
        <v>9</v>
      </c>
      <c r="E57" s="60"/>
      <c r="F57" s="61"/>
      <c r="G57" s="60"/>
      <c r="H57" s="61"/>
      <c r="I57" s="60"/>
      <c r="J57" s="61"/>
      <c r="K57" s="80"/>
      <c r="L57" s="81"/>
      <c r="M57" s="81"/>
      <c r="N57" s="81"/>
      <c r="O57" s="81"/>
      <c r="P57" s="81"/>
      <c r="Q57" s="81"/>
      <c r="R57" s="81"/>
      <c r="S57" s="82"/>
    </row>
    <row r="58" spans="4:19" x14ac:dyDescent="0.2">
      <c r="D58" s="2" t="s">
        <v>10</v>
      </c>
      <c r="E58" s="60">
        <v>73</v>
      </c>
      <c r="F58" s="61"/>
      <c r="G58" s="60">
        <v>0.43099999999999999</v>
      </c>
      <c r="H58" s="61"/>
      <c r="I58" s="60">
        <v>3.8980000000000001</v>
      </c>
      <c r="J58" s="61"/>
      <c r="K58" s="80"/>
      <c r="L58" s="81"/>
      <c r="M58" s="81"/>
      <c r="N58" s="81"/>
      <c r="O58" s="81"/>
      <c r="P58" s="81"/>
      <c r="Q58" s="81"/>
      <c r="R58" s="81"/>
      <c r="S58" s="82"/>
    </row>
    <row r="59" spans="4:19" x14ac:dyDescent="0.2">
      <c r="D59" s="2" t="s">
        <v>11</v>
      </c>
      <c r="E59" s="60"/>
      <c r="F59" s="61"/>
      <c r="G59" s="60"/>
      <c r="H59" s="61"/>
      <c r="I59" s="60"/>
      <c r="J59" s="61"/>
      <c r="K59" s="80"/>
      <c r="L59" s="81"/>
      <c r="M59" s="81"/>
      <c r="N59" s="81"/>
      <c r="O59" s="81"/>
      <c r="P59" s="81"/>
      <c r="Q59" s="81"/>
      <c r="R59" s="81"/>
      <c r="S59" s="82"/>
    </row>
    <row r="60" spans="4:19" x14ac:dyDescent="0.2">
      <c r="D60" s="2" t="s">
        <v>12</v>
      </c>
      <c r="E60" s="60"/>
      <c r="F60" s="61"/>
      <c r="G60" s="60"/>
      <c r="H60" s="61"/>
      <c r="I60" s="60"/>
      <c r="J60" s="61"/>
      <c r="K60" s="83"/>
      <c r="L60" s="84"/>
      <c r="M60" s="84"/>
      <c r="N60" s="84"/>
      <c r="O60" s="84"/>
      <c r="P60" s="84"/>
      <c r="Q60" s="84"/>
      <c r="R60" s="84"/>
      <c r="S60" s="85"/>
    </row>
    <row r="62" spans="4:19" x14ac:dyDescent="0.2">
      <c r="D62" s="67" t="s">
        <v>35</v>
      </c>
      <c r="E62" s="67"/>
      <c r="F62" s="67"/>
      <c r="G62" s="67"/>
      <c r="H62" s="67"/>
      <c r="I62" s="67"/>
      <c r="J62" s="67"/>
      <c r="K62" s="67" t="s">
        <v>36</v>
      </c>
      <c r="L62" s="67"/>
      <c r="M62" s="67"/>
      <c r="N62" s="67"/>
      <c r="O62" s="67"/>
      <c r="P62" s="67"/>
      <c r="Q62" s="67"/>
      <c r="R62" s="67"/>
      <c r="S62" s="67"/>
    </row>
    <row r="63" spans="4:19" x14ac:dyDescent="0.2"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</row>
    <row r="64" spans="4:19" x14ac:dyDescent="0.2"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</row>
  </sheetData>
  <mergeCells count="196"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  <mergeCell ref="R9:S9"/>
    <mergeCell ref="F10:G10"/>
    <mergeCell ref="H10:I10"/>
    <mergeCell ref="J10:K10"/>
    <mergeCell ref="L10:M10"/>
    <mergeCell ref="N10:O10"/>
    <mergeCell ref="P10:Q10"/>
    <mergeCell ref="R10:S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R18"/>
    <mergeCell ref="S16:T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N17:N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E29:F29"/>
    <mergeCell ref="G29:H29"/>
    <mergeCell ref="I29:J29"/>
    <mergeCell ref="D31:J31"/>
    <mergeCell ref="K31:S31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D37:E37"/>
    <mergeCell ref="F37:M37"/>
    <mergeCell ref="N37:S37"/>
    <mergeCell ref="D38:G38"/>
    <mergeCell ref="H38:M38"/>
    <mergeCell ref="N38:S38"/>
    <mergeCell ref="D35:E36"/>
    <mergeCell ref="F35:O36"/>
    <mergeCell ref="P35:Q35"/>
    <mergeCell ref="R35:S35"/>
    <mergeCell ref="P36:Q36"/>
    <mergeCell ref="R36:S36"/>
    <mergeCell ref="R40:S40"/>
    <mergeCell ref="F41:G41"/>
    <mergeCell ref="H41:I41"/>
    <mergeCell ref="J41:K41"/>
    <mergeCell ref="L41:M41"/>
    <mergeCell ref="N41:O41"/>
    <mergeCell ref="P41:Q41"/>
    <mergeCell ref="R41:S41"/>
    <mergeCell ref="D39:D40"/>
    <mergeCell ref="E39:E40"/>
    <mergeCell ref="F39:G40"/>
    <mergeCell ref="H39:M39"/>
    <mergeCell ref="N39:O40"/>
    <mergeCell ref="P39:S39"/>
    <mergeCell ref="H40:I40"/>
    <mergeCell ref="J40:K40"/>
    <mergeCell ref="L40:M40"/>
    <mergeCell ref="P40:Q40"/>
    <mergeCell ref="R42:S42"/>
    <mergeCell ref="F43:G43"/>
    <mergeCell ref="H43:I43"/>
    <mergeCell ref="J43:K43"/>
    <mergeCell ref="L43:M43"/>
    <mergeCell ref="N43:O43"/>
    <mergeCell ref="P43:Q43"/>
    <mergeCell ref="R43:S43"/>
    <mergeCell ref="F42:G42"/>
    <mergeCell ref="H42:I42"/>
    <mergeCell ref="J42:K42"/>
    <mergeCell ref="L42:M42"/>
    <mergeCell ref="N42:O42"/>
    <mergeCell ref="P42:Q42"/>
    <mergeCell ref="R44:S44"/>
    <mergeCell ref="F45:G45"/>
    <mergeCell ref="H45:I45"/>
    <mergeCell ref="J45:K45"/>
    <mergeCell ref="L45:M45"/>
    <mergeCell ref="N45:O45"/>
    <mergeCell ref="P45:Q45"/>
    <mergeCell ref="R45:S45"/>
    <mergeCell ref="F44:G44"/>
    <mergeCell ref="H44:I44"/>
    <mergeCell ref="J44:K44"/>
    <mergeCell ref="L44:M44"/>
    <mergeCell ref="N44:O44"/>
    <mergeCell ref="P44:Q44"/>
    <mergeCell ref="D46:S46"/>
    <mergeCell ref="D47:E47"/>
    <mergeCell ref="F47:O47"/>
    <mergeCell ref="P47:Q49"/>
    <mergeCell ref="R47:S48"/>
    <mergeCell ref="D48:D49"/>
    <mergeCell ref="E48:E49"/>
    <mergeCell ref="F48:F49"/>
    <mergeCell ref="G48:G49"/>
    <mergeCell ref="H48:H49"/>
    <mergeCell ref="O48:O49"/>
    <mergeCell ref="I48:I49"/>
    <mergeCell ref="J48:J49"/>
    <mergeCell ref="K48:K49"/>
    <mergeCell ref="L48:L49"/>
    <mergeCell ref="M48:M49"/>
    <mergeCell ref="N48:N49"/>
    <mergeCell ref="D54:J54"/>
    <mergeCell ref="K54:S54"/>
    <mergeCell ref="D55:D56"/>
    <mergeCell ref="E55:F56"/>
    <mergeCell ref="G55:H56"/>
    <mergeCell ref="I55:J56"/>
    <mergeCell ref="K55:S60"/>
    <mergeCell ref="E57:F57"/>
    <mergeCell ref="G57:H57"/>
    <mergeCell ref="E60:F60"/>
    <mergeCell ref="G60:H60"/>
    <mergeCell ref="I60:J60"/>
    <mergeCell ref="D62:J62"/>
    <mergeCell ref="K62:S62"/>
    <mergeCell ref="D63:J64"/>
    <mergeCell ref="K63:S64"/>
    <mergeCell ref="I57:J57"/>
    <mergeCell ref="E58:F58"/>
    <mergeCell ref="G58:H58"/>
    <mergeCell ref="I58:J58"/>
    <mergeCell ref="E59:F59"/>
    <mergeCell ref="G59:H59"/>
    <mergeCell ref="I59:J59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82116-48D8-914C-9E42-E273C5D3B3A8}">
  <dimension ref="D4:S33"/>
  <sheetViews>
    <sheetView topLeftCell="N1" workbookViewId="0">
      <selection activeCell="N13" sqref="N13:O13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19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19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19" x14ac:dyDescent="0.2">
      <c r="D6" s="76" t="s">
        <v>356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358</v>
      </c>
      <c r="O6" s="76"/>
      <c r="P6" s="76"/>
      <c r="Q6" s="76"/>
      <c r="R6" s="76"/>
      <c r="S6" s="76"/>
    </row>
    <row r="7" spans="4:19" x14ac:dyDescent="0.2">
      <c r="D7" s="76" t="s">
        <v>38</v>
      </c>
      <c r="E7" s="76"/>
      <c r="F7" s="76"/>
      <c r="G7" s="76"/>
      <c r="H7" s="76" t="s">
        <v>357</v>
      </c>
      <c r="I7" s="76"/>
      <c r="J7" s="76"/>
      <c r="K7" s="76"/>
      <c r="L7" s="76"/>
      <c r="M7" s="76"/>
      <c r="N7" s="76" t="s">
        <v>359</v>
      </c>
      <c r="O7" s="76"/>
      <c r="P7" s="76"/>
      <c r="Q7" s="76"/>
      <c r="R7" s="76"/>
      <c r="S7" s="76"/>
    </row>
    <row r="8" spans="4:19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19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19" x14ac:dyDescent="0.2">
      <c r="D10" s="2" t="s">
        <v>9</v>
      </c>
      <c r="E10" s="3">
        <v>12000</v>
      </c>
      <c r="F10" s="73">
        <v>12114</v>
      </c>
      <c r="G10" s="73"/>
      <c r="H10" s="60">
        <v>16</v>
      </c>
      <c r="I10" s="61"/>
      <c r="J10" s="60">
        <v>24</v>
      </c>
      <c r="K10" s="61"/>
      <c r="L10" s="60">
        <v>47</v>
      </c>
      <c r="M10" s="61"/>
      <c r="N10" s="60">
        <v>30287</v>
      </c>
      <c r="O10" s="61"/>
      <c r="P10" s="60">
        <v>26</v>
      </c>
      <c r="Q10" s="61"/>
      <c r="R10" s="60">
        <f>P10*0.4</f>
        <v>10.4</v>
      </c>
      <c r="S10" s="61"/>
    </row>
    <row r="11" spans="4:19" x14ac:dyDescent="0.2">
      <c r="D11" s="2" t="s">
        <v>10</v>
      </c>
      <c r="E11" s="3"/>
      <c r="F11" s="73"/>
      <c r="G11" s="73"/>
      <c r="H11" s="60"/>
      <c r="I11" s="61"/>
      <c r="J11" s="60"/>
      <c r="K11" s="61"/>
      <c r="L11" s="60"/>
      <c r="M11" s="61"/>
      <c r="N11" s="60"/>
      <c r="O11" s="61"/>
      <c r="P11" s="60"/>
      <c r="Q11" s="61"/>
      <c r="R11" s="60"/>
      <c r="S11" s="61"/>
    </row>
    <row r="12" spans="4:19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</row>
    <row r="13" spans="4:19" x14ac:dyDescent="0.2">
      <c r="D13" s="2" t="s">
        <v>12</v>
      </c>
      <c r="E13" s="3">
        <v>16236</v>
      </c>
      <c r="F13" s="73">
        <v>14817</v>
      </c>
      <c r="G13" s="73"/>
      <c r="H13" s="60">
        <v>18</v>
      </c>
      <c r="I13" s="61"/>
      <c r="J13" s="60">
        <v>21</v>
      </c>
      <c r="K13" s="61"/>
      <c r="L13" s="60">
        <v>6</v>
      </c>
      <c r="M13" s="61"/>
      <c r="N13" s="60">
        <v>13470</v>
      </c>
      <c r="O13" s="61"/>
      <c r="P13" s="60">
        <v>22</v>
      </c>
      <c r="Q13" s="61"/>
      <c r="R13" s="60">
        <f>P13*1.1</f>
        <v>24.200000000000003</v>
      </c>
      <c r="S13" s="61"/>
    </row>
    <row r="14" spans="4:19" x14ac:dyDescent="0.2">
      <c r="D14" s="6" t="s">
        <v>13</v>
      </c>
      <c r="E14" s="8">
        <f>SUM(E10:E13)</f>
        <v>28236</v>
      </c>
      <c r="F14" s="69">
        <f>SUM(F10:G13)</f>
        <v>26931</v>
      </c>
      <c r="G14" s="69"/>
      <c r="H14" s="58"/>
      <c r="I14" s="59"/>
      <c r="J14" s="58"/>
      <c r="K14" s="59"/>
      <c r="L14" s="58"/>
      <c r="M14" s="59"/>
      <c r="N14" s="69">
        <f>SUM(N10:O13)</f>
        <v>43757</v>
      </c>
      <c r="O14" s="69"/>
      <c r="P14" s="58">
        <f>SUM(P10:Q13)</f>
        <v>48</v>
      </c>
      <c r="Q14" s="59"/>
      <c r="R14" s="69">
        <f>SUM(R10:S13)</f>
        <v>34.6</v>
      </c>
      <c r="S14" s="69"/>
    </row>
    <row r="15" spans="4:19" x14ac:dyDescent="0.2">
      <c r="D15" s="70" t="s">
        <v>360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19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19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19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19" x14ac:dyDescent="0.2">
      <c r="D19" s="2" t="s">
        <v>9</v>
      </c>
      <c r="E19" s="4" t="s">
        <v>361</v>
      </c>
      <c r="F19" s="1">
        <v>24.01</v>
      </c>
      <c r="G19" s="1">
        <v>24.21</v>
      </c>
      <c r="H19" s="1">
        <v>23.99</v>
      </c>
      <c r="I19" s="1">
        <v>23.97</v>
      </c>
      <c r="J19" s="1">
        <v>23.97</v>
      </c>
      <c r="K19" s="1"/>
      <c r="L19" s="1"/>
      <c r="M19" s="1"/>
      <c r="N19" s="1"/>
      <c r="O19" s="1"/>
      <c r="P19" s="1">
        <v>2.8</v>
      </c>
      <c r="Q19" s="1">
        <v>2.2000000000000002</v>
      </c>
      <c r="R19" s="1">
        <v>2.4820000000000002</v>
      </c>
      <c r="S19" s="1">
        <v>2.16</v>
      </c>
    </row>
    <row r="20" spans="4:19" x14ac:dyDescent="0.2">
      <c r="D20" s="2" t="s">
        <v>10</v>
      </c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4:19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19" x14ac:dyDescent="0.2">
      <c r="D22" s="2" t="s">
        <v>12</v>
      </c>
      <c r="E22" s="4" t="s">
        <v>325</v>
      </c>
      <c r="F22" s="1">
        <v>24.94</v>
      </c>
      <c r="G22" s="1">
        <v>23.87</v>
      </c>
      <c r="H22" s="1">
        <v>24.94</v>
      </c>
      <c r="I22" s="1">
        <v>20.99</v>
      </c>
      <c r="J22" s="1">
        <v>24.42</v>
      </c>
      <c r="K22" s="1"/>
      <c r="L22" s="1"/>
      <c r="M22" s="1"/>
      <c r="N22" s="1"/>
      <c r="O22" s="1"/>
      <c r="P22" s="1">
        <v>18.600000000000001</v>
      </c>
      <c r="Q22" s="1">
        <v>8.3000000000000007</v>
      </c>
      <c r="R22" s="1">
        <v>2.415</v>
      </c>
      <c r="S22" s="1">
        <v>2.62</v>
      </c>
    </row>
    <row r="23" spans="4:19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19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19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19" x14ac:dyDescent="0.2">
      <c r="D26" s="2" t="s">
        <v>9</v>
      </c>
      <c r="E26" s="60">
        <v>143</v>
      </c>
      <c r="F26" s="61"/>
      <c r="G26" s="60">
        <v>0.53200000000000003</v>
      </c>
      <c r="H26" s="61"/>
      <c r="I26" s="60">
        <v>1.95</v>
      </c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19" x14ac:dyDescent="0.2">
      <c r="D27" s="2" t="s">
        <v>10</v>
      </c>
      <c r="E27" s="60"/>
      <c r="F27" s="61"/>
      <c r="G27" s="60"/>
      <c r="H27" s="61"/>
      <c r="I27" s="60"/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19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19" x14ac:dyDescent="0.2">
      <c r="D29" s="2" t="s">
        <v>12</v>
      </c>
      <c r="E29" s="60">
        <v>71</v>
      </c>
      <c r="F29" s="61"/>
      <c r="G29" s="60">
        <v>0.47399999999999998</v>
      </c>
      <c r="H29" s="61"/>
      <c r="I29" s="60">
        <v>1.9410000000000001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19" ht="6" customHeight="1" x14ac:dyDescent="0.2"/>
    <row r="31" spans="4:19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19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8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D17:D18"/>
    <mergeCell ref="E17:E18"/>
    <mergeCell ref="F17:F18"/>
    <mergeCell ref="G17:G18"/>
    <mergeCell ref="H17:H18"/>
    <mergeCell ref="P16:Q18"/>
    <mergeCell ref="R16:S17"/>
    <mergeCell ref="D31:J31"/>
    <mergeCell ref="K31:S31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K24:S29"/>
    <mergeCell ref="E26:F26"/>
    <mergeCell ref="G26:H26"/>
    <mergeCell ref="E29:F29"/>
    <mergeCell ref="G29:H29"/>
    <mergeCell ref="I29:J29"/>
    <mergeCell ref="O17:O18"/>
    <mergeCell ref="D23:J23"/>
    <mergeCell ref="K23:S23"/>
    <mergeCell ref="D24:D25"/>
    <mergeCell ref="E24:F25"/>
    <mergeCell ref="G24:H25"/>
    <mergeCell ref="I24:J25"/>
    <mergeCell ref="I17:I18"/>
    <mergeCell ref="J17:J18"/>
    <mergeCell ref="K17:K18"/>
    <mergeCell ref="L17:L18"/>
    <mergeCell ref="M17:M18"/>
    <mergeCell ref="N17:N18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D421F-E28B-F248-AFB9-DC25FBDF20F7}">
  <dimension ref="D4:S33"/>
  <sheetViews>
    <sheetView topLeftCell="K1" workbookViewId="0">
      <selection activeCell="N13" sqref="N13:O13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19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19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19" x14ac:dyDescent="0.2">
      <c r="D6" s="76" t="s">
        <v>362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364</v>
      </c>
      <c r="O6" s="76"/>
      <c r="P6" s="76"/>
      <c r="Q6" s="76"/>
      <c r="R6" s="76"/>
      <c r="S6" s="76"/>
    </row>
    <row r="7" spans="4:19" x14ac:dyDescent="0.2">
      <c r="D7" s="76" t="s">
        <v>38</v>
      </c>
      <c r="E7" s="76"/>
      <c r="F7" s="76"/>
      <c r="G7" s="76"/>
      <c r="H7" s="76" t="s">
        <v>363</v>
      </c>
      <c r="I7" s="76"/>
      <c r="J7" s="76"/>
      <c r="K7" s="76"/>
      <c r="L7" s="76"/>
      <c r="M7" s="76"/>
      <c r="N7" s="76" t="s">
        <v>365</v>
      </c>
      <c r="O7" s="76"/>
      <c r="P7" s="76"/>
      <c r="Q7" s="76"/>
      <c r="R7" s="76"/>
      <c r="S7" s="76"/>
    </row>
    <row r="8" spans="4:19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19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19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</row>
    <row r="11" spans="4:19" x14ac:dyDescent="0.2">
      <c r="D11" s="2" t="s">
        <v>10</v>
      </c>
      <c r="E11" s="3">
        <v>32744</v>
      </c>
      <c r="F11" s="73">
        <v>31796</v>
      </c>
      <c r="G11" s="73"/>
      <c r="H11" s="60">
        <v>39</v>
      </c>
      <c r="I11" s="61"/>
      <c r="J11" s="60">
        <v>6</v>
      </c>
      <c r="K11" s="61"/>
      <c r="L11" s="60">
        <v>13</v>
      </c>
      <c r="M11" s="61"/>
      <c r="N11" s="60">
        <v>35329</v>
      </c>
      <c r="O11" s="61"/>
      <c r="P11" s="60">
        <v>40</v>
      </c>
      <c r="Q11" s="61"/>
      <c r="R11" s="60">
        <f>P11*0.9</f>
        <v>36</v>
      </c>
      <c r="S11" s="61"/>
    </row>
    <row r="12" spans="4:19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</row>
    <row r="13" spans="4:19" x14ac:dyDescent="0.2">
      <c r="D13" s="2" t="s">
        <v>12</v>
      </c>
      <c r="E13" s="3">
        <v>20000</v>
      </c>
      <c r="F13" s="73">
        <v>20101</v>
      </c>
      <c r="G13" s="73"/>
      <c r="H13" s="60">
        <v>24</v>
      </c>
      <c r="I13" s="61"/>
      <c r="J13" s="60">
        <v>9</v>
      </c>
      <c r="K13" s="61"/>
      <c r="L13" s="60">
        <v>4</v>
      </c>
      <c r="M13" s="61"/>
      <c r="N13" s="60">
        <v>18274</v>
      </c>
      <c r="O13" s="61"/>
      <c r="P13" s="60">
        <v>52</v>
      </c>
      <c r="Q13" s="61"/>
      <c r="R13" s="60">
        <f>P13*1.1</f>
        <v>57.2</v>
      </c>
      <c r="S13" s="61"/>
    </row>
    <row r="14" spans="4:19" x14ac:dyDescent="0.2">
      <c r="D14" s="6" t="s">
        <v>13</v>
      </c>
      <c r="E14" s="8">
        <f>SUM(E11:E13)</f>
        <v>52744</v>
      </c>
      <c r="F14" s="69">
        <f>SUM(F11:G13)</f>
        <v>51897</v>
      </c>
      <c r="G14" s="69"/>
      <c r="H14" s="58"/>
      <c r="I14" s="59"/>
      <c r="J14" s="58"/>
      <c r="K14" s="59"/>
      <c r="L14" s="58"/>
      <c r="M14" s="59"/>
      <c r="N14" s="69"/>
      <c r="O14" s="69"/>
      <c r="P14" s="58"/>
      <c r="Q14" s="59"/>
      <c r="R14" s="69"/>
      <c r="S14" s="69"/>
    </row>
    <row r="15" spans="4:19" x14ac:dyDescent="0.2">
      <c r="D15" s="70" t="s">
        <v>245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19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19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19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19" x14ac:dyDescent="0.2">
      <c r="D19" s="2" t="s">
        <v>9</v>
      </c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19" x14ac:dyDescent="0.2">
      <c r="D20" s="2" t="s">
        <v>10</v>
      </c>
      <c r="E20" s="4" t="s">
        <v>366</v>
      </c>
      <c r="F20" s="1">
        <v>21.02</v>
      </c>
      <c r="G20" s="1">
        <v>19.899999999999999</v>
      </c>
      <c r="H20" s="1">
        <v>23.01</v>
      </c>
      <c r="I20" s="1">
        <v>23.23</v>
      </c>
      <c r="J20" s="1">
        <v>23.07</v>
      </c>
      <c r="K20" s="1">
        <v>21.03</v>
      </c>
      <c r="L20" s="1">
        <v>22.92</v>
      </c>
      <c r="M20" s="1">
        <v>23.24</v>
      </c>
      <c r="N20" s="1">
        <v>22.98</v>
      </c>
      <c r="O20" s="1">
        <v>22.93</v>
      </c>
      <c r="P20" s="1">
        <v>5.8</v>
      </c>
      <c r="Q20" s="1">
        <v>4.4000000000000004</v>
      </c>
      <c r="R20" s="1">
        <v>4.4530000000000003</v>
      </c>
      <c r="S20" s="1">
        <v>2.09</v>
      </c>
    </row>
    <row r="21" spans="4:19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19" x14ac:dyDescent="0.2">
      <c r="D22" s="2" t="s">
        <v>12</v>
      </c>
      <c r="E22" s="4" t="s">
        <v>325</v>
      </c>
      <c r="F22" s="1">
        <v>23.04</v>
      </c>
      <c r="G22" s="1">
        <v>23.04</v>
      </c>
      <c r="H22" s="1">
        <v>23.87</v>
      </c>
      <c r="I22" s="1">
        <v>24.94</v>
      </c>
      <c r="J22" s="1">
        <v>24.94</v>
      </c>
      <c r="K22" s="1">
        <v>7.5</v>
      </c>
      <c r="L22" s="1"/>
      <c r="M22" s="1"/>
      <c r="N22" s="1"/>
      <c r="O22" s="1"/>
      <c r="P22" s="1">
        <v>2.5</v>
      </c>
      <c r="Q22" s="1"/>
      <c r="R22" s="1">
        <v>2.5960000000000001</v>
      </c>
      <c r="S22" s="1">
        <v>2.08</v>
      </c>
    </row>
    <row r="23" spans="4:19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19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19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19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19" x14ac:dyDescent="0.2">
      <c r="D27" s="2" t="s">
        <v>10</v>
      </c>
      <c r="E27" s="60">
        <v>122</v>
      </c>
      <c r="F27" s="61"/>
      <c r="G27" s="60">
        <v>0.72</v>
      </c>
      <c r="H27" s="61"/>
      <c r="I27" s="60">
        <v>3.7330000000000001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19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19" x14ac:dyDescent="0.2">
      <c r="D29" s="2" t="s">
        <v>12</v>
      </c>
      <c r="E29" s="60">
        <v>99</v>
      </c>
      <c r="F29" s="61"/>
      <c r="G29" s="60">
        <v>0.66</v>
      </c>
      <c r="H29" s="61"/>
      <c r="I29" s="60">
        <v>1.9359999999999999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19" ht="6" customHeight="1" x14ac:dyDescent="0.2"/>
    <row r="31" spans="4:19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19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8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K23:S23"/>
    <mergeCell ref="D24:D25"/>
    <mergeCell ref="E24:F25"/>
    <mergeCell ref="G24:H25"/>
    <mergeCell ref="I24:J25"/>
    <mergeCell ref="K24:S29"/>
    <mergeCell ref="E26:F26"/>
    <mergeCell ref="G26:H26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AC39F-0093-9848-8590-2EE356245D04}">
  <dimension ref="D4:S33"/>
  <sheetViews>
    <sheetView topLeftCell="M1" workbookViewId="0">
      <selection activeCell="N13" sqref="N13:O13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19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19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19" x14ac:dyDescent="0.2">
      <c r="D6" s="76" t="s">
        <v>367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369</v>
      </c>
      <c r="O6" s="76"/>
      <c r="P6" s="76"/>
      <c r="Q6" s="76"/>
      <c r="R6" s="76"/>
      <c r="S6" s="76"/>
    </row>
    <row r="7" spans="4:19" x14ac:dyDescent="0.2">
      <c r="D7" s="76" t="s">
        <v>38</v>
      </c>
      <c r="E7" s="76"/>
      <c r="F7" s="76"/>
      <c r="G7" s="76"/>
      <c r="H7" s="76" t="s">
        <v>368</v>
      </c>
      <c r="I7" s="76"/>
      <c r="J7" s="76"/>
      <c r="K7" s="76"/>
      <c r="L7" s="76"/>
      <c r="M7" s="76"/>
      <c r="N7" s="76" t="s">
        <v>370</v>
      </c>
      <c r="O7" s="76"/>
      <c r="P7" s="76"/>
      <c r="Q7" s="76"/>
      <c r="R7" s="76"/>
      <c r="S7" s="76"/>
    </row>
    <row r="8" spans="4:19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19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19" x14ac:dyDescent="0.2">
      <c r="D10" s="2" t="s">
        <v>9</v>
      </c>
      <c r="E10" s="3">
        <v>12000</v>
      </c>
      <c r="F10" s="73">
        <v>12074</v>
      </c>
      <c r="G10" s="73"/>
      <c r="H10" s="60">
        <v>16</v>
      </c>
      <c r="I10" s="61"/>
      <c r="J10" s="60">
        <v>23</v>
      </c>
      <c r="K10" s="61"/>
      <c r="L10" s="60">
        <v>5</v>
      </c>
      <c r="M10" s="61"/>
      <c r="N10" s="60">
        <v>30185</v>
      </c>
      <c r="O10" s="61"/>
      <c r="P10" s="60">
        <v>22</v>
      </c>
      <c r="Q10" s="61"/>
      <c r="R10" s="60">
        <f>P10*0.4</f>
        <v>8.8000000000000007</v>
      </c>
      <c r="S10" s="61"/>
    </row>
    <row r="11" spans="4:19" x14ac:dyDescent="0.2">
      <c r="D11" s="2" t="s">
        <v>10</v>
      </c>
      <c r="E11" s="3">
        <v>15450</v>
      </c>
      <c r="F11" s="73">
        <v>16956</v>
      </c>
      <c r="G11" s="73"/>
      <c r="H11" s="60">
        <v>20</v>
      </c>
      <c r="I11" s="61"/>
      <c r="J11" s="60">
        <v>23</v>
      </c>
      <c r="K11" s="61"/>
      <c r="L11" s="60">
        <v>12</v>
      </c>
      <c r="M11" s="61"/>
      <c r="N11" s="60">
        <v>18840</v>
      </c>
      <c r="O11" s="61"/>
      <c r="P11" s="60">
        <v>36</v>
      </c>
      <c r="Q11" s="61"/>
      <c r="R11" s="60">
        <f>P11*0.9</f>
        <v>32.4</v>
      </c>
      <c r="S11" s="61"/>
    </row>
    <row r="12" spans="4:19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</row>
    <row r="13" spans="4:19" x14ac:dyDescent="0.2">
      <c r="D13" s="2" t="s">
        <v>12</v>
      </c>
      <c r="E13" s="3">
        <v>15000</v>
      </c>
      <c r="F13" s="73">
        <v>12307</v>
      </c>
      <c r="G13" s="73"/>
      <c r="H13" s="60">
        <v>15</v>
      </c>
      <c r="I13" s="61"/>
      <c r="J13" s="60">
        <v>16</v>
      </c>
      <c r="K13" s="61"/>
      <c r="L13" s="60">
        <v>5</v>
      </c>
      <c r="M13" s="61"/>
      <c r="N13" s="60">
        <v>11189</v>
      </c>
      <c r="O13" s="61"/>
      <c r="P13" s="60">
        <v>32</v>
      </c>
      <c r="Q13" s="61"/>
      <c r="R13" s="60">
        <f>P13*1.1</f>
        <v>35.200000000000003</v>
      </c>
      <c r="S13" s="61"/>
    </row>
    <row r="14" spans="4:19" x14ac:dyDescent="0.2">
      <c r="D14" s="6" t="s">
        <v>13</v>
      </c>
      <c r="E14" s="8">
        <f>SUM(E10:E13)</f>
        <v>42450</v>
      </c>
      <c r="F14" s="69">
        <f>SUM(F10:G13)</f>
        <v>41337</v>
      </c>
      <c r="G14" s="69"/>
      <c r="H14" s="58"/>
      <c r="I14" s="59"/>
      <c r="J14" s="58"/>
      <c r="K14" s="59"/>
      <c r="L14" s="58"/>
      <c r="M14" s="59"/>
      <c r="N14" s="69"/>
      <c r="O14" s="69"/>
      <c r="P14" s="58"/>
      <c r="Q14" s="59"/>
      <c r="R14" s="69"/>
      <c r="S14" s="69"/>
    </row>
    <row r="15" spans="4:19" x14ac:dyDescent="0.2">
      <c r="D15" s="70" t="s">
        <v>250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19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19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19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19" x14ac:dyDescent="0.2">
      <c r="D19" s="2" t="s">
        <v>9</v>
      </c>
      <c r="E19" s="4" t="s">
        <v>304</v>
      </c>
      <c r="F19" s="1">
        <v>24.01</v>
      </c>
      <c r="G19" s="1">
        <v>22.52</v>
      </c>
      <c r="H19" s="1">
        <v>22.65</v>
      </c>
      <c r="I19" s="1">
        <v>24.21</v>
      </c>
      <c r="J19" s="1">
        <v>24.22</v>
      </c>
      <c r="K19" s="1">
        <v>12.2</v>
      </c>
      <c r="L19" s="1">
        <v>8.6</v>
      </c>
      <c r="M19" s="1"/>
      <c r="N19" s="1"/>
      <c r="O19" s="1"/>
      <c r="P19" s="1">
        <v>7.7</v>
      </c>
      <c r="Q19" s="1">
        <v>15.2</v>
      </c>
      <c r="R19" s="1">
        <v>3.222</v>
      </c>
      <c r="S19" s="1">
        <v>2.79</v>
      </c>
    </row>
    <row r="20" spans="4:19" x14ac:dyDescent="0.2">
      <c r="D20" s="2" t="s">
        <v>10</v>
      </c>
      <c r="E20" s="4" t="s">
        <v>371</v>
      </c>
      <c r="F20" s="1">
        <v>20.32</v>
      </c>
      <c r="G20" s="1">
        <v>20.329999999999998</v>
      </c>
      <c r="H20" s="1">
        <v>20.32</v>
      </c>
      <c r="I20" s="1">
        <v>20.329999999999998</v>
      </c>
      <c r="J20" s="1">
        <v>23.91</v>
      </c>
      <c r="K20" s="1">
        <v>22.57</v>
      </c>
      <c r="L20" s="1">
        <v>6.1</v>
      </c>
      <c r="M20" s="1"/>
      <c r="N20" s="1"/>
      <c r="O20" s="1"/>
      <c r="P20" s="1">
        <v>8.5</v>
      </c>
      <c r="Q20" s="1">
        <v>11</v>
      </c>
      <c r="R20" s="1">
        <v>3.2240000000000002</v>
      </c>
      <c r="S20" s="1">
        <v>2.82</v>
      </c>
    </row>
    <row r="21" spans="4:19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19" x14ac:dyDescent="0.2">
      <c r="D22" s="2" t="s">
        <v>12</v>
      </c>
      <c r="E22" s="4" t="s">
        <v>325</v>
      </c>
      <c r="F22" s="1">
        <v>23.04</v>
      </c>
      <c r="G22" s="1">
        <v>23.1</v>
      </c>
      <c r="H22" s="1">
        <v>23.07</v>
      </c>
      <c r="I22" s="1">
        <v>15.3</v>
      </c>
      <c r="J22" s="1"/>
      <c r="K22" s="1"/>
      <c r="L22" s="1"/>
      <c r="M22" s="1"/>
      <c r="N22" s="1"/>
      <c r="O22" s="1"/>
      <c r="P22" s="1">
        <v>5.3</v>
      </c>
      <c r="Q22" s="1">
        <v>3</v>
      </c>
      <c r="R22" s="1">
        <v>1.579</v>
      </c>
      <c r="S22" s="1">
        <v>2.0699999999999998</v>
      </c>
    </row>
    <row r="23" spans="4:19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19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19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19" x14ac:dyDescent="0.2">
      <c r="D26" s="2" t="s">
        <v>9</v>
      </c>
      <c r="E26" s="60">
        <v>139</v>
      </c>
      <c r="F26" s="61"/>
      <c r="G26" s="60">
        <v>0.51700000000000002</v>
      </c>
      <c r="H26" s="61"/>
      <c r="I26" s="60">
        <v>2.7050000000000001</v>
      </c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19" x14ac:dyDescent="0.2">
      <c r="D27" s="2" t="s">
        <v>10</v>
      </c>
      <c r="E27" s="60">
        <v>85</v>
      </c>
      <c r="F27" s="61"/>
      <c r="G27" s="60">
        <v>0.502</v>
      </c>
      <c r="H27" s="61"/>
      <c r="I27" s="60">
        <v>2.722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19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19" x14ac:dyDescent="0.2">
      <c r="D29" s="2" t="s">
        <v>12</v>
      </c>
      <c r="E29" s="60">
        <v>71</v>
      </c>
      <c r="F29" s="61"/>
      <c r="G29" s="60">
        <v>0.47399999999999998</v>
      </c>
      <c r="H29" s="61"/>
      <c r="I29" s="60">
        <v>1.105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19" ht="6" customHeight="1" x14ac:dyDescent="0.2"/>
    <row r="31" spans="4:19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19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8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K23:S23"/>
    <mergeCell ref="D24:D25"/>
    <mergeCell ref="E24:F25"/>
    <mergeCell ref="G24:H25"/>
    <mergeCell ref="I24:J25"/>
    <mergeCell ref="K24:S29"/>
    <mergeCell ref="E26:F26"/>
    <mergeCell ref="G26:H26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</mergeCell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DE8B2-B128-E142-B75C-9F5E480E0CC9}">
  <dimension ref="D4:S33"/>
  <sheetViews>
    <sheetView topLeftCell="L1" workbookViewId="0">
      <selection activeCell="N13" sqref="N13:O13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19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19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19" x14ac:dyDescent="0.2">
      <c r="D6" s="76" t="s">
        <v>200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202</v>
      </c>
      <c r="O6" s="76"/>
      <c r="P6" s="76"/>
      <c r="Q6" s="76"/>
      <c r="R6" s="76"/>
      <c r="S6" s="76"/>
    </row>
    <row r="7" spans="4:19" x14ac:dyDescent="0.2">
      <c r="D7" s="76" t="s">
        <v>38</v>
      </c>
      <c r="E7" s="76"/>
      <c r="F7" s="76"/>
      <c r="G7" s="76"/>
      <c r="H7" s="76" t="s">
        <v>201</v>
      </c>
      <c r="I7" s="76"/>
      <c r="J7" s="76"/>
      <c r="K7" s="76"/>
      <c r="L7" s="76"/>
      <c r="M7" s="76"/>
      <c r="N7" s="76" t="s">
        <v>203</v>
      </c>
      <c r="O7" s="76"/>
      <c r="P7" s="76"/>
      <c r="Q7" s="76"/>
      <c r="R7" s="76"/>
      <c r="S7" s="76"/>
    </row>
    <row r="8" spans="4:19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19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19" x14ac:dyDescent="0.2">
      <c r="D10" s="2" t="s">
        <v>9</v>
      </c>
      <c r="E10" s="3">
        <v>12000</v>
      </c>
      <c r="F10" s="73">
        <v>9574</v>
      </c>
      <c r="G10" s="73"/>
      <c r="H10" s="60">
        <v>13</v>
      </c>
      <c r="I10" s="61"/>
      <c r="J10" s="60">
        <v>8</v>
      </c>
      <c r="K10" s="61"/>
      <c r="L10" s="60">
        <v>56</v>
      </c>
      <c r="M10" s="61"/>
      <c r="N10" s="60">
        <v>23936</v>
      </c>
      <c r="O10" s="61"/>
      <c r="P10" s="60">
        <v>22</v>
      </c>
      <c r="Q10" s="61"/>
      <c r="R10" s="60">
        <f>P10*0.4</f>
        <v>8.8000000000000007</v>
      </c>
      <c r="S10" s="61"/>
    </row>
    <row r="11" spans="4:19" x14ac:dyDescent="0.2">
      <c r="D11" s="2" t="s">
        <v>10</v>
      </c>
      <c r="E11" s="3">
        <v>11207</v>
      </c>
      <c r="F11" s="73">
        <v>9044</v>
      </c>
      <c r="G11" s="73"/>
      <c r="H11" s="60">
        <v>11</v>
      </c>
      <c r="I11" s="61"/>
      <c r="J11" s="60">
        <v>4</v>
      </c>
      <c r="K11" s="61"/>
      <c r="L11" s="60">
        <v>5</v>
      </c>
      <c r="M11" s="61"/>
      <c r="N11" s="60">
        <v>10049</v>
      </c>
      <c r="O11" s="61"/>
      <c r="P11" s="60">
        <v>28</v>
      </c>
      <c r="Q11" s="61"/>
      <c r="R11" s="60">
        <f>P11*0.9</f>
        <v>25.2</v>
      </c>
      <c r="S11" s="61"/>
    </row>
    <row r="12" spans="4:19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</row>
    <row r="13" spans="4:19" x14ac:dyDescent="0.2">
      <c r="D13" s="2" t="s">
        <v>12</v>
      </c>
      <c r="E13" s="3">
        <v>15000</v>
      </c>
      <c r="F13" s="73">
        <v>18902</v>
      </c>
      <c r="G13" s="73"/>
      <c r="H13" s="60">
        <v>23</v>
      </c>
      <c r="I13" s="61"/>
      <c r="J13" s="60">
        <v>26</v>
      </c>
      <c r="K13" s="61"/>
      <c r="L13" s="60"/>
      <c r="M13" s="61"/>
      <c r="N13" s="60">
        <v>17184</v>
      </c>
      <c r="O13" s="61"/>
      <c r="P13" s="60">
        <v>36</v>
      </c>
      <c r="Q13" s="61"/>
      <c r="R13" s="60">
        <f>P13*1.1</f>
        <v>39.6</v>
      </c>
      <c r="S13" s="61"/>
    </row>
    <row r="14" spans="4:19" x14ac:dyDescent="0.2">
      <c r="D14" s="6" t="s">
        <v>13</v>
      </c>
      <c r="E14" s="8">
        <f>SUM(E10:E13)</f>
        <v>38207</v>
      </c>
      <c r="F14" s="69">
        <f>SUM(F10:G13)</f>
        <v>37520</v>
      </c>
      <c r="G14" s="69"/>
      <c r="H14" s="58"/>
      <c r="I14" s="59"/>
      <c r="J14" s="58"/>
      <c r="K14" s="59"/>
      <c r="L14" s="58"/>
      <c r="M14" s="59"/>
      <c r="N14" s="69">
        <f>SUM(N10:O13)</f>
        <v>51169</v>
      </c>
      <c r="O14" s="69"/>
      <c r="P14" s="58"/>
      <c r="Q14" s="59"/>
      <c r="R14" s="69"/>
      <c r="S14" s="69"/>
    </row>
    <row r="15" spans="4:19" x14ac:dyDescent="0.2">
      <c r="D15" s="70" t="s">
        <v>204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19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19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19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19" x14ac:dyDescent="0.2">
      <c r="D19" s="2" t="s">
        <v>9</v>
      </c>
      <c r="E19" s="4" t="s">
        <v>304</v>
      </c>
      <c r="F19" s="1">
        <v>24.2</v>
      </c>
      <c r="G19" s="1">
        <v>23.52</v>
      </c>
      <c r="H19" s="1">
        <v>23.92</v>
      </c>
      <c r="I19" s="1">
        <v>23.56</v>
      </c>
      <c r="J19" s="1">
        <v>6.4</v>
      </c>
      <c r="K19" s="1">
        <v>17.2</v>
      </c>
      <c r="L19" s="1"/>
      <c r="M19" s="1"/>
      <c r="N19" s="1"/>
      <c r="O19" s="1"/>
      <c r="P19" s="1">
        <v>23.1</v>
      </c>
      <c r="Q19" s="1">
        <v>1.3</v>
      </c>
      <c r="R19" s="1">
        <v>5.2759999999999998</v>
      </c>
      <c r="S19" s="1">
        <v>5.59</v>
      </c>
    </row>
    <row r="20" spans="4:19" x14ac:dyDescent="0.2">
      <c r="D20" s="2" t="s">
        <v>10</v>
      </c>
      <c r="E20" s="4" t="s">
        <v>372</v>
      </c>
      <c r="F20" s="1">
        <v>22.57</v>
      </c>
      <c r="G20" s="1">
        <v>22.57</v>
      </c>
      <c r="H20" s="1">
        <v>22.98</v>
      </c>
      <c r="I20" s="1">
        <v>15.3</v>
      </c>
      <c r="J20" s="1"/>
      <c r="K20" s="1"/>
      <c r="L20" s="1"/>
      <c r="M20" s="1"/>
      <c r="N20" s="1"/>
      <c r="O20" s="1"/>
      <c r="P20" s="1">
        <v>5.9</v>
      </c>
      <c r="Q20" s="1">
        <v>14.7</v>
      </c>
      <c r="R20" s="1">
        <v>3.3660000000000001</v>
      </c>
      <c r="S20" s="1">
        <v>5.36</v>
      </c>
    </row>
    <row r="21" spans="4:19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19" x14ac:dyDescent="0.2">
      <c r="D22" s="2" t="s">
        <v>12</v>
      </c>
      <c r="E22" s="4" t="s">
        <v>371</v>
      </c>
      <c r="F22" s="1">
        <v>23.16</v>
      </c>
      <c r="G22" s="1">
        <v>24.13</v>
      </c>
      <c r="H22" s="1">
        <v>24.13</v>
      </c>
      <c r="I22" s="1">
        <v>23.73</v>
      </c>
      <c r="J22" s="1">
        <v>23.15</v>
      </c>
      <c r="K22" s="1">
        <v>2.1</v>
      </c>
      <c r="L22" s="1">
        <v>8.4</v>
      </c>
      <c r="M22" s="1"/>
      <c r="N22" s="1"/>
      <c r="O22" s="1"/>
      <c r="P22" s="1">
        <v>4.9000000000000004</v>
      </c>
      <c r="Q22" s="1">
        <v>1.7</v>
      </c>
      <c r="R22" s="1">
        <v>7.343</v>
      </c>
      <c r="S22" s="1">
        <v>6.01</v>
      </c>
    </row>
    <row r="23" spans="4:19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19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19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19" x14ac:dyDescent="0.2">
      <c r="D26" s="2" t="s">
        <v>9</v>
      </c>
      <c r="E26" s="60">
        <v>81</v>
      </c>
      <c r="F26" s="61"/>
      <c r="G26" s="60">
        <v>0.30099999999999999</v>
      </c>
      <c r="H26" s="61"/>
      <c r="I26" s="60">
        <v>4.9749999999999996</v>
      </c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19" x14ac:dyDescent="0.2">
      <c r="D27" s="2" t="s">
        <v>10</v>
      </c>
      <c r="E27" s="60">
        <v>37</v>
      </c>
      <c r="F27" s="61"/>
      <c r="G27" s="60">
        <v>0.218</v>
      </c>
      <c r="H27" s="61"/>
      <c r="I27" s="60">
        <v>3.1480000000000001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19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19" x14ac:dyDescent="0.2">
      <c r="D29" s="2" t="s">
        <v>12</v>
      </c>
      <c r="E29" s="60">
        <v>88</v>
      </c>
      <c r="F29" s="61"/>
      <c r="G29" s="60">
        <v>0.58699999999999997</v>
      </c>
      <c r="H29" s="61"/>
      <c r="I29" s="60">
        <v>6.7560000000000002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19" ht="6" customHeight="1" x14ac:dyDescent="0.2"/>
    <row r="31" spans="4:19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19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8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K23:S23"/>
    <mergeCell ref="D24:D25"/>
    <mergeCell ref="E24:F25"/>
    <mergeCell ref="G24:H25"/>
    <mergeCell ref="I24:J25"/>
    <mergeCell ref="K24:S29"/>
    <mergeCell ref="E26:F26"/>
    <mergeCell ref="G26:H26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</mergeCell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D3A5D-A26F-734A-B597-1735F4E9364B}">
  <dimension ref="D4:S33"/>
  <sheetViews>
    <sheetView topLeftCell="N1" workbookViewId="0">
      <selection activeCell="N13" sqref="N13:O13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19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19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19" x14ac:dyDescent="0.2">
      <c r="D6" s="76" t="s">
        <v>373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375</v>
      </c>
      <c r="O6" s="76"/>
      <c r="P6" s="76"/>
      <c r="Q6" s="76"/>
      <c r="R6" s="76"/>
      <c r="S6" s="76"/>
    </row>
    <row r="7" spans="4:19" x14ac:dyDescent="0.2">
      <c r="D7" s="76" t="s">
        <v>38</v>
      </c>
      <c r="E7" s="76"/>
      <c r="F7" s="76"/>
      <c r="G7" s="76"/>
      <c r="H7" s="76" t="s">
        <v>374</v>
      </c>
      <c r="I7" s="76"/>
      <c r="J7" s="76"/>
      <c r="K7" s="76"/>
      <c r="L7" s="76"/>
      <c r="M7" s="76"/>
      <c r="N7" s="76" t="s">
        <v>376</v>
      </c>
      <c r="O7" s="76"/>
      <c r="P7" s="76"/>
      <c r="Q7" s="76"/>
      <c r="R7" s="76"/>
      <c r="S7" s="76"/>
    </row>
    <row r="8" spans="4:19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19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19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</row>
    <row r="11" spans="4:19" x14ac:dyDescent="0.2">
      <c r="D11" s="2" t="s">
        <v>10</v>
      </c>
      <c r="E11" s="3">
        <v>32694</v>
      </c>
      <c r="F11" s="73">
        <v>31617</v>
      </c>
      <c r="G11" s="73"/>
      <c r="H11" s="60">
        <v>39</v>
      </c>
      <c r="I11" s="61"/>
      <c r="J11" s="60"/>
      <c r="K11" s="61"/>
      <c r="L11" s="60">
        <v>31</v>
      </c>
      <c r="M11" s="61"/>
      <c r="N11" s="60">
        <v>35131</v>
      </c>
      <c r="O11" s="61"/>
      <c r="P11" s="60">
        <v>36</v>
      </c>
      <c r="Q11" s="61"/>
      <c r="R11" s="60">
        <f>P11*0.9</f>
        <v>32.4</v>
      </c>
      <c r="S11" s="61"/>
    </row>
    <row r="12" spans="4:19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</row>
    <row r="13" spans="4:19" x14ac:dyDescent="0.2">
      <c r="D13" s="2" t="s">
        <v>12</v>
      </c>
      <c r="E13" s="3">
        <v>10000</v>
      </c>
      <c r="F13" s="73">
        <v>10051</v>
      </c>
      <c r="G13" s="73"/>
      <c r="H13" s="60">
        <v>12</v>
      </c>
      <c r="I13" s="61"/>
      <c r="J13" s="60">
        <v>4</v>
      </c>
      <c r="K13" s="61"/>
      <c r="L13" s="60">
        <v>18</v>
      </c>
      <c r="M13" s="61"/>
      <c r="N13" s="60">
        <v>9138</v>
      </c>
      <c r="O13" s="61"/>
      <c r="P13" s="60">
        <v>28</v>
      </c>
      <c r="Q13" s="61"/>
      <c r="R13" s="60">
        <f>P13*1.1</f>
        <v>30.800000000000004</v>
      </c>
      <c r="S13" s="61"/>
    </row>
    <row r="14" spans="4:19" x14ac:dyDescent="0.2">
      <c r="D14" s="6" t="s">
        <v>13</v>
      </c>
      <c r="E14" s="8">
        <f>SUM(E11:E13)</f>
        <v>42694</v>
      </c>
      <c r="F14" s="69">
        <f>SUM(F11:G13)</f>
        <v>41668</v>
      </c>
      <c r="G14" s="69"/>
      <c r="H14" s="58"/>
      <c r="I14" s="59"/>
      <c r="J14" s="58"/>
      <c r="K14" s="59"/>
      <c r="L14" s="58"/>
      <c r="M14" s="59"/>
      <c r="N14" s="69"/>
      <c r="O14" s="69"/>
      <c r="P14" s="58"/>
      <c r="Q14" s="59"/>
      <c r="R14" s="69"/>
      <c r="S14" s="69"/>
    </row>
    <row r="15" spans="4:19" x14ac:dyDescent="0.2">
      <c r="D15" s="70" t="s">
        <v>377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19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19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19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19" x14ac:dyDescent="0.2">
      <c r="D19" s="2" t="s">
        <v>9</v>
      </c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19" x14ac:dyDescent="0.2">
      <c r="D20" s="2" t="s">
        <v>10</v>
      </c>
      <c r="E20" s="44" t="s">
        <v>372</v>
      </c>
      <c r="F20" s="1">
        <v>23.21</v>
      </c>
      <c r="G20" s="1">
        <v>22.58</v>
      </c>
      <c r="H20" s="1">
        <v>23.91</v>
      </c>
      <c r="I20" s="1">
        <v>22.57</v>
      </c>
      <c r="J20" s="1">
        <v>22.58</v>
      </c>
      <c r="K20" s="1">
        <v>22.58</v>
      </c>
      <c r="L20" s="1">
        <v>21.86</v>
      </c>
      <c r="M20" s="1">
        <v>23.91</v>
      </c>
      <c r="N20" s="1">
        <v>22.6</v>
      </c>
      <c r="O20" s="1">
        <v>22.6</v>
      </c>
      <c r="P20" s="1">
        <v>1.3</v>
      </c>
      <c r="Q20" s="1">
        <v>9.3000000000000007</v>
      </c>
      <c r="R20" s="1">
        <v>10.526999999999999</v>
      </c>
      <c r="S20" s="1">
        <v>4.83</v>
      </c>
    </row>
    <row r="21" spans="4:19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19" x14ac:dyDescent="0.2">
      <c r="D22" s="2" t="s">
        <v>12</v>
      </c>
      <c r="E22" s="44" t="s">
        <v>371</v>
      </c>
      <c r="F22" s="1">
        <v>23.09</v>
      </c>
      <c r="G22" s="1">
        <v>23.08</v>
      </c>
      <c r="H22" s="1">
        <v>23.16</v>
      </c>
      <c r="I22" s="1">
        <v>4.9000000000000004</v>
      </c>
      <c r="J22" s="1">
        <v>3.7</v>
      </c>
      <c r="K22" s="1"/>
      <c r="L22" s="1"/>
      <c r="M22" s="1"/>
      <c r="N22" s="1"/>
      <c r="O22" s="1"/>
      <c r="P22" s="1">
        <v>7.8</v>
      </c>
      <c r="Q22" s="1">
        <v>2</v>
      </c>
      <c r="R22" s="1">
        <v>7.18</v>
      </c>
      <c r="S22" s="1">
        <v>10.54</v>
      </c>
    </row>
    <row r="23" spans="4:19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19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19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19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19" x14ac:dyDescent="0.2">
      <c r="D27" s="2" t="s">
        <v>10</v>
      </c>
      <c r="E27" s="60">
        <v>72</v>
      </c>
      <c r="F27" s="61"/>
      <c r="G27" s="60">
        <v>0.42499999999999999</v>
      </c>
      <c r="H27" s="61"/>
      <c r="I27" s="60">
        <v>10.102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19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19" x14ac:dyDescent="0.2">
      <c r="D29" s="2" t="s">
        <v>12</v>
      </c>
      <c r="E29" s="60">
        <v>88</v>
      </c>
      <c r="F29" s="61"/>
      <c r="G29" s="60">
        <v>0.58699999999999997</v>
      </c>
      <c r="H29" s="61"/>
      <c r="I29" s="60">
        <v>6.593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19" ht="6" customHeight="1" x14ac:dyDescent="0.2"/>
    <row r="31" spans="4:19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19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8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K23:S23"/>
    <mergeCell ref="D24:D25"/>
    <mergeCell ref="E24:F25"/>
    <mergeCell ref="G24:H25"/>
    <mergeCell ref="I24:J25"/>
    <mergeCell ref="K24:S29"/>
    <mergeCell ref="E26:F26"/>
    <mergeCell ref="G26:H26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</mergeCell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1CDEA-9585-C247-9794-581503FCF3E9}">
  <dimension ref="D4:S64"/>
  <sheetViews>
    <sheetView topLeftCell="L11" workbookViewId="0">
      <selection activeCell="N13" sqref="N13:O13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19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19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19" x14ac:dyDescent="0.2">
      <c r="D6" s="76" t="s">
        <v>378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380</v>
      </c>
      <c r="O6" s="76"/>
      <c r="P6" s="76"/>
      <c r="Q6" s="76"/>
      <c r="R6" s="76"/>
      <c r="S6" s="76"/>
    </row>
    <row r="7" spans="4:19" x14ac:dyDescent="0.2">
      <c r="D7" s="76" t="s">
        <v>38</v>
      </c>
      <c r="E7" s="76"/>
      <c r="F7" s="76"/>
      <c r="G7" s="76"/>
      <c r="H7" s="76" t="s">
        <v>379</v>
      </c>
      <c r="I7" s="76"/>
      <c r="J7" s="76"/>
      <c r="K7" s="76"/>
      <c r="L7" s="76"/>
      <c r="M7" s="76"/>
      <c r="N7" s="76" t="s">
        <v>381</v>
      </c>
      <c r="O7" s="76"/>
      <c r="P7" s="76"/>
      <c r="Q7" s="76"/>
      <c r="R7" s="76"/>
      <c r="S7" s="76"/>
    </row>
    <row r="8" spans="4:19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19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19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</row>
    <row r="11" spans="4:19" x14ac:dyDescent="0.2">
      <c r="D11" s="2" t="s">
        <v>10</v>
      </c>
      <c r="E11" s="3"/>
      <c r="F11" s="73"/>
      <c r="G11" s="73"/>
      <c r="H11" s="60"/>
      <c r="I11" s="61"/>
      <c r="J11" s="60"/>
      <c r="K11" s="61"/>
      <c r="L11" s="60"/>
      <c r="M11" s="61"/>
      <c r="N11" s="60"/>
      <c r="O11" s="61"/>
      <c r="P11" s="60"/>
      <c r="Q11" s="61"/>
      <c r="R11" s="60"/>
      <c r="S11" s="61"/>
    </row>
    <row r="12" spans="4:19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</row>
    <row r="13" spans="4:19" x14ac:dyDescent="0.2">
      <c r="D13" s="2" t="s">
        <v>12</v>
      </c>
      <c r="E13" s="3"/>
      <c r="F13" s="73">
        <v>20045</v>
      </c>
      <c r="G13" s="73"/>
      <c r="H13" s="60">
        <v>25</v>
      </c>
      <c r="I13" s="61"/>
      <c r="J13" s="60">
        <v>9</v>
      </c>
      <c r="K13" s="61"/>
      <c r="L13" s="60">
        <v>7</v>
      </c>
      <c r="M13" s="61"/>
      <c r="N13" s="60">
        <v>18223</v>
      </c>
      <c r="O13" s="61"/>
      <c r="P13" s="60">
        <v>24</v>
      </c>
      <c r="Q13" s="61"/>
      <c r="R13" s="60">
        <v>26.4</v>
      </c>
      <c r="S13" s="61"/>
    </row>
    <row r="14" spans="4:19" x14ac:dyDescent="0.2">
      <c r="D14" s="6" t="s">
        <v>13</v>
      </c>
      <c r="E14" s="8">
        <f>SUM(E11:E13)</f>
        <v>0</v>
      </c>
      <c r="F14" s="69">
        <f>SUM(F11:G13)</f>
        <v>20045</v>
      </c>
      <c r="G14" s="69"/>
      <c r="H14" s="58"/>
      <c r="I14" s="59"/>
      <c r="J14" s="58"/>
      <c r="K14" s="59"/>
      <c r="L14" s="58"/>
      <c r="M14" s="59"/>
      <c r="N14" s="69"/>
      <c r="O14" s="69"/>
      <c r="P14" s="58"/>
      <c r="Q14" s="59"/>
      <c r="R14" s="69"/>
      <c r="S14" s="69"/>
    </row>
    <row r="15" spans="4:19" x14ac:dyDescent="0.2">
      <c r="D15" s="70" t="s">
        <v>250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19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19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19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19" x14ac:dyDescent="0.2">
      <c r="D19" s="2" t="s">
        <v>9</v>
      </c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19" x14ac:dyDescent="0.2">
      <c r="D20" s="2" t="s">
        <v>10</v>
      </c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4:19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19" x14ac:dyDescent="0.2">
      <c r="D22" s="2" t="s">
        <v>12</v>
      </c>
      <c r="E22" s="44" t="s">
        <v>325</v>
      </c>
      <c r="F22" s="1">
        <v>23</v>
      </c>
      <c r="G22" s="1">
        <v>23.08</v>
      </c>
      <c r="H22" s="1">
        <v>23.09</v>
      </c>
      <c r="I22" s="1">
        <v>23.1</v>
      </c>
      <c r="J22" s="1">
        <v>24.13</v>
      </c>
      <c r="K22" s="1">
        <v>24.13</v>
      </c>
      <c r="L22" s="1">
        <v>2</v>
      </c>
      <c r="M22" s="1"/>
      <c r="N22" s="1"/>
      <c r="O22" s="1"/>
      <c r="P22" s="1">
        <v>7.35</v>
      </c>
      <c r="Q22" s="1">
        <v>6.6</v>
      </c>
      <c r="R22" s="1">
        <v>6.8730000000000002</v>
      </c>
      <c r="S22" s="1">
        <v>5.35</v>
      </c>
    </row>
    <row r="23" spans="4:19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19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19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19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19" x14ac:dyDescent="0.2">
      <c r="D27" s="2" t="s">
        <v>10</v>
      </c>
      <c r="E27" s="60"/>
      <c r="F27" s="61"/>
      <c r="G27" s="60"/>
      <c r="H27" s="61"/>
      <c r="I27" s="60"/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19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19" x14ac:dyDescent="0.2">
      <c r="D29" s="2" t="s">
        <v>12</v>
      </c>
      <c r="E29" s="60">
        <v>68</v>
      </c>
      <c r="F29" s="61"/>
      <c r="G29" s="60">
        <v>0.45400000000000001</v>
      </c>
      <c r="H29" s="61"/>
      <c r="I29" s="60">
        <v>6.4189999999999996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19" ht="6" customHeight="1" x14ac:dyDescent="0.2"/>
    <row r="31" spans="4:19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19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  <row r="35" spans="4:19" x14ac:dyDescent="0.2">
      <c r="D35" s="74"/>
      <c r="E35" s="74"/>
      <c r="F35" s="86" t="s">
        <v>18</v>
      </c>
      <c r="G35" s="86"/>
      <c r="H35" s="86"/>
      <c r="I35" s="86"/>
      <c r="J35" s="86"/>
      <c r="K35" s="86"/>
      <c r="L35" s="86"/>
      <c r="M35" s="86"/>
      <c r="N35" s="86"/>
      <c r="O35" s="86"/>
      <c r="P35" s="74" t="s">
        <v>14</v>
      </c>
      <c r="Q35" s="74"/>
      <c r="R35" s="74" t="s">
        <v>15</v>
      </c>
      <c r="S35" s="74"/>
    </row>
    <row r="36" spans="4:19" x14ac:dyDescent="0.2">
      <c r="D36" s="74"/>
      <c r="E36" s="74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74" t="s">
        <v>16</v>
      </c>
      <c r="Q36" s="74"/>
      <c r="R36" s="74" t="s">
        <v>17</v>
      </c>
      <c r="S36" s="74"/>
    </row>
    <row r="37" spans="4:19" x14ac:dyDescent="0.2">
      <c r="D37" s="76" t="s">
        <v>378</v>
      </c>
      <c r="E37" s="76"/>
      <c r="F37" s="88" t="s">
        <v>34</v>
      </c>
      <c r="G37" s="89"/>
      <c r="H37" s="89"/>
      <c r="I37" s="89"/>
      <c r="J37" s="89"/>
      <c r="K37" s="89"/>
      <c r="L37" s="89"/>
      <c r="M37" s="90"/>
      <c r="N37" s="76" t="s">
        <v>380</v>
      </c>
      <c r="O37" s="76"/>
      <c r="P37" s="76"/>
      <c r="Q37" s="76"/>
      <c r="R37" s="76"/>
      <c r="S37" s="76"/>
    </row>
    <row r="38" spans="4:19" x14ac:dyDescent="0.2">
      <c r="D38" s="76" t="s">
        <v>54</v>
      </c>
      <c r="E38" s="76"/>
      <c r="F38" s="76"/>
      <c r="G38" s="76"/>
      <c r="H38" s="76" t="s">
        <v>379</v>
      </c>
      <c r="I38" s="76"/>
      <c r="J38" s="76"/>
      <c r="K38" s="76"/>
      <c r="L38" s="76"/>
      <c r="M38" s="76"/>
      <c r="N38" s="76" t="s">
        <v>381</v>
      </c>
      <c r="O38" s="76"/>
      <c r="P38" s="76"/>
      <c r="Q38" s="76"/>
      <c r="R38" s="76"/>
      <c r="S38" s="76"/>
    </row>
    <row r="39" spans="4:19" x14ac:dyDescent="0.2">
      <c r="D39" s="62" t="s">
        <v>0</v>
      </c>
      <c r="E39" s="87" t="s">
        <v>1</v>
      </c>
      <c r="F39" s="87" t="s">
        <v>2</v>
      </c>
      <c r="G39" s="87"/>
      <c r="H39" s="91" t="s">
        <v>5</v>
      </c>
      <c r="I39" s="92"/>
      <c r="J39" s="92"/>
      <c r="K39" s="92"/>
      <c r="L39" s="92"/>
      <c r="M39" s="93"/>
      <c r="N39" s="62" t="s">
        <v>6</v>
      </c>
      <c r="O39" s="62"/>
      <c r="P39" s="75" t="s">
        <v>32</v>
      </c>
      <c r="Q39" s="75"/>
      <c r="R39" s="75"/>
      <c r="S39" s="75"/>
    </row>
    <row r="40" spans="4:19" x14ac:dyDescent="0.2">
      <c r="D40" s="62"/>
      <c r="E40" s="87"/>
      <c r="F40" s="87"/>
      <c r="G40" s="87"/>
      <c r="H40" s="94" t="s">
        <v>3</v>
      </c>
      <c r="I40" s="95"/>
      <c r="J40" s="94" t="s">
        <v>4</v>
      </c>
      <c r="K40" s="95"/>
      <c r="L40" s="94" t="s">
        <v>27</v>
      </c>
      <c r="M40" s="95"/>
      <c r="N40" s="62"/>
      <c r="O40" s="62"/>
      <c r="P40" s="96" t="s">
        <v>7</v>
      </c>
      <c r="Q40" s="96"/>
      <c r="R40" s="96" t="s">
        <v>8</v>
      </c>
      <c r="S40" s="96"/>
    </row>
    <row r="41" spans="4:19" x14ac:dyDescent="0.2">
      <c r="D41" s="2" t="s">
        <v>9</v>
      </c>
      <c r="E41" s="3"/>
      <c r="F41" s="73"/>
      <c r="G41" s="73"/>
      <c r="H41" s="60"/>
      <c r="I41" s="61"/>
      <c r="J41" s="60"/>
      <c r="K41" s="61"/>
      <c r="L41" s="60"/>
      <c r="M41" s="61"/>
      <c r="N41" s="60"/>
      <c r="O41" s="61"/>
      <c r="P41" s="60"/>
      <c r="Q41" s="61"/>
      <c r="R41" s="60"/>
      <c r="S41" s="61"/>
    </row>
    <row r="42" spans="4:19" x14ac:dyDescent="0.2">
      <c r="D42" s="2" t="s">
        <v>10</v>
      </c>
      <c r="E42" s="3"/>
      <c r="F42" s="73">
        <v>19954</v>
      </c>
      <c r="G42" s="73"/>
      <c r="H42" s="60">
        <v>24</v>
      </c>
      <c r="I42" s="61"/>
      <c r="J42" s="60">
        <v>15</v>
      </c>
      <c r="K42" s="61"/>
      <c r="L42" s="60">
        <v>32</v>
      </c>
      <c r="M42" s="61"/>
      <c r="N42" s="60">
        <v>22172</v>
      </c>
      <c r="O42" s="61"/>
      <c r="P42" s="60">
        <v>24</v>
      </c>
      <c r="Q42" s="61"/>
      <c r="R42" s="60">
        <f>P42*0.9</f>
        <v>21.6</v>
      </c>
      <c r="S42" s="61"/>
    </row>
    <row r="43" spans="4:19" x14ac:dyDescent="0.2">
      <c r="D43" s="2" t="s">
        <v>11</v>
      </c>
      <c r="E43" s="3"/>
      <c r="F43" s="73"/>
      <c r="G43" s="73"/>
      <c r="H43" s="60"/>
      <c r="I43" s="61"/>
      <c r="J43" s="60"/>
      <c r="K43" s="61"/>
      <c r="L43" s="60"/>
      <c r="M43" s="61"/>
      <c r="N43" s="60"/>
      <c r="O43" s="61"/>
      <c r="P43" s="60"/>
      <c r="Q43" s="61"/>
      <c r="R43" s="60"/>
      <c r="S43" s="61"/>
    </row>
    <row r="44" spans="4:19" x14ac:dyDescent="0.2">
      <c r="D44" s="2" t="s">
        <v>12</v>
      </c>
      <c r="E44" s="3"/>
      <c r="F44" s="73"/>
      <c r="G44" s="73"/>
      <c r="H44" s="60"/>
      <c r="I44" s="61"/>
      <c r="J44" s="60"/>
      <c r="K44" s="61"/>
      <c r="L44" s="60"/>
      <c r="M44" s="61"/>
      <c r="N44" s="60"/>
      <c r="O44" s="61"/>
      <c r="P44" s="60"/>
      <c r="Q44" s="61"/>
      <c r="R44" s="60"/>
      <c r="S44" s="61"/>
    </row>
    <row r="45" spans="4:19" x14ac:dyDescent="0.2">
      <c r="D45" s="6" t="s">
        <v>13</v>
      </c>
      <c r="E45" s="8">
        <f>SUM(E42:E44)</f>
        <v>0</v>
      </c>
      <c r="F45" s="69">
        <f>SUM(F42:G44)</f>
        <v>19954</v>
      </c>
      <c r="G45" s="69"/>
      <c r="H45" s="58"/>
      <c r="I45" s="59"/>
      <c r="J45" s="58"/>
      <c r="K45" s="59"/>
      <c r="L45" s="58"/>
      <c r="M45" s="59"/>
      <c r="N45" s="69"/>
      <c r="O45" s="69"/>
      <c r="P45" s="58"/>
      <c r="Q45" s="59"/>
      <c r="R45" s="69"/>
      <c r="S45" s="69"/>
    </row>
    <row r="46" spans="4:19" x14ac:dyDescent="0.2">
      <c r="D46" s="70" t="s">
        <v>250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2"/>
    </row>
    <row r="47" spans="4:19" x14ac:dyDescent="0.2">
      <c r="D47" s="62" t="s">
        <v>19</v>
      </c>
      <c r="E47" s="62"/>
      <c r="F47" s="62" t="s">
        <v>26</v>
      </c>
      <c r="G47" s="62"/>
      <c r="H47" s="62"/>
      <c r="I47" s="62"/>
      <c r="J47" s="62"/>
      <c r="K47" s="62"/>
      <c r="L47" s="62"/>
      <c r="M47" s="62"/>
      <c r="N47" s="62"/>
      <c r="O47" s="62"/>
      <c r="P47" s="62" t="s">
        <v>21</v>
      </c>
      <c r="Q47" s="62"/>
      <c r="R47" s="62" t="s">
        <v>22</v>
      </c>
      <c r="S47" s="62"/>
    </row>
    <row r="48" spans="4:19" x14ac:dyDescent="0.2">
      <c r="D48" s="68" t="s">
        <v>0</v>
      </c>
      <c r="E48" s="68" t="s">
        <v>20</v>
      </c>
      <c r="F48" s="68">
        <v>1</v>
      </c>
      <c r="G48" s="68">
        <v>2</v>
      </c>
      <c r="H48" s="68">
        <v>3</v>
      </c>
      <c r="I48" s="68">
        <v>4</v>
      </c>
      <c r="J48" s="68">
        <v>5</v>
      </c>
      <c r="K48" s="68">
        <v>6</v>
      </c>
      <c r="L48" s="68">
        <v>7</v>
      </c>
      <c r="M48" s="68">
        <v>8</v>
      </c>
      <c r="N48" s="68">
        <v>9</v>
      </c>
      <c r="O48" s="68">
        <v>10</v>
      </c>
      <c r="P48" s="62"/>
      <c r="Q48" s="62"/>
      <c r="R48" s="62"/>
      <c r="S48" s="62"/>
    </row>
    <row r="49" spans="4:19" x14ac:dyDescent="0.2"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2"/>
      <c r="Q49" s="62"/>
      <c r="R49" s="7" t="s">
        <v>23</v>
      </c>
      <c r="S49" s="7" t="s">
        <v>25</v>
      </c>
    </row>
    <row r="50" spans="4:19" x14ac:dyDescent="0.2">
      <c r="D50" s="2" t="s">
        <v>9</v>
      </c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4:19" x14ac:dyDescent="0.2">
      <c r="D51" s="2" t="s">
        <v>10</v>
      </c>
      <c r="E51" s="44" t="s">
        <v>342</v>
      </c>
      <c r="F51" s="1">
        <v>23.04</v>
      </c>
      <c r="G51" s="1">
        <v>23.3</v>
      </c>
      <c r="H51" s="1">
        <v>23.31</v>
      </c>
      <c r="I51" s="1">
        <v>24.17</v>
      </c>
      <c r="J51" s="1">
        <v>23.31</v>
      </c>
      <c r="K51" s="1">
        <v>21.22</v>
      </c>
      <c r="L51" s="1">
        <v>15</v>
      </c>
      <c r="M51" s="1">
        <v>5</v>
      </c>
      <c r="N51" s="1"/>
      <c r="O51" s="1"/>
      <c r="P51" s="1">
        <v>6.35</v>
      </c>
      <c r="Q51" s="1">
        <v>12.5</v>
      </c>
      <c r="R51" s="1">
        <v>8.5440000000000005</v>
      </c>
      <c r="S51" s="1">
        <v>6.12</v>
      </c>
    </row>
    <row r="52" spans="4:19" x14ac:dyDescent="0.2">
      <c r="D52" s="2" t="s">
        <v>11</v>
      </c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4:19" x14ac:dyDescent="0.2">
      <c r="D53" s="2" t="s">
        <v>12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4:19" x14ac:dyDescent="0.2">
      <c r="D54" s="62" t="s">
        <v>30</v>
      </c>
      <c r="E54" s="62"/>
      <c r="F54" s="62"/>
      <c r="G54" s="62"/>
      <c r="H54" s="62"/>
      <c r="I54" s="62"/>
      <c r="J54" s="62"/>
      <c r="K54" s="62" t="s">
        <v>31</v>
      </c>
      <c r="L54" s="62"/>
      <c r="M54" s="62"/>
      <c r="N54" s="62"/>
      <c r="O54" s="62"/>
      <c r="P54" s="62"/>
      <c r="Q54" s="62"/>
      <c r="R54" s="62"/>
      <c r="S54" s="62"/>
    </row>
    <row r="55" spans="4:19" x14ac:dyDescent="0.2">
      <c r="D55" s="68" t="s">
        <v>0</v>
      </c>
      <c r="E55" s="63" t="s">
        <v>27</v>
      </c>
      <c r="F55" s="64"/>
      <c r="G55" s="63" t="s">
        <v>28</v>
      </c>
      <c r="H55" s="64"/>
      <c r="I55" s="63" t="s">
        <v>29</v>
      </c>
      <c r="J55" s="64"/>
      <c r="K55" s="77"/>
      <c r="L55" s="78"/>
      <c r="M55" s="78"/>
      <c r="N55" s="78"/>
      <c r="O55" s="78"/>
      <c r="P55" s="78"/>
      <c r="Q55" s="78"/>
      <c r="R55" s="78"/>
      <c r="S55" s="79"/>
    </row>
    <row r="56" spans="4:19" x14ac:dyDescent="0.2">
      <c r="D56" s="68"/>
      <c r="E56" s="65"/>
      <c r="F56" s="66"/>
      <c r="G56" s="65"/>
      <c r="H56" s="66"/>
      <c r="I56" s="65"/>
      <c r="J56" s="66"/>
      <c r="K56" s="80"/>
      <c r="L56" s="81"/>
      <c r="M56" s="81"/>
      <c r="N56" s="81"/>
      <c r="O56" s="81"/>
      <c r="P56" s="81"/>
      <c r="Q56" s="81"/>
      <c r="R56" s="81"/>
      <c r="S56" s="82"/>
    </row>
    <row r="57" spans="4:19" x14ac:dyDescent="0.2">
      <c r="D57" s="2" t="s">
        <v>9</v>
      </c>
      <c r="E57" s="60"/>
      <c r="F57" s="61"/>
      <c r="G57" s="60"/>
      <c r="H57" s="61"/>
      <c r="I57" s="60"/>
      <c r="J57" s="61"/>
      <c r="K57" s="80"/>
      <c r="L57" s="81"/>
      <c r="M57" s="81"/>
      <c r="N57" s="81"/>
      <c r="O57" s="81"/>
      <c r="P57" s="81"/>
      <c r="Q57" s="81"/>
      <c r="R57" s="81"/>
      <c r="S57" s="82"/>
    </row>
    <row r="58" spans="4:19" x14ac:dyDescent="0.2">
      <c r="D58" s="2" t="s">
        <v>10</v>
      </c>
      <c r="E58" s="60">
        <v>97</v>
      </c>
      <c r="F58" s="61"/>
      <c r="G58" s="60">
        <v>0.57199999999999995</v>
      </c>
      <c r="H58" s="61"/>
      <c r="I58" s="60">
        <v>7.9720000000000004</v>
      </c>
      <c r="J58" s="61"/>
      <c r="K58" s="80"/>
      <c r="L58" s="81"/>
      <c r="M58" s="81"/>
      <c r="N58" s="81"/>
      <c r="O58" s="81"/>
      <c r="P58" s="81"/>
      <c r="Q58" s="81"/>
      <c r="R58" s="81"/>
      <c r="S58" s="82"/>
    </row>
    <row r="59" spans="4:19" x14ac:dyDescent="0.2">
      <c r="D59" s="2" t="s">
        <v>11</v>
      </c>
      <c r="E59" s="60"/>
      <c r="F59" s="61"/>
      <c r="G59" s="60"/>
      <c r="H59" s="61"/>
      <c r="I59" s="60"/>
      <c r="J59" s="61"/>
      <c r="K59" s="80"/>
      <c r="L59" s="81"/>
      <c r="M59" s="81"/>
      <c r="N59" s="81"/>
      <c r="O59" s="81"/>
      <c r="P59" s="81"/>
      <c r="Q59" s="81"/>
      <c r="R59" s="81"/>
      <c r="S59" s="82"/>
    </row>
    <row r="60" spans="4:19" x14ac:dyDescent="0.2">
      <c r="D60" s="2" t="s">
        <v>12</v>
      </c>
      <c r="E60" s="60"/>
      <c r="F60" s="61"/>
      <c r="G60" s="60"/>
      <c r="H60" s="61"/>
      <c r="I60" s="60"/>
      <c r="J60" s="61"/>
      <c r="K60" s="83"/>
      <c r="L60" s="84"/>
      <c r="M60" s="84"/>
      <c r="N60" s="84"/>
      <c r="O60" s="84"/>
      <c r="P60" s="84"/>
      <c r="Q60" s="84"/>
      <c r="R60" s="84"/>
      <c r="S60" s="85"/>
    </row>
    <row r="62" spans="4:19" x14ac:dyDescent="0.2">
      <c r="D62" s="67" t="s">
        <v>35</v>
      </c>
      <c r="E62" s="67"/>
      <c r="F62" s="67"/>
      <c r="G62" s="67"/>
      <c r="H62" s="67"/>
      <c r="I62" s="67"/>
      <c r="J62" s="67"/>
      <c r="K62" s="67" t="s">
        <v>36</v>
      </c>
      <c r="L62" s="67"/>
      <c r="M62" s="67"/>
      <c r="N62" s="67"/>
      <c r="O62" s="67"/>
      <c r="P62" s="67"/>
      <c r="Q62" s="67"/>
      <c r="R62" s="67"/>
      <c r="S62" s="67"/>
    </row>
    <row r="63" spans="4:19" x14ac:dyDescent="0.2"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</row>
    <row r="64" spans="4:19" x14ac:dyDescent="0.2"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</row>
  </sheetData>
  <mergeCells count="196"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  <mergeCell ref="R9:S9"/>
    <mergeCell ref="F10:G10"/>
    <mergeCell ref="H10:I10"/>
    <mergeCell ref="J10:K10"/>
    <mergeCell ref="L10:M10"/>
    <mergeCell ref="N10:O10"/>
    <mergeCell ref="P10:Q10"/>
    <mergeCell ref="R10:S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N17:N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E29:F29"/>
    <mergeCell ref="G29:H29"/>
    <mergeCell ref="I29:J29"/>
    <mergeCell ref="D31:J31"/>
    <mergeCell ref="K31:S31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D37:E37"/>
    <mergeCell ref="F37:M37"/>
    <mergeCell ref="N37:S37"/>
    <mergeCell ref="D38:G38"/>
    <mergeCell ref="H38:M38"/>
    <mergeCell ref="N38:S38"/>
    <mergeCell ref="D35:E36"/>
    <mergeCell ref="F35:O36"/>
    <mergeCell ref="P35:Q35"/>
    <mergeCell ref="R35:S35"/>
    <mergeCell ref="P36:Q36"/>
    <mergeCell ref="R36:S36"/>
    <mergeCell ref="R40:S40"/>
    <mergeCell ref="F41:G41"/>
    <mergeCell ref="H41:I41"/>
    <mergeCell ref="J41:K41"/>
    <mergeCell ref="L41:M41"/>
    <mergeCell ref="N41:O41"/>
    <mergeCell ref="P41:Q41"/>
    <mergeCell ref="R41:S41"/>
    <mergeCell ref="D39:D40"/>
    <mergeCell ref="E39:E40"/>
    <mergeCell ref="F39:G40"/>
    <mergeCell ref="H39:M39"/>
    <mergeCell ref="N39:O40"/>
    <mergeCell ref="P39:S39"/>
    <mergeCell ref="H40:I40"/>
    <mergeCell ref="J40:K40"/>
    <mergeCell ref="L40:M40"/>
    <mergeCell ref="P40:Q40"/>
    <mergeCell ref="R42:S42"/>
    <mergeCell ref="F43:G43"/>
    <mergeCell ref="H43:I43"/>
    <mergeCell ref="J43:K43"/>
    <mergeCell ref="L43:M43"/>
    <mergeCell ref="N43:O43"/>
    <mergeCell ref="P43:Q43"/>
    <mergeCell ref="R43:S43"/>
    <mergeCell ref="F42:G42"/>
    <mergeCell ref="H42:I42"/>
    <mergeCell ref="J42:K42"/>
    <mergeCell ref="L42:M42"/>
    <mergeCell ref="N42:O42"/>
    <mergeCell ref="P42:Q42"/>
    <mergeCell ref="R44:S44"/>
    <mergeCell ref="F45:G45"/>
    <mergeCell ref="H45:I45"/>
    <mergeCell ref="J45:K45"/>
    <mergeCell ref="L45:M45"/>
    <mergeCell ref="N45:O45"/>
    <mergeCell ref="P45:Q45"/>
    <mergeCell ref="R45:S45"/>
    <mergeCell ref="F44:G44"/>
    <mergeCell ref="H44:I44"/>
    <mergeCell ref="J44:K44"/>
    <mergeCell ref="L44:M44"/>
    <mergeCell ref="N44:O44"/>
    <mergeCell ref="P44:Q44"/>
    <mergeCell ref="D46:S46"/>
    <mergeCell ref="D47:E47"/>
    <mergeCell ref="F47:O47"/>
    <mergeCell ref="P47:Q49"/>
    <mergeCell ref="R47:S48"/>
    <mergeCell ref="D48:D49"/>
    <mergeCell ref="E48:E49"/>
    <mergeCell ref="F48:F49"/>
    <mergeCell ref="G48:G49"/>
    <mergeCell ref="H48:H49"/>
    <mergeCell ref="O48:O49"/>
    <mergeCell ref="I48:I49"/>
    <mergeCell ref="J48:J49"/>
    <mergeCell ref="K48:K49"/>
    <mergeCell ref="L48:L49"/>
    <mergeCell ref="M48:M49"/>
    <mergeCell ref="N48:N49"/>
    <mergeCell ref="D54:J54"/>
    <mergeCell ref="K54:S54"/>
    <mergeCell ref="D55:D56"/>
    <mergeCell ref="E55:F56"/>
    <mergeCell ref="G55:H56"/>
    <mergeCell ref="I55:J56"/>
    <mergeCell ref="K55:S60"/>
    <mergeCell ref="E57:F57"/>
    <mergeCell ref="G57:H57"/>
    <mergeCell ref="E60:F60"/>
    <mergeCell ref="G60:H60"/>
    <mergeCell ref="I60:J60"/>
    <mergeCell ref="D62:J62"/>
    <mergeCell ref="K62:S62"/>
    <mergeCell ref="D63:J64"/>
    <mergeCell ref="K63:S64"/>
    <mergeCell ref="I57:J57"/>
    <mergeCell ref="E58:F58"/>
    <mergeCell ref="G58:H58"/>
    <mergeCell ref="I58:J58"/>
    <mergeCell ref="E59:F59"/>
    <mergeCell ref="G59:H59"/>
    <mergeCell ref="I59:J59"/>
  </mergeCell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F7A58-5145-B044-AB6E-373E8661E0F0}">
  <dimension ref="D4:S33"/>
  <sheetViews>
    <sheetView tabSelected="1" topLeftCell="G9" workbookViewId="0">
      <selection activeCell="T40" sqref="T40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19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19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19" x14ac:dyDescent="0.2">
      <c r="D6" s="76" t="s">
        <v>382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380</v>
      </c>
      <c r="O6" s="76"/>
      <c r="P6" s="76"/>
      <c r="Q6" s="76"/>
      <c r="R6" s="76"/>
      <c r="S6" s="76"/>
    </row>
    <row r="7" spans="4:19" x14ac:dyDescent="0.2">
      <c r="D7" s="76" t="s">
        <v>38</v>
      </c>
      <c r="E7" s="76"/>
      <c r="F7" s="76"/>
      <c r="G7" s="76"/>
      <c r="H7" s="76" t="s">
        <v>383</v>
      </c>
      <c r="I7" s="76"/>
      <c r="J7" s="76"/>
      <c r="K7" s="76"/>
      <c r="L7" s="76"/>
      <c r="M7" s="76"/>
      <c r="N7" s="76" t="s">
        <v>384</v>
      </c>
      <c r="O7" s="76"/>
      <c r="P7" s="76"/>
      <c r="Q7" s="76"/>
      <c r="R7" s="76"/>
      <c r="S7" s="76"/>
    </row>
    <row r="8" spans="4:19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19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19" x14ac:dyDescent="0.2">
      <c r="D10" s="2" t="s">
        <v>9</v>
      </c>
      <c r="E10" s="3"/>
      <c r="F10" s="73">
        <v>6932</v>
      </c>
      <c r="G10" s="73"/>
      <c r="H10" s="60">
        <v>9</v>
      </c>
      <c r="I10" s="61"/>
      <c r="J10" s="60">
        <v>18</v>
      </c>
      <c r="K10" s="61"/>
      <c r="L10" s="60">
        <v>51</v>
      </c>
      <c r="M10" s="61"/>
      <c r="N10" s="60">
        <v>17331</v>
      </c>
      <c r="O10" s="61"/>
      <c r="P10" s="60">
        <v>24</v>
      </c>
      <c r="Q10" s="61"/>
      <c r="R10" s="60">
        <f>P10*0.4</f>
        <v>9.6000000000000014</v>
      </c>
      <c r="S10" s="61"/>
    </row>
    <row r="11" spans="4:19" x14ac:dyDescent="0.2">
      <c r="D11" s="2" t="s">
        <v>10</v>
      </c>
      <c r="E11" s="3"/>
      <c r="F11" s="73">
        <v>10272</v>
      </c>
      <c r="G11" s="73"/>
      <c r="H11" s="60">
        <v>12</v>
      </c>
      <c r="I11" s="61"/>
      <c r="J11" s="60">
        <v>17</v>
      </c>
      <c r="K11" s="61"/>
      <c r="L11" s="60">
        <v>2</v>
      </c>
      <c r="M11" s="61"/>
      <c r="N11" s="60">
        <v>11414</v>
      </c>
      <c r="O11" s="61"/>
      <c r="P11" s="60">
        <v>27</v>
      </c>
      <c r="Q11" s="61"/>
      <c r="R11" s="60">
        <f>P11*0.9</f>
        <v>24.3</v>
      </c>
      <c r="S11" s="61"/>
    </row>
    <row r="12" spans="4:19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</row>
    <row r="13" spans="4:19" x14ac:dyDescent="0.2">
      <c r="D13" s="2" t="s">
        <v>12</v>
      </c>
      <c r="E13" s="3"/>
      <c r="F13" s="73">
        <v>10081</v>
      </c>
      <c r="G13" s="73"/>
      <c r="H13" s="60">
        <v>12</v>
      </c>
      <c r="I13" s="61"/>
      <c r="J13" s="60">
        <v>5</v>
      </c>
      <c r="K13" s="61"/>
      <c r="L13" s="60">
        <v>15</v>
      </c>
      <c r="M13" s="61"/>
      <c r="N13" s="60">
        <v>9165</v>
      </c>
      <c r="O13" s="61"/>
      <c r="P13" s="60">
        <v>16</v>
      </c>
      <c r="Q13" s="61"/>
      <c r="R13" s="60">
        <f>P13*1.1</f>
        <v>17.600000000000001</v>
      </c>
      <c r="S13" s="61"/>
    </row>
    <row r="14" spans="4:19" x14ac:dyDescent="0.2">
      <c r="D14" s="6" t="s">
        <v>13</v>
      </c>
      <c r="E14" s="8">
        <f>SUM(E11:E13)</f>
        <v>0</v>
      </c>
      <c r="F14" s="69">
        <f>SUM(F10:G13)</f>
        <v>27285</v>
      </c>
      <c r="G14" s="69"/>
      <c r="H14" s="58"/>
      <c r="I14" s="59"/>
      <c r="J14" s="58"/>
      <c r="K14" s="59"/>
      <c r="L14" s="58"/>
      <c r="M14" s="59"/>
      <c r="N14" s="69"/>
      <c r="O14" s="69"/>
      <c r="P14" s="58"/>
      <c r="Q14" s="59"/>
      <c r="R14" s="69"/>
      <c r="S14" s="69"/>
    </row>
    <row r="15" spans="4:19" x14ac:dyDescent="0.2">
      <c r="D15" s="70" t="s">
        <v>250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19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19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19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19" x14ac:dyDescent="0.2">
      <c r="D19" s="2" t="s">
        <v>9</v>
      </c>
      <c r="E19" s="4" t="s">
        <v>304</v>
      </c>
      <c r="F19" s="1">
        <v>23.91</v>
      </c>
      <c r="G19" s="1">
        <v>23.13</v>
      </c>
      <c r="H19" s="1">
        <v>23.15</v>
      </c>
      <c r="I19" s="1">
        <v>21</v>
      </c>
      <c r="J19" s="1"/>
      <c r="K19" s="1"/>
      <c r="L19" s="1"/>
      <c r="M19" s="1"/>
      <c r="N19" s="1"/>
      <c r="O19" s="1"/>
      <c r="P19" s="1">
        <v>10.9</v>
      </c>
      <c r="Q19" s="1">
        <v>13.45</v>
      </c>
      <c r="R19" s="1">
        <v>2.3690000000000002</v>
      </c>
      <c r="S19" s="1">
        <v>3.54</v>
      </c>
    </row>
    <row r="20" spans="4:19" x14ac:dyDescent="0.2">
      <c r="D20" s="2" t="s">
        <v>10</v>
      </c>
      <c r="E20" s="4" t="s">
        <v>371</v>
      </c>
      <c r="F20" s="1">
        <v>22.57</v>
      </c>
      <c r="G20" s="1">
        <v>21.86</v>
      </c>
      <c r="H20" s="1">
        <v>21.86</v>
      </c>
      <c r="I20" s="1">
        <v>2.7</v>
      </c>
      <c r="J20" s="1">
        <v>2.2999999999999998</v>
      </c>
      <c r="K20" s="1">
        <v>5.05</v>
      </c>
      <c r="L20" s="1"/>
      <c r="M20" s="1"/>
      <c r="N20" s="1"/>
      <c r="O20" s="1"/>
      <c r="P20" s="1">
        <v>7.3</v>
      </c>
      <c r="Q20" s="1"/>
      <c r="R20" s="1">
        <v>1.6970000000000001</v>
      </c>
      <c r="S20" s="1">
        <v>2.46</v>
      </c>
    </row>
    <row r="21" spans="4:19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19" x14ac:dyDescent="0.2">
      <c r="D22" s="2" t="s">
        <v>12</v>
      </c>
      <c r="E22" s="4" t="s">
        <v>325</v>
      </c>
      <c r="F22" s="1">
        <v>23.1</v>
      </c>
      <c r="G22" s="1">
        <v>23.03</v>
      </c>
      <c r="H22" s="1">
        <v>23.03</v>
      </c>
      <c r="I22" s="1">
        <v>6</v>
      </c>
      <c r="J22" s="1">
        <v>7.3</v>
      </c>
      <c r="K22" s="1"/>
      <c r="L22" s="1"/>
      <c r="M22" s="1"/>
      <c r="N22" s="1"/>
      <c r="O22" s="1"/>
      <c r="P22" s="1">
        <v>11.8</v>
      </c>
      <c r="Q22" s="1">
        <v>6.8</v>
      </c>
      <c r="R22" s="1">
        <v>2.7490000000000001</v>
      </c>
      <c r="S22" s="1">
        <v>4.3</v>
      </c>
    </row>
    <row r="23" spans="4:19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19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19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19" x14ac:dyDescent="0.2">
      <c r="D26" s="2" t="s">
        <v>9</v>
      </c>
      <c r="E26" s="60">
        <v>133</v>
      </c>
      <c r="F26" s="61"/>
      <c r="G26" s="60">
        <v>0.495</v>
      </c>
      <c r="H26" s="61"/>
      <c r="I26" s="60">
        <v>1.8740000000000001</v>
      </c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19" x14ac:dyDescent="0.2">
      <c r="D27" s="2" t="s">
        <v>10</v>
      </c>
      <c r="E27" s="60">
        <v>76</v>
      </c>
      <c r="F27" s="61"/>
      <c r="G27" s="60">
        <v>0.44800000000000001</v>
      </c>
      <c r="H27" s="61"/>
      <c r="I27" s="60">
        <v>1.2490000000000001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19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19" x14ac:dyDescent="0.2">
      <c r="D29" s="2" t="s">
        <v>12</v>
      </c>
      <c r="E29" s="60">
        <v>59</v>
      </c>
      <c r="F29" s="61"/>
      <c r="G29" s="60">
        <v>0.39400000000000002</v>
      </c>
      <c r="H29" s="61"/>
      <c r="I29" s="60">
        <v>2.355</v>
      </c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19" ht="6" customHeight="1" x14ac:dyDescent="0.2"/>
    <row r="31" spans="4:19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19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8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K23:S23"/>
    <mergeCell ref="D24:D25"/>
    <mergeCell ref="E24:F25"/>
    <mergeCell ref="G24:H25"/>
    <mergeCell ref="I24:J25"/>
    <mergeCell ref="K24:S29"/>
    <mergeCell ref="E26:F26"/>
    <mergeCell ref="G26:H26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  <mergeCell ref="D23:J23"/>
  </mergeCell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F2C9-3790-5644-A419-BD65D78240B3}">
  <dimension ref="F6:T51"/>
  <sheetViews>
    <sheetView zoomScale="91" workbookViewId="0">
      <selection activeCell="U26" sqref="U26"/>
    </sheetView>
  </sheetViews>
  <sheetFormatPr baseColWidth="10" defaultRowHeight="16" x14ac:dyDescent="0.2"/>
  <cols>
    <col min="7" max="7" width="13.83203125" bestFit="1" customWidth="1"/>
    <col min="8" max="8" width="14" bestFit="1" customWidth="1"/>
    <col min="9" max="9" width="22.6640625" bestFit="1" customWidth="1"/>
    <col min="16" max="16" width="10.83203125" style="31"/>
  </cols>
  <sheetData>
    <row r="6" spans="6:20" ht="16" customHeight="1" x14ac:dyDescent="0.2">
      <c r="F6" s="192" t="s">
        <v>225</v>
      </c>
      <c r="G6" s="193"/>
      <c r="H6" s="193"/>
      <c r="I6" s="194"/>
      <c r="L6" s="51" t="s">
        <v>227</v>
      </c>
      <c r="M6" s="52"/>
      <c r="N6" s="52"/>
      <c r="O6" s="53"/>
      <c r="R6" s="51" t="s">
        <v>229</v>
      </c>
      <c r="S6" s="52"/>
      <c r="T6" s="53"/>
    </row>
    <row r="7" spans="6:20" x14ac:dyDescent="0.2">
      <c r="F7" s="195"/>
      <c r="G7" s="196"/>
      <c r="H7" s="196"/>
      <c r="I7" s="197"/>
      <c r="L7" s="54"/>
      <c r="M7" s="55"/>
      <c r="N7" s="55"/>
      <c r="O7" s="56"/>
      <c r="R7" s="54"/>
      <c r="S7" s="55"/>
      <c r="T7" s="56"/>
    </row>
    <row r="8" spans="6:20" ht="17" thickBot="1" x14ac:dyDescent="0.25">
      <c r="F8" s="25" t="s">
        <v>219</v>
      </c>
      <c r="G8" s="26" t="s">
        <v>220</v>
      </c>
      <c r="H8" s="26" t="s">
        <v>221</v>
      </c>
      <c r="I8" s="25" t="s">
        <v>224</v>
      </c>
      <c r="L8" s="25" t="s">
        <v>219</v>
      </c>
      <c r="M8" s="25" t="s">
        <v>9</v>
      </c>
      <c r="N8" s="25" t="s">
        <v>10</v>
      </c>
      <c r="O8" s="25" t="s">
        <v>226</v>
      </c>
      <c r="R8" s="25" t="s">
        <v>9</v>
      </c>
      <c r="S8" s="25" t="s">
        <v>10</v>
      </c>
      <c r="T8" s="25" t="s">
        <v>226</v>
      </c>
    </row>
    <row r="9" spans="6:20" ht="18" thickTop="1" thickBot="1" x14ac:dyDescent="0.25">
      <c r="F9" s="22">
        <v>44958</v>
      </c>
      <c r="G9" s="12" t="s">
        <v>222</v>
      </c>
      <c r="H9" s="13">
        <f>'01 02 23'!R20</f>
        <v>8.782</v>
      </c>
      <c r="I9" s="27">
        <f>H9</f>
        <v>8.782</v>
      </c>
      <c r="L9" s="22">
        <v>44958</v>
      </c>
      <c r="M9" s="14"/>
      <c r="N9" s="14">
        <v>25</v>
      </c>
      <c r="O9" s="14"/>
      <c r="R9" s="28">
        <v>3.37</v>
      </c>
      <c r="S9" s="14">
        <v>5.9</v>
      </c>
      <c r="T9" s="14">
        <v>6.67</v>
      </c>
    </row>
    <row r="10" spans="6:20" ht="17" thickBot="1" x14ac:dyDescent="0.25">
      <c r="F10" s="23">
        <v>44960</v>
      </c>
      <c r="G10" s="14" t="s">
        <v>222</v>
      </c>
      <c r="H10" s="15">
        <f>'03 02 23'!R19+'03 02 23'!R20+'03 02 23'!R22</f>
        <v>13.517999999999999</v>
      </c>
      <c r="I10" s="17">
        <f>H10</f>
        <v>13.517999999999999</v>
      </c>
      <c r="L10" s="23">
        <v>44960</v>
      </c>
      <c r="M10" s="14">
        <v>50</v>
      </c>
      <c r="N10" s="14">
        <v>25</v>
      </c>
      <c r="O10" s="14">
        <v>25</v>
      </c>
    </row>
    <row r="11" spans="6:20" x14ac:dyDescent="0.2">
      <c r="F11" s="190">
        <v>44966</v>
      </c>
      <c r="G11" s="11" t="s">
        <v>222</v>
      </c>
      <c r="H11" s="10">
        <f>'09 02 23'!R53</f>
        <v>2.448</v>
      </c>
      <c r="I11" s="198">
        <f>H11+H12</f>
        <v>3.8040000000000003</v>
      </c>
      <c r="L11" s="190">
        <v>44966</v>
      </c>
      <c r="M11" s="188"/>
      <c r="N11" s="188">
        <v>25</v>
      </c>
      <c r="O11" s="188">
        <v>25</v>
      </c>
      <c r="P11" s="184"/>
    </row>
    <row r="12" spans="6:20" ht="17" thickBot="1" x14ac:dyDescent="0.25">
      <c r="F12" s="191"/>
      <c r="G12" s="14" t="s">
        <v>223</v>
      </c>
      <c r="H12" s="15">
        <f>'09 02 23'!R20</f>
        <v>1.3560000000000001</v>
      </c>
      <c r="I12" s="189"/>
      <c r="L12" s="191"/>
      <c r="M12" s="189"/>
      <c r="N12" s="189"/>
      <c r="O12" s="189"/>
      <c r="P12" s="184"/>
    </row>
    <row r="13" spans="6:20" ht="17" thickBot="1" x14ac:dyDescent="0.25">
      <c r="F13" s="23">
        <v>44967</v>
      </c>
      <c r="G13" s="14" t="s">
        <v>222</v>
      </c>
      <c r="H13" s="15">
        <f>'10 02 23'!R19+'10 02 23'!R20</f>
        <v>6.0270000000000001</v>
      </c>
      <c r="I13" s="17">
        <f>H13</f>
        <v>6.0270000000000001</v>
      </c>
      <c r="L13" s="23">
        <v>44967</v>
      </c>
      <c r="M13" s="14">
        <v>50</v>
      </c>
      <c r="N13" s="14">
        <v>25</v>
      </c>
      <c r="O13" s="14"/>
    </row>
    <row r="14" spans="6:20" x14ac:dyDescent="0.2">
      <c r="F14" s="190">
        <v>44973</v>
      </c>
      <c r="G14" s="11" t="s">
        <v>222</v>
      </c>
      <c r="H14" s="10">
        <f>'16 02 23'!R50+'16 02 23'!R53</f>
        <v>16.373999999999999</v>
      </c>
      <c r="I14" s="198">
        <f>H14+H15</f>
        <v>21.628</v>
      </c>
      <c r="L14" s="190">
        <v>44973</v>
      </c>
      <c r="M14" s="188">
        <v>50</v>
      </c>
      <c r="N14" s="188">
        <v>25</v>
      </c>
      <c r="O14" s="188">
        <v>25</v>
      </c>
      <c r="P14" s="184"/>
    </row>
    <row r="15" spans="6:20" ht="17" thickBot="1" x14ac:dyDescent="0.25">
      <c r="F15" s="191"/>
      <c r="G15" s="14" t="s">
        <v>223</v>
      </c>
      <c r="H15" s="15">
        <f>'16 02 23'!R20</f>
        <v>5.2539999999999996</v>
      </c>
      <c r="I15" s="189"/>
      <c r="L15" s="191"/>
      <c r="M15" s="189"/>
      <c r="N15" s="189"/>
      <c r="O15" s="189"/>
      <c r="P15" s="184"/>
    </row>
    <row r="16" spans="6:20" ht="17" thickBot="1" x14ac:dyDescent="0.25">
      <c r="F16" s="23">
        <v>44974</v>
      </c>
      <c r="G16" s="14" t="s">
        <v>222</v>
      </c>
      <c r="H16" s="17">
        <f>'17 02 23'!R20</f>
        <v>7.3559999999999999</v>
      </c>
      <c r="I16" s="17">
        <f>H16</f>
        <v>7.3559999999999999</v>
      </c>
      <c r="L16" s="23">
        <v>44974</v>
      </c>
      <c r="M16" s="14"/>
      <c r="N16" s="14">
        <v>25</v>
      </c>
      <c r="O16" s="14"/>
    </row>
    <row r="17" spans="6:16" ht="17" thickBot="1" x14ac:dyDescent="0.25">
      <c r="F17" s="23">
        <v>44975</v>
      </c>
      <c r="G17" s="14" t="s">
        <v>223</v>
      </c>
      <c r="H17" s="17">
        <f>'18 02 23'!R20</f>
        <v>2.8849999999999998</v>
      </c>
      <c r="I17" s="17">
        <f>H17</f>
        <v>2.8849999999999998</v>
      </c>
      <c r="L17" s="23">
        <v>44975</v>
      </c>
      <c r="M17" s="14"/>
      <c r="N17" s="14">
        <v>25</v>
      </c>
      <c r="O17" s="14"/>
    </row>
    <row r="18" spans="6:16" x14ac:dyDescent="0.2">
      <c r="F18" s="190">
        <v>44980</v>
      </c>
      <c r="G18" s="11" t="s">
        <v>222</v>
      </c>
      <c r="H18" s="16">
        <f>'23 02 23'!R50+'23 02 23'!R53</f>
        <v>4.0880000000000001</v>
      </c>
      <c r="I18" s="198">
        <f>H18+H19</f>
        <v>7.266</v>
      </c>
      <c r="L18" s="190">
        <v>44980</v>
      </c>
      <c r="M18" s="188">
        <v>50</v>
      </c>
      <c r="N18" s="188">
        <v>25</v>
      </c>
      <c r="O18" s="188">
        <v>25</v>
      </c>
      <c r="P18" s="184"/>
    </row>
    <row r="19" spans="6:16" ht="17" thickBot="1" x14ac:dyDescent="0.25">
      <c r="F19" s="191"/>
      <c r="G19" s="14" t="s">
        <v>223</v>
      </c>
      <c r="H19" s="18">
        <f>'23 02 23'!R20</f>
        <v>3.1779999999999999</v>
      </c>
      <c r="I19" s="189"/>
      <c r="L19" s="191"/>
      <c r="M19" s="189"/>
      <c r="N19" s="189"/>
      <c r="O19" s="189"/>
      <c r="P19" s="184"/>
    </row>
    <row r="20" spans="6:16" ht="17" thickBot="1" x14ac:dyDescent="0.25">
      <c r="F20" s="23">
        <v>44981</v>
      </c>
      <c r="G20" s="14" t="s">
        <v>222</v>
      </c>
      <c r="H20" s="17">
        <f>'24 02 23'!R20</f>
        <v>4.7140000000000004</v>
      </c>
      <c r="I20" s="17">
        <f>H20</f>
        <v>4.7140000000000004</v>
      </c>
      <c r="L20" s="23">
        <v>44981</v>
      </c>
      <c r="M20" s="14"/>
      <c r="N20" s="14">
        <v>25</v>
      </c>
      <c r="O20" s="14"/>
    </row>
    <row r="21" spans="6:16" ht="17" thickBot="1" x14ac:dyDescent="0.25">
      <c r="F21" s="23">
        <v>44987</v>
      </c>
      <c r="G21" s="14" t="s">
        <v>222</v>
      </c>
      <c r="H21" s="17">
        <f>'02 03 23'!R19+'02 03 23'!R20+'02 03 23'!R22</f>
        <v>11.721</v>
      </c>
      <c r="I21" s="17">
        <f>H21</f>
        <v>11.721</v>
      </c>
      <c r="L21" s="23">
        <v>44987</v>
      </c>
      <c r="M21" s="14">
        <v>50</v>
      </c>
      <c r="N21" s="14">
        <v>25</v>
      </c>
      <c r="O21" s="14">
        <v>25</v>
      </c>
    </row>
    <row r="22" spans="6:16" ht="17" thickBot="1" x14ac:dyDescent="0.25">
      <c r="F22" s="23">
        <v>44989</v>
      </c>
      <c r="G22" s="14" t="s">
        <v>222</v>
      </c>
      <c r="H22" s="17">
        <f>'04 03 23'!R20+'04 03 23'!R22</f>
        <v>6.27</v>
      </c>
      <c r="I22" s="17">
        <f>H22</f>
        <v>6.27</v>
      </c>
      <c r="L22" s="23">
        <v>44989</v>
      </c>
      <c r="M22" s="14"/>
      <c r="N22" s="14">
        <v>25</v>
      </c>
      <c r="O22" s="14">
        <v>25</v>
      </c>
    </row>
    <row r="23" spans="6:16" ht="17" thickBot="1" x14ac:dyDescent="0.25">
      <c r="F23" s="23">
        <v>44994</v>
      </c>
      <c r="G23" s="14" t="s">
        <v>222</v>
      </c>
      <c r="H23" s="17">
        <f>'09 03 23'!R19+'09 03 23'!R20+'09 03 23'!R22</f>
        <v>6.6539999999999999</v>
      </c>
      <c r="I23" s="17">
        <f>H23</f>
        <v>6.6539999999999999</v>
      </c>
      <c r="L23" s="23">
        <v>44994</v>
      </c>
      <c r="M23" s="14">
        <v>50</v>
      </c>
      <c r="N23" s="14">
        <v>25</v>
      </c>
      <c r="O23" s="14">
        <v>25</v>
      </c>
    </row>
    <row r="24" spans="6:16" x14ac:dyDescent="0.2">
      <c r="F24" s="190">
        <v>44995</v>
      </c>
      <c r="G24" s="11" t="s">
        <v>222</v>
      </c>
      <c r="H24" s="16">
        <f>'10 03 23'!R51</f>
        <v>2.4470000000000001</v>
      </c>
      <c r="I24" s="188">
        <f>H24+H25</f>
        <v>4.71</v>
      </c>
      <c r="L24" s="190">
        <v>44995</v>
      </c>
      <c r="M24" s="188"/>
      <c r="N24" s="188">
        <v>50</v>
      </c>
      <c r="O24" s="188"/>
      <c r="P24" s="184"/>
    </row>
    <row r="25" spans="6:16" ht="17" thickBot="1" x14ac:dyDescent="0.25">
      <c r="F25" s="191"/>
      <c r="G25" s="14" t="s">
        <v>223</v>
      </c>
      <c r="H25" s="18">
        <f>'10 03 23'!R20</f>
        <v>2.2629999999999999</v>
      </c>
      <c r="I25" s="189"/>
      <c r="L25" s="191"/>
      <c r="M25" s="189"/>
      <c r="N25" s="189"/>
      <c r="O25" s="189"/>
      <c r="P25" s="184"/>
    </row>
    <row r="26" spans="6:16" x14ac:dyDescent="0.2">
      <c r="F26" s="190">
        <v>45001</v>
      </c>
      <c r="G26" s="11" t="s">
        <v>222</v>
      </c>
      <c r="H26" s="16">
        <f>'16 03 23'!R50+'16 03 23'!R53</f>
        <v>5.2149999999999999</v>
      </c>
      <c r="I26" s="188">
        <f>H26+H27</f>
        <v>8.0380000000000003</v>
      </c>
      <c r="L26" s="190">
        <v>45001</v>
      </c>
      <c r="M26" s="188">
        <v>50</v>
      </c>
      <c r="N26" s="188">
        <v>25</v>
      </c>
      <c r="O26" s="188">
        <v>25</v>
      </c>
      <c r="P26" s="184"/>
    </row>
    <row r="27" spans="6:16" ht="17" thickBot="1" x14ac:dyDescent="0.25">
      <c r="F27" s="191"/>
      <c r="G27" s="14" t="s">
        <v>223</v>
      </c>
      <c r="H27" s="18">
        <f>'16 03 23'!R20</f>
        <v>2.823</v>
      </c>
      <c r="I27" s="189"/>
      <c r="L27" s="191"/>
      <c r="M27" s="189"/>
      <c r="N27" s="189"/>
      <c r="O27" s="189"/>
      <c r="P27" s="184"/>
    </row>
    <row r="28" spans="6:16" ht="17" thickBot="1" x14ac:dyDescent="0.25">
      <c r="F28" s="23">
        <v>45002</v>
      </c>
      <c r="G28" s="14" t="s">
        <v>222</v>
      </c>
      <c r="H28" s="17">
        <f>'17 03 23'!R20</f>
        <v>2.984</v>
      </c>
      <c r="I28" s="17">
        <f t="shared" ref="I28:I43" si="0">H28</f>
        <v>2.984</v>
      </c>
      <c r="L28" s="23">
        <v>45002</v>
      </c>
      <c r="M28" s="14"/>
      <c r="N28" s="14">
        <v>25</v>
      </c>
      <c r="O28" s="14"/>
    </row>
    <row r="29" spans="6:16" ht="17" thickBot="1" x14ac:dyDescent="0.25">
      <c r="F29" s="23">
        <v>45009</v>
      </c>
      <c r="G29" s="14" t="s">
        <v>222</v>
      </c>
      <c r="H29" s="17">
        <f>'24 03 23'!R19+'24 03 23'!R20+'24 03 23'!R22</f>
        <v>14.046000000000001</v>
      </c>
      <c r="I29" s="17">
        <f t="shared" si="0"/>
        <v>14.046000000000001</v>
      </c>
      <c r="L29" s="23">
        <v>45009</v>
      </c>
      <c r="M29" s="14">
        <v>50</v>
      </c>
      <c r="N29" s="14">
        <v>25</v>
      </c>
      <c r="O29" s="14">
        <v>25</v>
      </c>
    </row>
    <row r="30" spans="6:16" ht="17" thickBot="1" x14ac:dyDescent="0.25">
      <c r="F30" s="23">
        <v>45013</v>
      </c>
      <c r="G30" s="14" t="s">
        <v>222</v>
      </c>
      <c r="H30" s="17">
        <f>'28 03 23'!R20</f>
        <v>2.68</v>
      </c>
      <c r="I30" s="17">
        <f t="shared" si="0"/>
        <v>2.68</v>
      </c>
      <c r="L30" s="23">
        <v>45013</v>
      </c>
      <c r="M30" s="14"/>
      <c r="N30" s="14">
        <v>25</v>
      </c>
      <c r="O30" s="14"/>
    </row>
    <row r="31" spans="6:16" ht="17" thickBot="1" x14ac:dyDescent="0.25">
      <c r="F31" s="23">
        <v>45020</v>
      </c>
      <c r="G31" s="14" t="s">
        <v>222</v>
      </c>
      <c r="H31" s="17">
        <f>'04 04 23'!R19+'04 04 23'!R22</f>
        <v>12.158000000000001</v>
      </c>
      <c r="I31" s="17">
        <f t="shared" si="0"/>
        <v>12.158000000000001</v>
      </c>
      <c r="L31" s="23">
        <v>45020</v>
      </c>
      <c r="M31" s="14">
        <v>50</v>
      </c>
      <c r="N31" s="14"/>
      <c r="O31" s="14">
        <v>25</v>
      </c>
    </row>
    <row r="32" spans="6:16" ht="17" thickBot="1" x14ac:dyDescent="0.25">
      <c r="F32" s="23">
        <v>45030</v>
      </c>
      <c r="G32" s="14" t="s">
        <v>222</v>
      </c>
      <c r="H32" s="17">
        <f>'14 04 23'!R19+'14 04 23'!R20+'14 04 23'!R22</f>
        <v>19.759999999999998</v>
      </c>
      <c r="I32" s="17">
        <f t="shared" si="0"/>
        <v>19.759999999999998</v>
      </c>
      <c r="L32" s="23">
        <v>45030</v>
      </c>
      <c r="M32" s="14">
        <v>50</v>
      </c>
      <c r="N32" s="14">
        <v>25</v>
      </c>
      <c r="O32" s="14">
        <v>25</v>
      </c>
    </row>
    <row r="33" spans="6:18" ht="17" thickBot="1" x14ac:dyDescent="0.25">
      <c r="F33" s="23">
        <v>45036</v>
      </c>
      <c r="G33" s="14" t="s">
        <v>222</v>
      </c>
      <c r="H33" s="17">
        <f>'20 04 23'!R20</f>
        <v>2.4009999999999998</v>
      </c>
      <c r="I33" s="17">
        <f t="shared" si="0"/>
        <v>2.4009999999999998</v>
      </c>
      <c r="L33" s="23">
        <v>45036</v>
      </c>
      <c r="M33" s="14"/>
      <c r="N33" s="14">
        <v>25</v>
      </c>
      <c r="O33" s="14"/>
    </row>
    <row r="34" spans="6:18" ht="17" thickBot="1" x14ac:dyDescent="0.25">
      <c r="F34" s="23">
        <v>45037</v>
      </c>
      <c r="G34" s="14" t="s">
        <v>222</v>
      </c>
      <c r="H34" s="17">
        <f>'21 04 23'!R50+'21 04 23'!R51+'21 04 23'!R53</f>
        <v>10.298999999999999</v>
      </c>
      <c r="I34" s="17">
        <f t="shared" si="0"/>
        <v>10.298999999999999</v>
      </c>
      <c r="L34" s="23">
        <v>45037</v>
      </c>
      <c r="M34" s="14">
        <v>50</v>
      </c>
      <c r="N34" s="14">
        <v>50</v>
      </c>
      <c r="O34" s="14">
        <v>25</v>
      </c>
    </row>
    <row r="35" spans="6:18" ht="17" thickBot="1" x14ac:dyDescent="0.25">
      <c r="F35" s="24">
        <v>45041</v>
      </c>
      <c r="G35" s="19" t="s">
        <v>222</v>
      </c>
      <c r="H35" s="20">
        <f>'25 04 23'!R19+'25 04 23'!R20+'25 04 23'!R22</f>
        <v>14.964</v>
      </c>
      <c r="I35" s="20">
        <f t="shared" si="0"/>
        <v>14.964</v>
      </c>
      <c r="L35" s="24">
        <v>45041</v>
      </c>
      <c r="M35" s="14">
        <v>50</v>
      </c>
      <c r="N35" s="14">
        <v>25</v>
      </c>
      <c r="O35" s="14">
        <v>25</v>
      </c>
    </row>
    <row r="36" spans="6:18" ht="17" thickBot="1" x14ac:dyDescent="0.25">
      <c r="F36" s="23">
        <v>45043</v>
      </c>
      <c r="G36" s="14" t="s">
        <v>222</v>
      </c>
      <c r="H36" s="17">
        <f>'27 04 23'!R19+'27 04 23'!R20+'27 04 23'!R22</f>
        <v>8.4710000000000001</v>
      </c>
      <c r="I36" s="17">
        <f t="shared" si="0"/>
        <v>8.4710000000000001</v>
      </c>
      <c r="L36" s="23">
        <v>45043</v>
      </c>
      <c r="M36" s="14">
        <v>50</v>
      </c>
      <c r="N36" s="14">
        <v>25</v>
      </c>
      <c r="O36" s="14">
        <v>25</v>
      </c>
    </row>
    <row r="37" spans="6:18" ht="17" thickBot="1" x14ac:dyDescent="0.25">
      <c r="F37" s="23">
        <v>45044</v>
      </c>
      <c r="G37" s="14" t="s">
        <v>222</v>
      </c>
      <c r="H37" s="17">
        <f>'28 04 23'!R19+'28 04 23'!R20+'28 04 23'!R22</f>
        <v>9.5109999999999992</v>
      </c>
      <c r="I37" s="17">
        <f t="shared" si="0"/>
        <v>9.5109999999999992</v>
      </c>
      <c r="L37" s="23">
        <v>45044</v>
      </c>
      <c r="M37" s="14">
        <v>50</v>
      </c>
      <c r="N37" s="14">
        <v>25</v>
      </c>
      <c r="O37" s="14">
        <v>25</v>
      </c>
    </row>
    <row r="38" spans="6:18" ht="17" thickBot="1" x14ac:dyDescent="0.25">
      <c r="F38" s="23">
        <v>45050</v>
      </c>
      <c r="G38" s="14" t="s">
        <v>222</v>
      </c>
      <c r="H38" s="17">
        <f>'04 05 23'!R19+'04 05 23'!R20</f>
        <v>9.1329999999999991</v>
      </c>
      <c r="I38" s="17">
        <f t="shared" si="0"/>
        <v>9.1329999999999991</v>
      </c>
      <c r="L38" s="23">
        <v>45050</v>
      </c>
      <c r="M38" s="14">
        <v>50</v>
      </c>
      <c r="N38" s="14">
        <v>25</v>
      </c>
      <c r="O38" s="14"/>
    </row>
    <row r="39" spans="6:18" ht="17" thickBot="1" x14ac:dyDescent="0.25">
      <c r="F39" s="23">
        <v>45051</v>
      </c>
      <c r="G39" s="14" t="s">
        <v>222</v>
      </c>
      <c r="H39" s="17">
        <f>'05 05 23'!R20</f>
        <v>3.4390000000000001</v>
      </c>
      <c r="I39" s="17">
        <f t="shared" si="0"/>
        <v>3.4390000000000001</v>
      </c>
      <c r="L39" s="23">
        <v>45051</v>
      </c>
      <c r="M39" s="14"/>
      <c r="N39" s="14">
        <v>25</v>
      </c>
      <c r="O39" s="14"/>
    </row>
    <row r="40" spans="6:18" ht="17" thickBot="1" x14ac:dyDescent="0.25">
      <c r="F40" s="24">
        <v>45052</v>
      </c>
      <c r="G40" s="19" t="s">
        <v>222</v>
      </c>
      <c r="H40" s="20">
        <f>'06 05 23'!R20</f>
        <v>28.923999999999999</v>
      </c>
      <c r="I40" s="20">
        <f t="shared" si="0"/>
        <v>28.923999999999999</v>
      </c>
      <c r="L40" s="24">
        <v>45052</v>
      </c>
      <c r="M40" s="14">
        <v>50</v>
      </c>
      <c r="N40" s="14"/>
      <c r="O40" s="14"/>
    </row>
    <row r="41" spans="6:18" ht="17" thickBot="1" x14ac:dyDescent="0.25">
      <c r="F41" s="23">
        <v>45054</v>
      </c>
      <c r="G41" s="14" t="s">
        <v>222</v>
      </c>
      <c r="H41" s="17">
        <f>'08 05 23'!T20+'08 05 23'!T22</f>
        <v>24.188000000000002</v>
      </c>
      <c r="I41" s="17">
        <f t="shared" si="0"/>
        <v>24.188000000000002</v>
      </c>
      <c r="L41" s="23">
        <v>45054</v>
      </c>
      <c r="M41" s="14"/>
      <c r="N41" s="14">
        <v>25</v>
      </c>
      <c r="O41" s="14">
        <v>25</v>
      </c>
    </row>
    <row r="42" spans="6:18" ht="17" thickBot="1" x14ac:dyDescent="0.25">
      <c r="F42" s="23">
        <v>45058</v>
      </c>
      <c r="G42" s="14" t="s">
        <v>222</v>
      </c>
      <c r="H42" s="17">
        <f>'12 05 23'!R19+'12 05 23'!R20+'12 05 23'!R22</f>
        <v>9.125</v>
      </c>
      <c r="I42" s="17">
        <f t="shared" si="0"/>
        <v>9.125</v>
      </c>
      <c r="L42" s="23">
        <v>45058</v>
      </c>
      <c r="M42" s="14">
        <v>50</v>
      </c>
      <c r="N42" s="14">
        <v>25</v>
      </c>
      <c r="O42" s="14">
        <v>25</v>
      </c>
    </row>
    <row r="43" spans="6:18" ht="17" thickBot="1" x14ac:dyDescent="0.25">
      <c r="F43" s="23">
        <v>45065</v>
      </c>
      <c r="G43" s="14" t="s">
        <v>222</v>
      </c>
      <c r="H43" s="17">
        <f>'19 05 23'!R19+'19 05 23'!R20+'19 05 23'!R22</f>
        <v>15.399000000000001</v>
      </c>
      <c r="I43" s="17">
        <f t="shared" si="0"/>
        <v>15.399000000000001</v>
      </c>
      <c r="L43" s="23">
        <v>45065</v>
      </c>
      <c r="M43" s="14">
        <v>50</v>
      </c>
      <c r="N43" s="14">
        <v>25</v>
      </c>
      <c r="O43" s="14">
        <v>25</v>
      </c>
      <c r="R43" s="30"/>
    </row>
    <row r="44" spans="6:18" x14ac:dyDescent="0.2">
      <c r="I44" s="21">
        <f>SUM(I9:I43)</f>
        <v>300.85500000000002</v>
      </c>
      <c r="L44" s="21" t="s">
        <v>228</v>
      </c>
      <c r="M44" s="21">
        <f>SUM(M9:M43)</f>
        <v>900</v>
      </c>
      <c r="N44" s="21">
        <f>SUM(N9:N43)</f>
        <v>750</v>
      </c>
      <c r="O44" s="21">
        <f>SUM(O9:O43)</f>
        <v>450</v>
      </c>
    </row>
    <row r="46" spans="6:18" x14ac:dyDescent="0.2">
      <c r="L46" s="185" t="s">
        <v>230</v>
      </c>
      <c r="M46" s="186"/>
      <c r="N46" s="187"/>
      <c r="O46" s="29" cm="1">
        <f t="array" ref="O46">(SUMPRODUCT(M44:O44*R9:T9)/1000)</f>
        <v>10.4595</v>
      </c>
    </row>
    <row r="48" spans="6:18" x14ac:dyDescent="0.2">
      <c r="I48" s="34"/>
    </row>
    <row r="49" spans="9:14" x14ac:dyDescent="0.2">
      <c r="I49" s="33"/>
    </row>
    <row r="51" spans="9:14" x14ac:dyDescent="0.2">
      <c r="L51" s="33"/>
      <c r="N51" s="33"/>
    </row>
  </sheetData>
  <mergeCells count="39">
    <mergeCell ref="N26:N27"/>
    <mergeCell ref="O26:O27"/>
    <mergeCell ref="F11:F12"/>
    <mergeCell ref="F14:F15"/>
    <mergeCell ref="F18:F19"/>
    <mergeCell ref="F24:F25"/>
    <mergeCell ref="F26:F27"/>
    <mergeCell ref="I11:I12"/>
    <mergeCell ref="I14:I15"/>
    <mergeCell ref="I18:I19"/>
    <mergeCell ref="I24:I25"/>
    <mergeCell ref="I26:I27"/>
    <mergeCell ref="F6:I7"/>
    <mergeCell ref="L11:L12"/>
    <mergeCell ref="L14:L15"/>
    <mergeCell ref="L18:L19"/>
    <mergeCell ref="L24:L25"/>
    <mergeCell ref="L6:O7"/>
    <mergeCell ref="L46:N46"/>
    <mergeCell ref="R6:T7"/>
    <mergeCell ref="M14:M15"/>
    <mergeCell ref="N14:N15"/>
    <mergeCell ref="O14:O15"/>
    <mergeCell ref="M11:M12"/>
    <mergeCell ref="N11:N12"/>
    <mergeCell ref="O11:O12"/>
    <mergeCell ref="M24:M25"/>
    <mergeCell ref="N24:N25"/>
    <mergeCell ref="O24:O25"/>
    <mergeCell ref="M18:M19"/>
    <mergeCell ref="N18:N19"/>
    <mergeCell ref="O18:O19"/>
    <mergeCell ref="L26:L27"/>
    <mergeCell ref="M26:M27"/>
    <mergeCell ref="P11:P12"/>
    <mergeCell ref="P14:P15"/>
    <mergeCell ref="P18:P19"/>
    <mergeCell ref="P24:P25"/>
    <mergeCell ref="P26:P2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2D20B-2A3F-9845-82C5-87B7405DD6DB}">
  <dimension ref="E6:W77"/>
  <sheetViews>
    <sheetView topLeftCell="A59" zoomScale="91" workbookViewId="0">
      <selection activeCell="J80" sqref="J80"/>
    </sheetView>
  </sheetViews>
  <sheetFormatPr baseColWidth="10" defaultRowHeight="16" x14ac:dyDescent="0.2"/>
  <cols>
    <col min="7" max="7" width="13.83203125" bestFit="1" customWidth="1"/>
    <col min="8" max="8" width="11.1640625" customWidth="1"/>
    <col min="9" max="9" width="10.1640625" customWidth="1"/>
    <col min="10" max="10" width="11.5" customWidth="1"/>
    <col min="11" max="11" width="14.33203125" bestFit="1" customWidth="1"/>
    <col min="12" max="12" width="22.6640625" bestFit="1" customWidth="1"/>
    <col min="16" max="16" width="10.83203125" style="31"/>
  </cols>
  <sheetData>
    <row r="6" spans="5:23" ht="16" customHeight="1" x14ac:dyDescent="0.2">
      <c r="F6" s="202" t="s">
        <v>225</v>
      </c>
      <c r="G6" s="203"/>
      <c r="H6" s="203"/>
      <c r="I6" s="203"/>
      <c r="J6" s="203"/>
      <c r="K6" s="203"/>
      <c r="L6" s="203"/>
      <c r="S6" s="31"/>
      <c r="U6" s="51" t="s">
        <v>251</v>
      </c>
      <c r="V6" s="52"/>
      <c r="W6" s="53"/>
    </row>
    <row r="7" spans="5:23" x14ac:dyDescent="0.2">
      <c r="F7" s="195"/>
      <c r="G7" s="196"/>
      <c r="H7" s="196"/>
      <c r="I7" s="196"/>
      <c r="J7" s="196"/>
      <c r="K7" s="196"/>
      <c r="L7" s="196"/>
      <c r="O7" s="51" t="s">
        <v>227</v>
      </c>
      <c r="P7" s="52"/>
      <c r="Q7" s="52"/>
      <c r="R7" s="53"/>
      <c r="S7" s="31"/>
      <c r="U7" s="54"/>
      <c r="V7" s="55"/>
      <c r="W7" s="56"/>
    </row>
    <row r="8" spans="5:23" ht="17" thickBot="1" x14ac:dyDescent="0.25">
      <c r="F8" s="206" t="s">
        <v>219</v>
      </c>
      <c r="G8" s="206" t="s">
        <v>220</v>
      </c>
      <c r="H8" s="185" t="s">
        <v>330</v>
      </c>
      <c r="I8" s="186"/>
      <c r="J8" s="187"/>
      <c r="K8" s="204" t="s">
        <v>329</v>
      </c>
      <c r="L8" s="206" t="s">
        <v>224</v>
      </c>
      <c r="O8" s="54"/>
      <c r="P8" s="55"/>
      <c r="Q8" s="55"/>
      <c r="R8" s="56"/>
      <c r="S8" s="31"/>
      <c r="U8" s="25" t="s">
        <v>9</v>
      </c>
      <c r="V8" s="25" t="s">
        <v>10</v>
      </c>
      <c r="W8" s="25" t="s">
        <v>226</v>
      </c>
    </row>
    <row r="9" spans="5:23" ht="18" customHeight="1" thickTop="1" thickBot="1" x14ac:dyDescent="0.25">
      <c r="E9" s="208" t="s">
        <v>327</v>
      </c>
      <c r="F9" s="207"/>
      <c r="G9" s="207"/>
      <c r="H9" s="26" t="s">
        <v>9</v>
      </c>
      <c r="I9" s="26" t="s">
        <v>10</v>
      </c>
      <c r="J9" s="26" t="s">
        <v>12</v>
      </c>
      <c r="K9" s="205"/>
      <c r="L9" s="207"/>
      <c r="O9" s="25" t="s">
        <v>219</v>
      </c>
      <c r="P9" s="25" t="s">
        <v>9</v>
      </c>
      <c r="Q9" s="25" t="s">
        <v>10</v>
      </c>
      <c r="R9" s="25" t="s">
        <v>226</v>
      </c>
      <c r="U9" s="28">
        <f>3.37/1000</f>
        <v>3.3700000000000002E-3</v>
      </c>
      <c r="V9" s="14">
        <f>5.9/1000</f>
        <v>5.9000000000000007E-3</v>
      </c>
      <c r="W9" s="14">
        <f>6.67/1000</f>
        <v>6.6699999999999997E-3</v>
      </c>
    </row>
    <row r="10" spans="5:23" ht="18" thickTop="1" thickBot="1" x14ac:dyDescent="0.25">
      <c r="E10" s="208"/>
      <c r="F10" s="22">
        <v>44958</v>
      </c>
      <c r="G10" s="12" t="s">
        <v>222</v>
      </c>
      <c r="H10" s="12">
        <f>'01 02 23'!R19</f>
        <v>0</v>
      </c>
      <c r="I10" s="12">
        <f>'01 02 23'!R20</f>
        <v>8.782</v>
      </c>
      <c r="J10" s="12">
        <f>'01 02 23'!R22</f>
        <v>0</v>
      </c>
      <c r="K10" s="13">
        <f>'01 02 23'!R20</f>
        <v>8.782</v>
      </c>
      <c r="L10" s="27">
        <f>K10</f>
        <v>8.782</v>
      </c>
      <c r="N10" s="208" t="s">
        <v>327</v>
      </c>
      <c r="O10" s="22">
        <v>44958</v>
      </c>
      <c r="P10" s="14"/>
      <c r="Q10" s="14">
        <v>25</v>
      </c>
      <c r="R10" s="14"/>
    </row>
    <row r="11" spans="5:23" ht="17" thickBot="1" x14ac:dyDescent="0.25">
      <c r="E11" s="208"/>
      <c r="F11" s="23">
        <v>44960</v>
      </c>
      <c r="G11" s="14" t="s">
        <v>222</v>
      </c>
      <c r="H11" s="14">
        <f>'03 02 23'!R19</f>
        <v>3.8170000000000002</v>
      </c>
      <c r="I11" s="14">
        <f>'03 02 23'!R20</f>
        <v>8.8889999999999993</v>
      </c>
      <c r="J11" s="14">
        <f>'03 02 23'!R22</f>
        <v>0.81200000000000006</v>
      </c>
      <c r="K11" s="15">
        <f>'03 02 23'!R19+'03 02 23'!R20+'03 02 23'!R22</f>
        <v>13.517999999999999</v>
      </c>
      <c r="L11" s="17">
        <f>K11</f>
        <v>13.517999999999999</v>
      </c>
      <c r="N11" s="208"/>
      <c r="O11" s="23">
        <v>44960</v>
      </c>
      <c r="P11" s="14">
        <v>50</v>
      </c>
      <c r="Q11" s="14">
        <v>25</v>
      </c>
      <c r="R11" s="14">
        <v>25</v>
      </c>
    </row>
    <row r="12" spans="5:23" x14ac:dyDescent="0.2">
      <c r="E12" s="208"/>
      <c r="F12" s="190">
        <v>44966</v>
      </c>
      <c r="G12" s="11" t="s">
        <v>222</v>
      </c>
      <c r="H12" s="11">
        <f>'09 02 23'!R50</f>
        <v>0</v>
      </c>
      <c r="I12" s="11">
        <f>'09 02 23'!R51</f>
        <v>0</v>
      </c>
      <c r="J12" s="11">
        <f>'09 02 23'!R53</f>
        <v>2.448</v>
      </c>
      <c r="K12" s="10">
        <f>'09 02 23'!R53</f>
        <v>2.448</v>
      </c>
      <c r="L12" s="198">
        <f>K12+K13</f>
        <v>3.8040000000000003</v>
      </c>
      <c r="N12" s="208"/>
      <c r="O12" s="190">
        <v>44966</v>
      </c>
      <c r="P12" s="188"/>
      <c r="Q12" s="188">
        <v>25</v>
      </c>
      <c r="R12" s="188">
        <v>25</v>
      </c>
    </row>
    <row r="13" spans="5:23" ht="17" thickBot="1" x14ac:dyDescent="0.25">
      <c r="E13" s="208"/>
      <c r="F13" s="191"/>
      <c r="G13" s="14" t="s">
        <v>223</v>
      </c>
      <c r="H13" s="14">
        <f>'09 02 23'!R19</f>
        <v>0</v>
      </c>
      <c r="I13" s="14">
        <f>'09 02 23'!R20</f>
        <v>1.3560000000000001</v>
      </c>
      <c r="J13" s="14">
        <f>'09 02 23'!R22</f>
        <v>0</v>
      </c>
      <c r="K13" s="15">
        <f>'09 02 23'!R20</f>
        <v>1.3560000000000001</v>
      </c>
      <c r="L13" s="189"/>
      <c r="N13" s="208"/>
      <c r="O13" s="191"/>
      <c r="P13" s="189"/>
      <c r="Q13" s="189"/>
      <c r="R13" s="189"/>
    </row>
    <row r="14" spans="5:23" ht="17" thickBot="1" x14ac:dyDescent="0.25">
      <c r="E14" s="208"/>
      <c r="F14" s="23">
        <v>44967</v>
      </c>
      <c r="G14" s="14" t="s">
        <v>222</v>
      </c>
      <c r="H14" s="14">
        <f>'10 02 23'!R19</f>
        <v>2.5590000000000002</v>
      </c>
      <c r="I14" s="14">
        <f>'10 02 23'!R20</f>
        <v>3.468</v>
      </c>
      <c r="J14" s="14">
        <f>'10 02 23'!R22</f>
        <v>0</v>
      </c>
      <c r="K14" s="15">
        <f>'10 02 23'!R19+'10 02 23'!R20</f>
        <v>6.0270000000000001</v>
      </c>
      <c r="L14" s="17">
        <f>K14</f>
        <v>6.0270000000000001</v>
      </c>
      <c r="N14" s="208"/>
      <c r="O14" s="23">
        <v>44967</v>
      </c>
      <c r="P14" s="14">
        <v>50</v>
      </c>
      <c r="Q14" s="14">
        <v>25</v>
      </c>
      <c r="R14" s="14"/>
    </row>
    <row r="15" spans="5:23" x14ac:dyDescent="0.2">
      <c r="E15" s="208"/>
      <c r="F15" s="190">
        <v>44973</v>
      </c>
      <c r="G15" s="11" t="s">
        <v>222</v>
      </c>
      <c r="H15" s="11">
        <f>'16 02 23'!R50</f>
        <v>6.8419999999999996</v>
      </c>
      <c r="I15" s="11">
        <f>'16 02 23'!R51</f>
        <v>0</v>
      </c>
      <c r="J15" s="11">
        <f>'16 02 23'!R53</f>
        <v>9.532</v>
      </c>
      <c r="K15" s="10">
        <f>'16 02 23'!R50+'16 02 23'!R53</f>
        <v>16.373999999999999</v>
      </c>
      <c r="L15" s="198">
        <f>K15+K16</f>
        <v>21.628</v>
      </c>
      <c r="N15" s="208"/>
      <c r="O15" s="190">
        <v>44973</v>
      </c>
      <c r="P15" s="188">
        <v>50</v>
      </c>
      <c r="Q15" s="188">
        <v>25</v>
      </c>
      <c r="R15" s="188">
        <v>25</v>
      </c>
    </row>
    <row r="16" spans="5:23" ht="17" thickBot="1" x14ac:dyDescent="0.25">
      <c r="E16" s="208"/>
      <c r="F16" s="191"/>
      <c r="G16" s="14" t="s">
        <v>223</v>
      </c>
      <c r="H16" s="14">
        <f>'16 02 23'!R19</f>
        <v>0</v>
      </c>
      <c r="I16" s="14">
        <f>'16 02 23'!R20</f>
        <v>5.2539999999999996</v>
      </c>
      <c r="J16" s="14">
        <f>'16 02 23'!R22</f>
        <v>0</v>
      </c>
      <c r="K16" s="15">
        <f>'16 02 23'!R20</f>
        <v>5.2539999999999996</v>
      </c>
      <c r="L16" s="189"/>
      <c r="N16" s="208"/>
      <c r="O16" s="191"/>
      <c r="P16" s="189"/>
      <c r="Q16" s="189"/>
      <c r="R16" s="189"/>
    </row>
    <row r="17" spans="5:18" ht="17" thickBot="1" x14ac:dyDescent="0.25">
      <c r="E17" s="208"/>
      <c r="F17" s="23">
        <v>44974</v>
      </c>
      <c r="G17" s="14" t="s">
        <v>222</v>
      </c>
      <c r="H17" s="14">
        <f>'17 02 23'!R19</f>
        <v>0</v>
      </c>
      <c r="I17" s="14">
        <f>'17 02 23'!R20</f>
        <v>7.3559999999999999</v>
      </c>
      <c r="J17" s="14">
        <f>'17 02 23'!R22</f>
        <v>0</v>
      </c>
      <c r="K17" s="17">
        <f>'17 02 23'!R20</f>
        <v>7.3559999999999999</v>
      </c>
      <c r="L17" s="17">
        <f>K17</f>
        <v>7.3559999999999999</v>
      </c>
      <c r="N17" s="208"/>
      <c r="O17" s="23">
        <v>44974</v>
      </c>
      <c r="P17" s="14"/>
      <c r="Q17" s="14">
        <v>25</v>
      </c>
      <c r="R17" s="14"/>
    </row>
    <row r="18" spans="5:18" ht="17" thickBot="1" x14ac:dyDescent="0.25">
      <c r="E18" s="208"/>
      <c r="F18" s="23">
        <v>44975</v>
      </c>
      <c r="G18" s="14" t="s">
        <v>223</v>
      </c>
      <c r="H18" s="14">
        <f>'18 02 23'!R19</f>
        <v>0</v>
      </c>
      <c r="I18" s="14">
        <f>'18 02 23'!R20</f>
        <v>2.8849999999999998</v>
      </c>
      <c r="J18" s="14">
        <f>'18 02 23'!R22</f>
        <v>0</v>
      </c>
      <c r="K18" s="17">
        <f>'18 02 23'!R20</f>
        <v>2.8849999999999998</v>
      </c>
      <c r="L18" s="17">
        <f>K18</f>
        <v>2.8849999999999998</v>
      </c>
      <c r="N18" s="208"/>
      <c r="O18" s="23">
        <v>44975</v>
      </c>
      <c r="P18" s="14"/>
      <c r="Q18" s="14">
        <v>25</v>
      </c>
      <c r="R18" s="14"/>
    </row>
    <row r="19" spans="5:18" x14ac:dyDescent="0.2">
      <c r="E19" s="208"/>
      <c r="F19" s="190">
        <v>44980</v>
      </c>
      <c r="G19" s="11" t="s">
        <v>222</v>
      </c>
      <c r="H19" s="11">
        <f>'23 02 23'!R50</f>
        <v>2.6629999999999998</v>
      </c>
      <c r="I19" s="11">
        <f>'23 02 23'!R51</f>
        <v>0</v>
      </c>
      <c r="J19" s="11">
        <f>'23 02 23'!R53</f>
        <v>1.425</v>
      </c>
      <c r="K19" s="16">
        <f>'23 02 23'!R50+'23 02 23'!R53</f>
        <v>4.0880000000000001</v>
      </c>
      <c r="L19" s="198">
        <f>K19+K20</f>
        <v>7.266</v>
      </c>
      <c r="N19" s="208"/>
      <c r="O19" s="190">
        <v>44980</v>
      </c>
      <c r="P19" s="188">
        <v>50</v>
      </c>
      <c r="Q19" s="188">
        <v>25</v>
      </c>
      <c r="R19" s="188">
        <v>25</v>
      </c>
    </row>
    <row r="20" spans="5:18" ht="17" thickBot="1" x14ac:dyDescent="0.25">
      <c r="E20" s="208"/>
      <c r="F20" s="191"/>
      <c r="G20" s="14" t="s">
        <v>223</v>
      </c>
      <c r="H20" s="14">
        <f>'23 02 23'!R19</f>
        <v>0</v>
      </c>
      <c r="I20" s="14">
        <f>'23 02 23'!R20</f>
        <v>3.1779999999999999</v>
      </c>
      <c r="J20" s="14">
        <f>'23 02 23'!R22</f>
        <v>0</v>
      </c>
      <c r="K20" s="18">
        <f>'23 02 23'!R20</f>
        <v>3.1779999999999999</v>
      </c>
      <c r="L20" s="189"/>
      <c r="N20" s="208"/>
      <c r="O20" s="191"/>
      <c r="P20" s="189"/>
      <c r="Q20" s="189"/>
      <c r="R20" s="189"/>
    </row>
    <row r="21" spans="5:18" ht="17" thickBot="1" x14ac:dyDescent="0.25">
      <c r="E21" s="208"/>
      <c r="F21" s="23">
        <v>44981</v>
      </c>
      <c r="G21" s="14" t="s">
        <v>222</v>
      </c>
      <c r="H21" s="14">
        <f>'24 02 23'!R19</f>
        <v>0</v>
      </c>
      <c r="I21" s="14">
        <f>'24 02 23'!R20</f>
        <v>4.7140000000000004</v>
      </c>
      <c r="J21" s="14">
        <f>'24 02 23'!R22</f>
        <v>0</v>
      </c>
      <c r="K21" s="17">
        <f>'24 02 23'!R20</f>
        <v>4.7140000000000004</v>
      </c>
      <c r="L21" s="17">
        <f>K21</f>
        <v>4.7140000000000004</v>
      </c>
      <c r="N21" s="208"/>
      <c r="O21" s="23">
        <v>44981</v>
      </c>
      <c r="P21" s="14"/>
      <c r="Q21" s="14">
        <v>25</v>
      </c>
      <c r="R21" s="14"/>
    </row>
    <row r="22" spans="5:18" ht="17" thickBot="1" x14ac:dyDescent="0.25">
      <c r="E22" s="208"/>
      <c r="F22" s="23">
        <v>44987</v>
      </c>
      <c r="G22" s="14" t="s">
        <v>222</v>
      </c>
      <c r="H22" s="14">
        <f>'02 03 23'!R19</f>
        <v>4.3</v>
      </c>
      <c r="I22" s="14">
        <f>'02 03 23'!R20</f>
        <v>4.4569999999999999</v>
      </c>
      <c r="J22" s="14">
        <f>'02 03 23'!R22</f>
        <v>2.964</v>
      </c>
      <c r="K22" s="17">
        <f>'02 03 23'!R19+'02 03 23'!R20+'02 03 23'!R22</f>
        <v>11.721</v>
      </c>
      <c r="L22" s="17">
        <f>K22</f>
        <v>11.721</v>
      </c>
      <c r="N22" s="208"/>
      <c r="O22" s="23">
        <v>44987</v>
      </c>
      <c r="P22" s="14">
        <v>50</v>
      </c>
      <c r="Q22" s="14">
        <v>25</v>
      </c>
      <c r="R22" s="14">
        <v>25</v>
      </c>
    </row>
    <row r="23" spans="5:18" ht="17" thickBot="1" x14ac:dyDescent="0.25">
      <c r="E23" s="208"/>
      <c r="F23" s="23">
        <v>44989</v>
      </c>
      <c r="G23" s="14" t="s">
        <v>222</v>
      </c>
      <c r="H23" s="14">
        <f>'04 03 23'!R19</f>
        <v>0</v>
      </c>
      <c r="I23" s="14">
        <f>'04 03 23'!R20</f>
        <v>3.46</v>
      </c>
      <c r="J23" s="14">
        <f>'04 03 23'!R22</f>
        <v>2.81</v>
      </c>
      <c r="K23" s="17">
        <f>'04 03 23'!R20+'04 03 23'!R22</f>
        <v>6.27</v>
      </c>
      <c r="L23" s="17">
        <f>K23</f>
        <v>6.27</v>
      </c>
      <c r="N23" s="208"/>
      <c r="O23" s="23">
        <v>44989</v>
      </c>
      <c r="P23" s="14"/>
      <c r="Q23" s="14">
        <v>25</v>
      </c>
      <c r="R23" s="14">
        <v>25</v>
      </c>
    </row>
    <row r="24" spans="5:18" ht="17" thickBot="1" x14ac:dyDescent="0.25">
      <c r="E24" s="208"/>
      <c r="F24" s="23">
        <v>44994</v>
      </c>
      <c r="G24" s="14" t="s">
        <v>222</v>
      </c>
      <c r="H24" s="14">
        <f>'09 03 23'!R19</f>
        <v>2.431</v>
      </c>
      <c r="I24" s="14">
        <f>'09 03 23'!R20</f>
        <v>2.202</v>
      </c>
      <c r="J24" s="14">
        <f>'09 03 23'!R22</f>
        <v>2.0209999999999999</v>
      </c>
      <c r="K24" s="17">
        <f>'09 03 23'!R19+'09 03 23'!R20+'09 03 23'!R22</f>
        <v>6.6539999999999999</v>
      </c>
      <c r="L24" s="17">
        <f>K24</f>
        <v>6.6539999999999999</v>
      </c>
      <c r="N24" s="208"/>
      <c r="O24" s="23">
        <v>44994</v>
      </c>
      <c r="P24" s="14">
        <v>50</v>
      </c>
      <c r="Q24" s="14">
        <v>25</v>
      </c>
      <c r="R24" s="14">
        <v>25</v>
      </c>
    </row>
    <row r="25" spans="5:18" x14ac:dyDescent="0.2">
      <c r="E25" s="208"/>
      <c r="F25" s="190">
        <v>44995</v>
      </c>
      <c r="G25" s="11" t="s">
        <v>222</v>
      </c>
      <c r="H25" s="11">
        <f>'10 03 23'!R50</f>
        <v>0</v>
      </c>
      <c r="I25" s="11">
        <f>'10 03 23'!R51</f>
        <v>2.4470000000000001</v>
      </c>
      <c r="J25" s="11">
        <f>'10 03 23'!R53</f>
        <v>0</v>
      </c>
      <c r="K25" s="16">
        <f>'10 03 23'!R51</f>
        <v>2.4470000000000001</v>
      </c>
      <c r="L25" s="188">
        <f>K25+K26</f>
        <v>4.71</v>
      </c>
      <c r="N25" s="208"/>
      <c r="O25" s="190">
        <v>44995</v>
      </c>
      <c r="P25" s="188"/>
      <c r="Q25" s="188">
        <v>50</v>
      </c>
      <c r="R25" s="188"/>
    </row>
    <row r="26" spans="5:18" ht="17" thickBot="1" x14ac:dyDescent="0.25">
      <c r="E26" s="208"/>
      <c r="F26" s="191"/>
      <c r="G26" s="14" t="s">
        <v>223</v>
      </c>
      <c r="H26" s="14">
        <f>'10 03 23'!R19</f>
        <v>0</v>
      </c>
      <c r="I26" s="14">
        <f>'10 03 23'!R20</f>
        <v>2.2629999999999999</v>
      </c>
      <c r="J26" s="14">
        <f>'10 03 23'!R22</f>
        <v>0</v>
      </c>
      <c r="K26" s="18">
        <f>'10 03 23'!R20</f>
        <v>2.2629999999999999</v>
      </c>
      <c r="L26" s="189"/>
      <c r="N26" s="208"/>
      <c r="O26" s="191"/>
      <c r="P26" s="189"/>
      <c r="Q26" s="189"/>
      <c r="R26" s="189"/>
    </row>
    <row r="27" spans="5:18" x14ac:dyDescent="0.2">
      <c r="E27" s="208"/>
      <c r="F27" s="190">
        <v>45001</v>
      </c>
      <c r="G27" s="11" t="s">
        <v>222</v>
      </c>
      <c r="H27" s="11">
        <f>'16 03 23'!R50</f>
        <v>2.6230000000000002</v>
      </c>
      <c r="I27" s="11">
        <f>'16 03 23'!R51</f>
        <v>0</v>
      </c>
      <c r="J27" s="11">
        <f>'16 03 23'!R53</f>
        <v>2.5920000000000001</v>
      </c>
      <c r="K27" s="16">
        <f>'16 03 23'!R50+'16 03 23'!R53</f>
        <v>5.2149999999999999</v>
      </c>
      <c r="L27" s="188">
        <f>K27+K28</f>
        <v>8.0380000000000003</v>
      </c>
      <c r="N27" s="208"/>
      <c r="O27" s="190">
        <v>45001</v>
      </c>
      <c r="P27" s="188">
        <v>50</v>
      </c>
      <c r="Q27" s="188">
        <v>25</v>
      </c>
      <c r="R27" s="188">
        <v>25</v>
      </c>
    </row>
    <row r="28" spans="5:18" ht="17" thickBot="1" x14ac:dyDescent="0.25">
      <c r="E28" s="208"/>
      <c r="F28" s="191"/>
      <c r="G28" s="14" t="s">
        <v>223</v>
      </c>
      <c r="H28" s="14">
        <f>'16 03 23'!R19</f>
        <v>0</v>
      </c>
      <c r="I28" s="14">
        <f>'16 03 23'!R20</f>
        <v>2.823</v>
      </c>
      <c r="J28" s="14">
        <f>'16 03 23'!R22</f>
        <v>0</v>
      </c>
      <c r="K28" s="18">
        <f>'16 03 23'!R20</f>
        <v>2.823</v>
      </c>
      <c r="L28" s="189"/>
      <c r="N28" s="208"/>
      <c r="O28" s="191"/>
      <c r="P28" s="189"/>
      <c r="Q28" s="189"/>
      <c r="R28" s="189"/>
    </row>
    <row r="29" spans="5:18" ht="17" thickBot="1" x14ac:dyDescent="0.25">
      <c r="E29" s="208"/>
      <c r="F29" s="23">
        <v>45002</v>
      </c>
      <c r="G29" s="14" t="s">
        <v>222</v>
      </c>
      <c r="H29" s="14">
        <f>'17 03 23'!R19</f>
        <v>0</v>
      </c>
      <c r="I29" s="14">
        <f>'17 03 23'!R20</f>
        <v>2.984</v>
      </c>
      <c r="J29" s="14">
        <f>'17 03 23'!R22</f>
        <v>0</v>
      </c>
      <c r="K29" s="17">
        <f>'17 03 23'!R20</f>
        <v>2.984</v>
      </c>
      <c r="L29" s="17">
        <f t="shared" ref="L29:L44" si="0">K29</f>
        <v>2.984</v>
      </c>
      <c r="N29" s="208"/>
      <c r="O29" s="23">
        <v>45002</v>
      </c>
      <c r="P29" s="14"/>
      <c r="Q29" s="14">
        <v>25</v>
      </c>
      <c r="R29" s="14"/>
    </row>
    <row r="30" spans="5:18" ht="17" thickBot="1" x14ac:dyDescent="0.25">
      <c r="E30" s="208"/>
      <c r="F30" s="23">
        <v>45009</v>
      </c>
      <c r="G30" s="14" t="s">
        <v>222</v>
      </c>
      <c r="H30" s="14">
        <f>'24 03 23'!R19</f>
        <v>5.4960000000000004</v>
      </c>
      <c r="I30" s="14">
        <f>'24 03 23'!R20</f>
        <v>6.0720000000000001</v>
      </c>
      <c r="J30" s="14">
        <f>'24 03 23'!R22</f>
        <v>2.4780000000000002</v>
      </c>
      <c r="K30" s="17">
        <f>'24 03 23'!R19+'24 03 23'!R20+'24 03 23'!R22</f>
        <v>14.046000000000001</v>
      </c>
      <c r="L30" s="17">
        <f t="shared" si="0"/>
        <v>14.046000000000001</v>
      </c>
      <c r="N30" s="208"/>
      <c r="O30" s="23">
        <v>45009</v>
      </c>
      <c r="P30" s="14">
        <v>50</v>
      </c>
      <c r="Q30" s="14">
        <v>25</v>
      </c>
      <c r="R30" s="14">
        <v>25</v>
      </c>
    </row>
    <row r="31" spans="5:18" ht="17" thickBot="1" x14ac:dyDescent="0.25">
      <c r="E31" s="208"/>
      <c r="F31" s="23">
        <v>45013</v>
      </c>
      <c r="G31" s="14" t="s">
        <v>222</v>
      </c>
      <c r="H31" s="14">
        <f>'28 03 23'!R19</f>
        <v>0</v>
      </c>
      <c r="I31" s="14">
        <f>'28 03 23'!R20</f>
        <v>2.68</v>
      </c>
      <c r="J31" s="14">
        <f>'28 03 23'!R22</f>
        <v>0</v>
      </c>
      <c r="K31" s="17">
        <f>'28 03 23'!R20</f>
        <v>2.68</v>
      </c>
      <c r="L31" s="17">
        <f t="shared" si="0"/>
        <v>2.68</v>
      </c>
      <c r="N31" s="208"/>
      <c r="O31" s="23">
        <v>45013</v>
      </c>
      <c r="P31" s="14"/>
      <c r="Q31" s="14">
        <v>25</v>
      </c>
      <c r="R31" s="14"/>
    </row>
    <row r="32" spans="5:18" ht="17" thickBot="1" x14ac:dyDescent="0.25">
      <c r="E32" s="208"/>
      <c r="F32" s="23">
        <v>45020</v>
      </c>
      <c r="G32" s="14" t="s">
        <v>222</v>
      </c>
      <c r="H32" s="14">
        <f>'04 04 23'!R19</f>
        <v>6.601</v>
      </c>
      <c r="I32" s="14">
        <f>'04 04 23'!R20</f>
        <v>0</v>
      </c>
      <c r="J32" s="14">
        <f>'04 04 23'!R22</f>
        <v>5.5570000000000004</v>
      </c>
      <c r="K32" s="17">
        <f>'04 04 23'!R19+'04 04 23'!R22</f>
        <v>12.158000000000001</v>
      </c>
      <c r="L32" s="17">
        <f t="shared" si="0"/>
        <v>12.158000000000001</v>
      </c>
      <c r="N32" s="208"/>
      <c r="O32" s="23">
        <v>45020</v>
      </c>
      <c r="P32" s="14">
        <v>50</v>
      </c>
      <c r="Q32" s="14"/>
      <c r="R32" s="14">
        <v>25</v>
      </c>
    </row>
    <row r="33" spans="5:18" ht="17" thickBot="1" x14ac:dyDescent="0.25">
      <c r="E33" s="208"/>
      <c r="F33" s="23">
        <v>45030</v>
      </c>
      <c r="G33" s="14" t="s">
        <v>222</v>
      </c>
      <c r="H33" s="14">
        <f>'14 04 23'!R19</f>
        <v>6.7649999999999997</v>
      </c>
      <c r="I33" s="14">
        <f>'14 04 23'!R20</f>
        <v>9.516</v>
      </c>
      <c r="J33" s="14">
        <f>'14 04 23'!R22</f>
        <v>3.4790000000000001</v>
      </c>
      <c r="K33" s="17">
        <f>'14 04 23'!R19+'14 04 23'!R20+'14 04 23'!R22</f>
        <v>19.759999999999998</v>
      </c>
      <c r="L33" s="17">
        <f t="shared" si="0"/>
        <v>19.759999999999998</v>
      </c>
      <c r="N33" s="208"/>
      <c r="O33" s="23">
        <v>45030</v>
      </c>
      <c r="P33" s="14">
        <v>50</v>
      </c>
      <c r="Q33" s="14">
        <v>25</v>
      </c>
      <c r="R33" s="14">
        <v>25</v>
      </c>
    </row>
    <row r="34" spans="5:18" ht="17" thickBot="1" x14ac:dyDescent="0.25">
      <c r="E34" s="208"/>
      <c r="F34" s="23">
        <v>45036</v>
      </c>
      <c r="G34" s="14" t="s">
        <v>222</v>
      </c>
      <c r="H34" s="14">
        <f>'20 04 23'!R19</f>
        <v>0</v>
      </c>
      <c r="I34" s="14">
        <f>'20 04 23'!R20</f>
        <v>2.4009999999999998</v>
      </c>
      <c r="J34" s="14">
        <f>'20 04 23'!R22</f>
        <v>0</v>
      </c>
      <c r="K34" s="17">
        <f>'20 04 23'!R20</f>
        <v>2.4009999999999998</v>
      </c>
      <c r="L34" s="17">
        <f t="shared" si="0"/>
        <v>2.4009999999999998</v>
      </c>
      <c r="N34" s="208"/>
      <c r="O34" s="23">
        <v>45036</v>
      </c>
      <c r="P34" s="14"/>
      <c r="Q34" s="14">
        <v>25</v>
      </c>
      <c r="R34" s="14"/>
    </row>
    <row r="35" spans="5:18" ht="17" thickBot="1" x14ac:dyDescent="0.25">
      <c r="E35" s="208"/>
      <c r="F35" s="23">
        <v>45037</v>
      </c>
      <c r="G35" s="14" t="s">
        <v>222</v>
      </c>
      <c r="H35" s="14">
        <f>'21 04 23'!R50</f>
        <v>3.9990000000000001</v>
      </c>
      <c r="I35" s="14">
        <f>'21 04 23'!R51</f>
        <v>2.6739999999999999</v>
      </c>
      <c r="J35" s="14">
        <f>'21 04 23'!R53</f>
        <v>3.6259999999999999</v>
      </c>
      <c r="K35" s="17">
        <f>'21 04 23'!R50+'21 04 23'!R51+'21 04 23'!R53</f>
        <v>10.298999999999999</v>
      </c>
      <c r="L35" s="17">
        <f t="shared" si="0"/>
        <v>10.298999999999999</v>
      </c>
      <c r="N35" s="208"/>
      <c r="O35" s="23">
        <v>45037</v>
      </c>
      <c r="P35" s="14">
        <v>50</v>
      </c>
      <c r="Q35" s="14">
        <v>50</v>
      </c>
      <c r="R35" s="14">
        <v>25</v>
      </c>
    </row>
    <row r="36" spans="5:18" ht="17" thickBot="1" x14ac:dyDescent="0.25">
      <c r="E36" s="208"/>
      <c r="F36" s="24">
        <v>45041</v>
      </c>
      <c r="G36" s="19" t="s">
        <v>222</v>
      </c>
      <c r="H36" s="14">
        <f>'25 04 23'!R19</f>
        <v>6.5830000000000002</v>
      </c>
      <c r="I36" s="14">
        <f>'25 04 23'!R20</f>
        <v>5.1310000000000002</v>
      </c>
      <c r="J36" s="14">
        <f>'25 04 23'!R22</f>
        <v>3.25</v>
      </c>
      <c r="K36" s="20">
        <f>'25 04 23'!R19+'25 04 23'!R20+'25 04 23'!R22</f>
        <v>14.964</v>
      </c>
      <c r="L36" s="20">
        <f t="shared" si="0"/>
        <v>14.964</v>
      </c>
      <c r="N36" s="208"/>
      <c r="O36" s="24">
        <v>45041</v>
      </c>
      <c r="P36" s="14">
        <v>50</v>
      </c>
      <c r="Q36" s="14">
        <v>25</v>
      </c>
      <c r="R36" s="14">
        <v>25</v>
      </c>
    </row>
    <row r="37" spans="5:18" ht="17" thickBot="1" x14ac:dyDescent="0.25">
      <c r="E37" s="208"/>
      <c r="F37" s="23">
        <v>45043</v>
      </c>
      <c r="G37" s="14" t="s">
        <v>222</v>
      </c>
      <c r="H37" s="14">
        <f>'27 04 23'!R19</f>
        <v>2.4409999999999998</v>
      </c>
      <c r="I37" s="14">
        <f>'27 04 23'!R20</f>
        <v>2.4489999999999998</v>
      </c>
      <c r="J37" s="14">
        <f>'27 04 23'!R22</f>
        <v>3.581</v>
      </c>
      <c r="K37" s="17">
        <f>'27 04 23'!R19+'27 04 23'!R20+'27 04 23'!R22</f>
        <v>8.4710000000000001</v>
      </c>
      <c r="L37" s="17">
        <f t="shared" si="0"/>
        <v>8.4710000000000001</v>
      </c>
      <c r="N37" s="208"/>
      <c r="O37" s="23">
        <v>45043</v>
      </c>
      <c r="P37" s="14">
        <v>50</v>
      </c>
      <c r="Q37" s="14">
        <v>25</v>
      </c>
      <c r="R37" s="14">
        <v>25</v>
      </c>
    </row>
    <row r="38" spans="5:18" ht="17" thickBot="1" x14ac:dyDescent="0.25">
      <c r="E38" s="208"/>
      <c r="F38" s="23">
        <v>45044</v>
      </c>
      <c r="G38" s="14" t="s">
        <v>222</v>
      </c>
      <c r="H38" s="14">
        <f>'28 04 23'!R19</f>
        <v>3.2170000000000001</v>
      </c>
      <c r="I38" s="14">
        <f>'28 04 23'!R20</f>
        <v>2.5009999999999999</v>
      </c>
      <c r="J38" s="14">
        <f>'28 04 23'!R22</f>
        <v>3.7930000000000001</v>
      </c>
      <c r="K38" s="17">
        <f>'28 04 23'!R19+'28 04 23'!R20+'28 04 23'!R22</f>
        <v>9.5109999999999992</v>
      </c>
      <c r="L38" s="17">
        <f t="shared" si="0"/>
        <v>9.5109999999999992</v>
      </c>
      <c r="N38" s="208"/>
      <c r="O38" s="23">
        <v>45044</v>
      </c>
      <c r="P38" s="14">
        <v>50</v>
      </c>
      <c r="Q38" s="14">
        <v>25</v>
      </c>
      <c r="R38" s="14">
        <v>25</v>
      </c>
    </row>
    <row r="39" spans="5:18" ht="17" thickBot="1" x14ac:dyDescent="0.25">
      <c r="E39" s="208"/>
      <c r="F39" s="23">
        <v>45050</v>
      </c>
      <c r="G39" s="14" t="s">
        <v>222</v>
      </c>
      <c r="H39" s="14">
        <f>'04 05 23'!R19</f>
        <v>5.1719999999999997</v>
      </c>
      <c r="I39" s="14">
        <f>'04 05 23'!R20</f>
        <v>3.9609999999999999</v>
      </c>
      <c r="J39" s="14">
        <f>'04 05 23'!R22</f>
        <v>0</v>
      </c>
      <c r="K39" s="17">
        <f>'04 05 23'!R19+'04 05 23'!R20</f>
        <v>9.1329999999999991</v>
      </c>
      <c r="L39" s="17">
        <f t="shared" si="0"/>
        <v>9.1329999999999991</v>
      </c>
      <c r="N39" s="208"/>
      <c r="O39" s="23">
        <v>45050</v>
      </c>
      <c r="P39" s="14">
        <v>50</v>
      </c>
      <c r="Q39" s="14">
        <v>25</v>
      </c>
      <c r="R39" s="14"/>
    </row>
    <row r="40" spans="5:18" ht="17" thickBot="1" x14ac:dyDescent="0.25">
      <c r="E40" s="208"/>
      <c r="F40" s="23">
        <v>45051</v>
      </c>
      <c r="G40" s="14" t="s">
        <v>222</v>
      </c>
      <c r="H40" s="14">
        <f>'05 05 23'!R19</f>
        <v>0</v>
      </c>
      <c r="I40" s="14">
        <f>'05 05 23'!R20</f>
        <v>3.4390000000000001</v>
      </c>
      <c r="J40" s="14">
        <f>'05 05 23'!R22</f>
        <v>0</v>
      </c>
      <c r="K40" s="17">
        <f>'05 05 23'!R20</f>
        <v>3.4390000000000001</v>
      </c>
      <c r="L40" s="17">
        <f t="shared" si="0"/>
        <v>3.4390000000000001</v>
      </c>
      <c r="N40" s="208"/>
      <c r="O40" s="23">
        <v>45051</v>
      </c>
      <c r="P40" s="14"/>
      <c r="Q40" s="14">
        <v>25</v>
      </c>
      <c r="R40" s="14"/>
    </row>
    <row r="41" spans="5:18" ht="17" thickBot="1" x14ac:dyDescent="0.25">
      <c r="E41" s="208"/>
      <c r="F41" s="24">
        <v>45052</v>
      </c>
      <c r="G41" s="19" t="s">
        <v>222</v>
      </c>
      <c r="H41" s="19">
        <f>'06 05 23'!R19</f>
        <v>0</v>
      </c>
      <c r="I41" s="19">
        <f>'06 05 23'!R20</f>
        <v>28.923999999999999</v>
      </c>
      <c r="J41" s="19">
        <f>'06 05 23'!R22</f>
        <v>0</v>
      </c>
      <c r="K41" s="20">
        <f>'06 05 23'!R20</f>
        <v>28.923999999999999</v>
      </c>
      <c r="L41" s="20">
        <f t="shared" si="0"/>
        <v>28.923999999999999</v>
      </c>
      <c r="N41" s="208"/>
      <c r="O41" s="24">
        <v>45052</v>
      </c>
      <c r="P41" s="14">
        <v>50</v>
      </c>
      <c r="Q41" s="14"/>
      <c r="R41" s="14"/>
    </row>
    <row r="42" spans="5:18" ht="17" thickBot="1" x14ac:dyDescent="0.25">
      <c r="E42" s="208"/>
      <c r="F42" s="23">
        <v>45054</v>
      </c>
      <c r="G42" s="14" t="s">
        <v>222</v>
      </c>
      <c r="H42" s="14">
        <f>'08 05 23'!T19</f>
        <v>0</v>
      </c>
      <c r="I42" s="14">
        <f>'08 05 23'!T20</f>
        <v>18.010000000000002</v>
      </c>
      <c r="J42" s="14">
        <f>'08 05 23'!T22</f>
        <v>6.1779999999999999</v>
      </c>
      <c r="K42" s="17">
        <f>'08 05 23'!T20+'08 05 23'!T22</f>
        <v>24.188000000000002</v>
      </c>
      <c r="L42" s="17">
        <f t="shared" si="0"/>
        <v>24.188000000000002</v>
      </c>
      <c r="N42" s="208"/>
      <c r="O42" s="23">
        <v>45054</v>
      </c>
      <c r="P42" s="14"/>
      <c r="Q42" s="14">
        <v>25</v>
      </c>
      <c r="R42" s="14">
        <v>25</v>
      </c>
    </row>
    <row r="43" spans="5:18" ht="17" thickBot="1" x14ac:dyDescent="0.25">
      <c r="E43" s="208"/>
      <c r="F43" s="23">
        <v>45058</v>
      </c>
      <c r="G43" s="14" t="s">
        <v>222</v>
      </c>
      <c r="H43" s="14">
        <f>'12 05 23'!R19</f>
        <v>3.117</v>
      </c>
      <c r="I43" s="14">
        <f>'12 05 23'!R20</f>
        <v>2.7789999999999999</v>
      </c>
      <c r="J43" s="14">
        <f>'12 05 23'!R22</f>
        <v>3.2290000000000001</v>
      </c>
      <c r="K43" s="17">
        <f>'12 05 23'!R19+'12 05 23'!R20+'12 05 23'!R22</f>
        <v>9.125</v>
      </c>
      <c r="L43" s="17">
        <f t="shared" si="0"/>
        <v>9.125</v>
      </c>
      <c r="N43" s="208"/>
      <c r="O43" s="23">
        <v>45058</v>
      </c>
      <c r="P43" s="14">
        <v>50</v>
      </c>
      <c r="Q43" s="14">
        <v>25</v>
      </c>
      <c r="R43" s="14">
        <v>25</v>
      </c>
    </row>
    <row r="44" spans="5:18" ht="17" customHeight="1" thickBot="1" x14ac:dyDescent="0.25">
      <c r="E44" s="208"/>
      <c r="F44" s="23">
        <v>45065</v>
      </c>
      <c r="G44" s="14" t="s">
        <v>222</v>
      </c>
      <c r="H44" s="14">
        <f>'19 05 23'!R19</f>
        <v>5.4710000000000001</v>
      </c>
      <c r="I44" s="14">
        <f>'19 05 23'!R20</f>
        <v>5.181</v>
      </c>
      <c r="J44" s="14">
        <f>'19 05 23'!R22</f>
        <v>4.7469999999999999</v>
      </c>
      <c r="K44" s="17">
        <f>'19 05 23'!R19+'19 05 23'!R20+'19 05 23'!R22</f>
        <v>15.399000000000001</v>
      </c>
      <c r="L44" s="17">
        <f t="shared" si="0"/>
        <v>15.399000000000001</v>
      </c>
      <c r="N44" s="208"/>
      <c r="O44" s="23">
        <v>45065</v>
      </c>
      <c r="P44" s="14">
        <v>50</v>
      </c>
      <c r="Q44" s="14">
        <v>25</v>
      </c>
      <c r="R44" s="14">
        <v>25</v>
      </c>
    </row>
    <row r="45" spans="5:18" ht="17" customHeight="1" thickBot="1" x14ac:dyDescent="0.25">
      <c r="E45" s="199" t="s">
        <v>328</v>
      </c>
      <c r="F45" s="23">
        <v>45071</v>
      </c>
      <c r="G45" s="14" t="s">
        <v>222</v>
      </c>
      <c r="H45" s="14">
        <f>'25 05 23'!R19</f>
        <v>2.8460000000000001</v>
      </c>
      <c r="I45" s="14">
        <f>'25 05 23'!R20</f>
        <v>2.4969999999999999</v>
      </c>
      <c r="J45" s="14">
        <f>'25 05 23'!R22</f>
        <v>2.085</v>
      </c>
      <c r="K45" s="20">
        <f>SUM(H45:J45)</f>
        <v>7.4279999999999999</v>
      </c>
      <c r="L45" s="20">
        <f>K45</f>
        <v>7.4279999999999999</v>
      </c>
      <c r="N45" s="199" t="s">
        <v>328</v>
      </c>
      <c r="O45" s="23">
        <v>45071</v>
      </c>
      <c r="P45" s="14">
        <v>50</v>
      </c>
      <c r="Q45" s="14">
        <v>25</v>
      </c>
      <c r="R45" s="14">
        <v>25</v>
      </c>
    </row>
    <row r="46" spans="5:18" ht="17" thickBot="1" x14ac:dyDescent="0.25">
      <c r="E46" s="199"/>
      <c r="F46" s="23">
        <v>45073</v>
      </c>
      <c r="G46" s="14" t="s">
        <v>222</v>
      </c>
      <c r="H46" s="14">
        <f>'27 05 23'!R19</f>
        <v>0</v>
      </c>
      <c r="I46" s="14">
        <f>'27 05 23'!R20</f>
        <v>2.1520000000000001</v>
      </c>
      <c r="J46" s="14">
        <f>'27 05 23'!R22</f>
        <v>0</v>
      </c>
      <c r="K46" s="20">
        <f t="shared" ref="K46:K63" si="1">SUM(H46:J46)</f>
        <v>2.1520000000000001</v>
      </c>
      <c r="L46" s="17">
        <f>K46</f>
        <v>2.1520000000000001</v>
      </c>
      <c r="N46" s="199"/>
      <c r="O46" s="23">
        <v>45073</v>
      </c>
      <c r="P46" s="14"/>
      <c r="Q46" s="14">
        <v>25</v>
      </c>
      <c r="R46" s="14"/>
    </row>
    <row r="47" spans="5:18" x14ac:dyDescent="0.2">
      <c r="E47" s="199"/>
      <c r="F47" s="200">
        <v>45076</v>
      </c>
      <c r="G47" s="11" t="s">
        <v>222</v>
      </c>
      <c r="H47" s="11">
        <f>'30 05 23'!R50</f>
        <v>2.0009999999999999</v>
      </c>
      <c r="I47" s="11">
        <f>'30 05 23'!R51</f>
        <v>2.528</v>
      </c>
      <c r="J47" s="11">
        <f>'30 05 23'!R53</f>
        <v>1.849</v>
      </c>
      <c r="K47" s="50">
        <f t="shared" si="1"/>
        <v>6.3780000000000001</v>
      </c>
      <c r="L47" s="188">
        <f>K47+K48</f>
        <v>8.4290000000000003</v>
      </c>
      <c r="N47" s="199"/>
      <c r="O47" s="200">
        <v>45076</v>
      </c>
      <c r="P47" s="188">
        <v>50</v>
      </c>
      <c r="Q47" s="188">
        <v>50</v>
      </c>
      <c r="R47" s="188">
        <v>25</v>
      </c>
    </row>
    <row r="48" spans="5:18" ht="17" thickBot="1" x14ac:dyDescent="0.25">
      <c r="E48" s="199"/>
      <c r="F48" s="201"/>
      <c r="G48" s="14" t="s">
        <v>223</v>
      </c>
      <c r="H48" s="14">
        <f>'30 05 23'!R19</f>
        <v>0</v>
      </c>
      <c r="I48" s="14">
        <f>'30 05 23'!R20</f>
        <v>2.0510000000000002</v>
      </c>
      <c r="J48" s="14">
        <f>'30 05 23'!R22</f>
        <v>0</v>
      </c>
      <c r="K48" s="17">
        <f t="shared" si="1"/>
        <v>2.0510000000000002</v>
      </c>
      <c r="L48" s="189"/>
      <c r="N48" s="199"/>
      <c r="O48" s="201"/>
      <c r="P48" s="189"/>
      <c r="Q48" s="189"/>
      <c r="R48" s="189"/>
    </row>
    <row r="49" spans="5:21" ht="17" thickBot="1" x14ac:dyDescent="0.25">
      <c r="E49" s="199"/>
      <c r="F49" s="24">
        <v>45077</v>
      </c>
      <c r="G49" s="14" t="s">
        <v>222</v>
      </c>
      <c r="H49" s="14">
        <f>'31 05 23'!R19</f>
        <v>0</v>
      </c>
      <c r="I49" s="14">
        <f>'31 05 23'!R20</f>
        <v>2.851</v>
      </c>
      <c r="J49" s="14">
        <f>'31 05 23'!R22</f>
        <v>0</v>
      </c>
      <c r="K49" s="20">
        <f t="shared" si="1"/>
        <v>2.851</v>
      </c>
      <c r="L49" s="20">
        <f t="shared" ref="L49:L54" si="2">K49</f>
        <v>2.851</v>
      </c>
      <c r="N49" s="199"/>
      <c r="O49" s="24">
        <v>45077</v>
      </c>
      <c r="P49" s="14"/>
      <c r="Q49" s="14">
        <v>25</v>
      </c>
      <c r="R49" s="14"/>
    </row>
    <row r="50" spans="5:21" ht="17" thickBot="1" x14ac:dyDescent="0.25">
      <c r="E50" s="199"/>
      <c r="F50" s="24">
        <v>45083</v>
      </c>
      <c r="G50" s="14" t="s">
        <v>222</v>
      </c>
      <c r="H50" s="14">
        <f>'06 06 23'!R19</f>
        <v>2.2130000000000001</v>
      </c>
      <c r="I50" s="14">
        <f>'06 06 23'!R20</f>
        <v>2.0019999999999998</v>
      </c>
      <c r="J50" s="14">
        <f>'06 06 23'!R22</f>
        <v>2.87</v>
      </c>
      <c r="K50" s="20">
        <f t="shared" si="1"/>
        <v>7.085</v>
      </c>
      <c r="L50" s="20">
        <f t="shared" si="2"/>
        <v>7.085</v>
      </c>
      <c r="N50" s="199"/>
      <c r="O50" s="24">
        <v>45083</v>
      </c>
      <c r="P50" s="14">
        <v>50</v>
      </c>
      <c r="Q50" s="14">
        <v>25</v>
      </c>
      <c r="R50" s="14">
        <v>25</v>
      </c>
    </row>
    <row r="51" spans="5:21" ht="17" thickBot="1" x14ac:dyDescent="0.25">
      <c r="E51" s="199"/>
      <c r="F51" s="24">
        <v>45090</v>
      </c>
      <c r="G51" s="14" t="s">
        <v>222</v>
      </c>
      <c r="H51" s="14">
        <f>'13 06 23'!R19</f>
        <v>2.5590000000000002</v>
      </c>
      <c r="I51" s="14">
        <f>'13 06 23'!R20</f>
        <v>0</v>
      </c>
      <c r="J51" s="14">
        <f>'13 06 23'!R22</f>
        <v>2.87</v>
      </c>
      <c r="K51" s="20">
        <f t="shared" si="1"/>
        <v>5.4290000000000003</v>
      </c>
      <c r="L51" s="20">
        <f t="shared" si="2"/>
        <v>5.4290000000000003</v>
      </c>
      <c r="N51" s="199"/>
      <c r="O51" s="24">
        <v>45090</v>
      </c>
      <c r="P51" s="14">
        <v>50</v>
      </c>
      <c r="Q51" s="14"/>
      <c r="R51" s="14">
        <v>25</v>
      </c>
    </row>
    <row r="52" spans="5:21" ht="17" thickBot="1" x14ac:dyDescent="0.25">
      <c r="E52" s="199"/>
      <c r="F52" s="24">
        <v>45091</v>
      </c>
      <c r="G52" s="14" t="s">
        <v>222</v>
      </c>
      <c r="H52" s="14">
        <f>'14 06 23'!R19</f>
        <v>0</v>
      </c>
      <c r="I52" s="14">
        <f>'14 06 23'!R20</f>
        <v>2.278</v>
      </c>
      <c r="J52" s="14">
        <f>'14 06 23'!R22</f>
        <v>1.052</v>
      </c>
      <c r="K52" s="20">
        <f t="shared" si="1"/>
        <v>3.33</v>
      </c>
      <c r="L52" s="20">
        <f t="shared" si="2"/>
        <v>3.33</v>
      </c>
      <c r="N52" s="199"/>
      <c r="O52" s="24">
        <v>45091</v>
      </c>
      <c r="P52" s="14"/>
      <c r="Q52" s="14">
        <v>25</v>
      </c>
      <c r="R52" s="14">
        <v>25</v>
      </c>
    </row>
    <row r="53" spans="5:21" ht="17" thickBot="1" x14ac:dyDescent="0.25">
      <c r="E53" s="199"/>
      <c r="F53" s="24">
        <v>45093</v>
      </c>
      <c r="G53" s="14" t="s">
        <v>222</v>
      </c>
      <c r="H53" s="14">
        <f>'16 06 23'!R19</f>
        <v>0</v>
      </c>
      <c r="I53" s="14">
        <f>'16 06 23'!R20</f>
        <v>2.39</v>
      </c>
      <c r="J53" s="14">
        <f>'16 06 23'!R22</f>
        <v>0</v>
      </c>
      <c r="K53" s="20">
        <f t="shared" si="1"/>
        <v>2.39</v>
      </c>
      <c r="L53" s="20">
        <f t="shared" si="2"/>
        <v>2.39</v>
      </c>
      <c r="N53" s="199"/>
      <c r="O53" s="24">
        <v>45093</v>
      </c>
      <c r="P53" s="14"/>
      <c r="Q53" s="14">
        <v>25</v>
      </c>
      <c r="R53" s="14"/>
      <c r="U53" t="s">
        <v>24</v>
      </c>
    </row>
    <row r="54" spans="5:21" ht="17" thickBot="1" x14ac:dyDescent="0.25">
      <c r="E54" s="199"/>
      <c r="F54" s="24">
        <v>45097</v>
      </c>
      <c r="G54" s="14" t="s">
        <v>222</v>
      </c>
      <c r="H54" s="14">
        <f>'20 06 23'!S19</f>
        <v>2.145</v>
      </c>
      <c r="I54" s="14">
        <f>'20 06 23'!S20</f>
        <v>0</v>
      </c>
      <c r="J54" s="14">
        <f>'20 06 23'!S22</f>
        <v>2.948</v>
      </c>
      <c r="K54" s="20">
        <f t="shared" si="1"/>
        <v>5.093</v>
      </c>
      <c r="L54" s="20">
        <f t="shared" si="2"/>
        <v>5.093</v>
      </c>
      <c r="N54" s="199"/>
      <c r="O54" s="24">
        <v>45097</v>
      </c>
      <c r="P54" s="14">
        <v>50</v>
      </c>
      <c r="Q54" s="14"/>
      <c r="R54" s="14">
        <v>25</v>
      </c>
    </row>
    <row r="55" spans="5:21" x14ac:dyDescent="0.2">
      <c r="E55" s="199"/>
      <c r="F55" s="200">
        <v>45098</v>
      </c>
      <c r="G55" s="11" t="s">
        <v>222</v>
      </c>
      <c r="H55" s="11">
        <f>'21 06 23'!R50</f>
        <v>0</v>
      </c>
      <c r="I55" s="11">
        <f>'21 06 23'!R51</f>
        <v>2.4969999999999999</v>
      </c>
      <c r="J55" s="11">
        <f>'21 06 23'!R53</f>
        <v>2.8330000000000002</v>
      </c>
      <c r="K55" s="50">
        <f>SUM(H55:J55)</f>
        <v>5.33</v>
      </c>
      <c r="L55" s="188">
        <f>K55+K56</f>
        <v>8.2189999999999994</v>
      </c>
      <c r="N55" s="199"/>
      <c r="O55" s="200">
        <v>45098</v>
      </c>
      <c r="P55" s="188"/>
      <c r="Q55" s="188">
        <v>50</v>
      </c>
      <c r="R55" s="188">
        <v>25</v>
      </c>
    </row>
    <row r="56" spans="5:21" ht="17" thickBot="1" x14ac:dyDescent="0.25">
      <c r="E56" s="199"/>
      <c r="F56" s="201"/>
      <c r="G56" s="14" t="s">
        <v>223</v>
      </c>
      <c r="H56" s="14">
        <f>'21 06 23'!R19</f>
        <v>0</v>
      </c>
      <c r="I56" s="14">
        <f>'21 06 23'!R20</f>
        <v>2.8889999999999998</v>
      </c>
      <c r="J56" s="14">
        <f>'21 06 23'!R22</f>
        <v>0</v>
      </c>
      <c r="K56" s="17">
        <f t="shared" si="1"/>
        <v>2.8889999999999998</v>
      </c>
      <c r="L56" s="189"/>
      <c r="N56" s="199"/>
      <c r="O56" s="201"/>
      <c r="P56" s="189"/>
      <c r="Q56" s="189"/>
      <c r="R56" s="189"/>
    </row>
    <row r="57" spans="5:21" ht="17" thickBot="1" x14ac:dyDescent="0.25">
      <c r="E57" s="199"/>
      <c r="F57" s="23">
        <v>45106</v>
      </c>
      <c r="G57" s="14" t="s">
        <v>222</v>
      </c>
      <c r="H57" s="14">
        <f>'29 06 23'!S19</f>
        <v>2.754</v>
      </c>
      <c r="I57" s="14">
        <f>'29 06 23'!S20</f>
        <v>2.746</v>
      </c>
      <c r="J57" s="14">
        <f>'29 06 23'!S22</f>
        <v>2.3450000000000002</v>
      </c>
      <c r="K57" s="20">
        <f t="shared" si="1"/>
        <v>7.8450000000000006</v>
      </c>
      <c r="L57" s="17">
        <f>K57</f>
        <v>7.8450000000000006</v>
      </c>
      <c r="N57" s="199"/>
      <c r="O57" s="23">
        <v>45106</v>
      </c>
      <c r="P57" s="14">
        <v>50</v>
      </c>
      <c r="Q57" s="14">
        <v>25</v>
      </c>
      <c r="R57" s="14">
        <v>25</v>
      </c>
    </row>
    <row r="58" spans="5:21" ht="17" thickBot="1" x14ac:dyDescent="0.25">
      <c r="E58" s="199"/>
      <c r="F58" s="23">
        <v>45107</v>
      </c>
      <c r="G58" s="14" t="s">
        <v>222</v>
      </c>
      <c r="H58" s="14">
        <f>'30 06 23'!S19</f>
        <v>0</v>
      </c>
      <c r="I58" s="14">
        <f>'30 06 23'!S20</f>
        <v>4.1740000000000004</v>
      </c>
      <c r="J58" s="14">
        <f>'30 06 23'!S22</f>
        <v>0.80600000000000005</v>
      </c>
      <c r="K58" s="20">
        <f t="shared" si="1"/>
        <v>4.9800000000000004</v>
      </c>
      <c r="L58" s="17">
        <f t="shared" ref="L58:L63" si="3">K58</f>
        <v>4.9800000000000004</v>
      </c>
      <c r="N58" s="199"/>
      <c r="O58" s="23">
        <v>45107</v>
      </c>
      <c r="P58" s="14"/>
      <c r="Q58" s="14">
        <v>25</v>
      </c>
      <c r="R58" s="14">
        <v>25</v>
      </c>
    </row>
    <row r="59" spans="5:21" ht="17" thickBot="1" x14ac:dyDescent="0.25">
      <c r="E59" s="199"/>
      <c r="F59" s="23">
        <v>45114</v>
      </c>
      <c r="G59" s="14" t="s">
        <v>222</v>
      </c>
      <c r="H59" s="14">
        <f>'07 07 23'!S19</f>
        <v>2.9020000000000001</v>
      </c>
      <c r="I59" s="14">
        <f>'07 07 23'!S20</f>
        <v>0</v>
      </c>
      <c r="J59" s="14">
        <f>'07 07 23'!S21</f>
        <v>2.843</v>
      </c>
      <c r="K59" s="20">
        <f t="shared" si="1"/>
        <v>5.7450000000000001</v>
      </c>
      <c r="L59" s="17">
        <f t="shared" si="3"/>
        <v>5.7450000000000001</v>
      </c>
      <c r="N59" s="199"/>
      <c r="O59" s="23">
        <v>45114</v>
      </c>
      <c r="P59" s="14">
        <v>50</v>
      </c>
      <c r="Q59" s="14"/>
      <c r="R59" s="14">
        <v>25</v>
      </c>
    </row>
    <row r="60" spans="5:21" ht="17" thickBot="1" x14ac:dyDescent="0.25">
      <c r="E60" s="199"/>
      <c r="F60" s="23">
        <v>45115</v>
      </c>
      <c r="G60" s="14" t="s">
        <v>222</v>
      </c>
      <c r="H60" s="14">
        <f>'08 07 23'!S19</f>
        <v>0</v>
      </c>
      <c r="I60" s="14">
        <f>'08 07 23'!S20</f>
        <v>2.72</v>
      </c>
      <c r="J60" s="14">
        <f>'08 07 23'!S22</f>
        <v>2.7309999999999999</v>
      </c>
      <c r="K60" s="20">
        <f t="shared" si="1"/>
        <v>5.4510000000000005</v>
      </c>
      <c r="L60" s="17">
        <f t="shared" si="3"/>
        <v>5.4510000000000005</v>
      </c>
      <c r="N60" s="199"/>
      <c r="O60" s="23">
        <v>45115</v>
      </c>
      <c r="P60" s="14"/>
      <c r="Q60" s="14">
        <v>25</v>
      </c>
      <c r="R60" s="14">
        <v>25</v>
      </c>
    </row>
    <row r="61" spans="5:21" ht="17" thickBot="1" x14ac:dyDescent="0.25">
      <c r="E61" s="199"/>
      <c r="F61" s="23">
        <v>45117</v>
      </c>
      <c r="G61" s="14" t="s">
        <v>222</v>
      </c>
      <c r="H61" s="14">
        <f>'10 07 23'!S19</f>
        <v>2.8759999999999999</v>
      </c>
      <c r="I61" s="14">
        <f>'10 07 23'!S20</f>
        <v>1.8959999999999999</v>
      </c>
      <c r="J61" s="14">
        <f>'10 07 23'!S22</f>
        <v>1.7589999999999999</v>
      </c>
      <c r="K61" s="20">
        <f t="shared" si="1"/>
        <v>6.5310000000000006</v>
      </c>
      <c r="L61" s="17">
        <f t="shared" si="3"/>
        <v>6.5310000000000006</v>
      </c>
      <c r="N61" s="199"/>
      <c r="O61" s="23">
        <v>45117</v>
      </c>
      <c r="P61" s="14">
        <v>50</v>
      </c>
      <c r="Q61" s="14">
        <v>25</v>
      </c>
      <c r="R61" s="14">
        <v>25</v>
      </c>
    </row>
    <row r="62" spans="5:21" ht="17" thickBot="1" x14ac:dyDescent="0.25">
      <c r="E62" s="199"/>
      <c r="F62" s="23">
        <v>45119</v>
      </c>
      <c r="G62" s="14" t="s">
        <v>222</v>
      </c>
      <c r="H62" s="14">
        <f>'12 07 23'!S19</f>
        <v>1.9870000000000001</v>
      </c>
      <c r="I62" s="14">
        <f>'12 07 23'!S20</f>
        <v>5.4039999999999999</v>
      </c>
      <c r="J62" s="14">
        <f>'12 07 23'!S22</f>
        <v>3.7130000000000001</v>
      </c>
      <c r="K62" s="20">
        <f t="shared" si="1"/>
        <v>11.103999999999999</v>
      </c>
      <c r="L62" s="17">
        <f t="shared" si="3"/>
        <v>11.103999999999999</v>
      </c>
      <c r="N62" s="199"/>
      <c r="O62" s="23">
        <v>45119</v>
      </c>
      <c r="P62" s="14">
        <v>50</v>
      </c>
      <c r="Q62" s="14">
        <v>25</v>
      </c>
      <c r="R62" s="14">
        <v>25</v>
      </c>
    </row>
    <row r="63" spans="5:21" ht="17" thickBot="1" x14ac:dyDescent="0.25">
      <c r="E63" s="199"/>
      <c r="F63" s="23">
        <v>45124</v>
      </c>
      <c r="G63" s="14" t="s">
        <v>222</v>
      </c>
      <c r="H63" s="14">
        <f>'17 07 23'!S19</f>
        <v>1.744</v>
      </c>
      <c r="I63" s="14">
        <f>'17 07 23'!S20</f>
        <v>1.718</v>
      </c>
      <c r="J63" s="14">
        <f>'17 07 23'!S22</f>
        <v>4.8310000000000004</v>
      </c>
      <c r="K63" s="20">
        <f t="shared" si="1"/>
        <v>8.2929999999999993</v>
      </c>
      <c r="L63" s="17">
        <f t="shared" si="3"/>
        <v>8.2929999999999993</v>
      </c>
      <c r="N63" s="199"/>
      <c r="O63" s="23">
        <v>45124</v>
      </c>
      <c r="P63" s="14">
        <v>50</v>
      </c>
      <c r="Q63" s="14">
        <v>25</v>
      </c>
      <c r="R63" s="14">
        <v>25</v>
      </c>
    </row>
    <row r="64" spans="5:21" x14ac:dyDescent="0.2">
      <c r="E64" s="199"/>
      <c r="F64" s="200">
        <v>45125</v>
      </c>
      <c r="G64" s="11" t="s">
        <v>222</v>
      </c>
      <c r="H64" s="11">
        <f>'18 07 23'!S19</f>
        <v>0</v>
      </c>
      <c r="I64" s="11">
        <f>'18 07 23'!S20</f>
        <v>4.5960000000000001</v>
      </c>
      <c r="J64" s="11">
        <f>'18 07 23'!S21</f>
        <v>6.1989999999999998</v>
      </c>
      <c r="K64" s="50">
        <f>SUM(H64:J64)</f>
        <v>10.795</v>
      </c>
      <c r="L64" s="188">
        <f>K64+K65</f>
        <v>18.512</v>
      </c>
      <c r="N64" s="199"/>
      <c r="O64" s="200">
        <v>45125</v>
      </c>
      <c r="P64" s="188"/>
      <c r="Q64" s="188">
        <v>50</v>
      </c>
      <c r="R64" s="188">
        <v>25</v>
      </c>
    </row>
    <row r="65" spans="5:18" ht="17" thickBot="1" x14ac:dyDescent="0.25">
      <c r="E65" s="199"/>
      <c r="F65" s="201"/>
      <c r="G65" s="14" t="s">
        <v>223</v>
      </c>
      <c r="H65" s="14">
        <f>'18 07 23'!R50</f>
        <v>0</v>
      </c>
      <c r="I65" s="14">
        <f>'18 07 23'!R51</f>
        <v>7.7169999999999996</v>
      </c>
      <c r="J65" s="14">
        <f>'18 07 23'!R53</f>
        <v>0</v>
      </c>
      <c r="K65" s="17">
        <f t="shared" ref="K65:K66" si="4">SUM(H65:J65)</f>
        <v>7.7169999999999996</v>
      </c>
      <c r="L65" s="189"/>
      <c r="N65" s="199"/>
      <c r="O65" s="201"/>
      <c r="P65" s="189"/>
      <c r="Q65" s="189"/>
      <c r="R65" s="189"/>
    </row>
    <row r="66" spans="5:18" ht="17" thickBot="1" x14ac:dyDescent="0.25">
      <c r="E66" s="199"/>
      <c r="F66" s="23">
        <v>45131</v>
      </c>
      <c r="G66" s="14" t="s">
        <v>222</v>
      </c>
      <c r="H66" s="14">
        <f>'24 07 23'!S19</f>
        <v>0</v>
      </c>
      <c r="I66" s="14">
        <f>'24 07 23'!S20</f>
        <v>5.2539999999999996</v>
      </c>
      <c r="J66" s="14">
        <f>'24 07 23'!S21</f>
        <v>4.0170000000000003</v>
      </c>
      <c r="K66" s="20">
        <f t="shared" si="4"/>
        <v>9.2710000000000008</v>
      </c>
      <c r="L66" s="17">
        <f>K66</f>
        <v>9.2710000000000008</v>
      </c>
      <c r="N66" s="199"/>
      <c r="O66" s="23">
        <v>45131</v>
      </c>
      <c r="P66" s="14"/>
      <c r="Q66" s="14">
        <v>25</v>
      </c>
      <c r="R66" s="14">
        <v>25</v>
      </c>
    </row>
    <row r="67" spans="5:18" x14ac:dyDescent="0.2">
      <c r="E67" s="199"/>
      <c r="F67" s="200">
        <v>45133</v>
      </c>
      <c r="G67" s="11" t="s">
        <v>222</v>
      </c>
      <c r="H67" s="11">
        <f>'26 07 23'!S19</f>
        <v>1.07</v>
      </c>
      <c r="I67" s="11">
        <f>'26 07 23'!S20</f>
        <v>0</v>
      </c>
      <c r="J67" s="11">
        <f>'26 07 23'!S22</f>
        <v>1.64</v>
      </c>
      <c r="K67" s="50">
        <f>SUM(H67:J67)</f>
        <v>2.71</v>
      </c>
      <c r="L67" s="188">
        <f>K67+K68</f>
        <v>7.0389999999999997</v>
      </c>
      <c r="N67" s="199"/>
      <c r="O67" s="200">
        <v>45133</v>
      </c>
      <c r="P67" s="188">
        <v>50</v>
      </c>
      <c r="Q67" s="188">
        <v>25</v>
      </c>
      <c r="R67" s="188">
        <v>25</v>
      </c>
    </row>
    <row r="68" spans="5:18" ht="17" thickBot="1" x14ac:dyDescent="0.25">
      <c r="E68" s="199"/>
      <c r="F68" s="201"/>
      <c r="G68" s="14" t="s">
        <v>223</v>
      </c>
      <c r="H68" s="14">
        <f>'26 07 23'!R50</f>
        <v>0</v>
      </c>
      <c r="I68" s="14">
        <f>'26 07 23'!R51</f>
        <v>4.3289999999999997</v>
      </c>
      <c r="J68" s="14">
        <f>'26 07 23'!R53</f>
        <v>0</v>
      </c>
      <c r="K68" s="17">
        <f t="shared" ref="K68:K73" si="5">SUM(H68:J68)</f>
        <v>4.3289999999999997</v>
      </c>
      <c r="L68" s="189"/>
      <c r="N68" s="199"/>
      <c r="O68" s="201"/>
      <c r="P68" s="189"/>
      <c r="Q68" s="189"/>
      <c r="R68" s="189"/>
    </row>
    <row r="69" spans="5:18" ht="17" thickBot="1" x14ac:dyDescent="0.25">
      <c r="E69" s="199"/>
      <c r="F69" s="23">
        <v>45138</v>
      </c>
      <c r="G69" s="14" t="s">
        <v>222</v>
      </c>
      <c r="H69" s="14">
        <f>'31 07 23'!R19</f>
        <v>2.4820000000000002</v>
      </c>
      <c r="I69" s="14">
        <f>'31 07 23'!R20</f>
        <v>0</v>
      </c>
      <c r="J69" s="14">
        <f>'31 07 23'!R22</f>
        <v>2.415</v>
      </c>
      <c r="K69" s="20">
        <f t="shared" si="5"/>
        <v>4.8970000000000002</v>
      </c>
      <c r="L69" s="17">
        <f>K69</f>
        <v>4.8970000000000002</v>
      </c>
      <c r="N69" s="199"/>
      <c r="O69" s="23">
        <v>45138</v>
      </c>
      <c r="P69" s="14">
        <v>50</v>
      </c>
      <c r="Q69" s="14"/>
      <c r="R69" s="14">
        <v>25</v>
      </c>
    </row>
    <row r="70" spans="5:18" ht="17" thickBot="1" x14ac:dyDescent="0.25">
      <c r="E70" s="199"/>
      <c r="F70" s="23">
        <v>45139</v>
      </c>
      <c r="G70" s="14" t="s">
        <v>222</v>
      </c>
      <c r="H70" s="14">
        <f>'01 08 23'!R19</f>
        <v>0</v>
      </c>
      <c r="I70" s="14">
        <f>'01 08 23'!R20</f>
        <v>4.4530000000000003</v>
      </c>
      <c r="J70" s="14">
        <f>'01 08 23'!R22</f>
        <v>2.5960000000000001</v>
      </c>
      <c r="K70" s="20">
        <f t="shared" si="5"/>
        <v>7.0490000000000004</v>
      </c>
      <c r="L70" s="17">
        <f t="shared" ref="L70:L73" si="6">K70</f>
        <v>7.0490000000000004</v>
      </c>
      <c r="N70" s="199"/>
      <c r="O70" s="23">
        <v>45139</v>
      </c>
      <c r="P70" s="14"/>
      <c r="Q70" s="14">
        <v>25</v>
      </c>
      <c r="R70" s="14">
        <v>25</v>
      </c>
    </row>
    <row r="71" spans="5:18" ht="17" thickBot="1" x14ac:dyDescent="0.25">
      <c r="E71" s="199"/>
      <c r="F71" s="23">
        <v>45146</v>
      </c>
      <c r="G71" s="14" t="s">
        <v>222</v>
      </c>
      <c r="H71" s="14">
        <f>'08 08 23'!R19</f>
        <v>3.222</v>
      </c>
      <c r="I71" s="14">
        <f>'08 08 23'!R20</f>
        <v>3.2240000000000002</v>
      </c>
      <c r="J71" s="14">
        <f>'08 08 23'!S22</f>
        <v>2.0699999999999998</v>
      </c>
      <c r="K71" s="20">
        <f t="shared" si="5"/>
        <v>8.516</v>
      </c>
      <c r="L71" s="17">
        <f t="shared" si="6"/>
        <v>8.516</v>
      </c>
      <c r="N71" s="199"/>
      <c r="O71" s="23">
        <v>45146</v>
      </c>
      <c r="P71" s="14">
        <v>50</v>
      </c>
      <c r="Q71" s="14">
        <v>25</v>
      </c>
      <c r="R71" s="14">
        <v>25</v>
      </c>
    </row>
    <row r="72" spans="5:18" ht="17" thickBot="1" x14ac:dyDescent="0.25">
      <c r="E72" s="199"/>
      <c r="F72" s="23">
        <v>45152</v>
      </c>
      <c r="G72" s="14" t="s">
        <v>222</v>
      </c>
      <c r="H72" s="14">
        <f>'14 08 23'!R19</f>
        <v>5.2759999999999998</v>
      </c>
      <c r="I72" s="14">
        <f>'14 08 23'!R20</f>
        <v>3.3660000000000001</v>
      </c>
      <c r="J72" s="14">
        <f>'14 08 23'!R22</f>
        <v>7.343</v>
      </c>
      <c r="K72" s="20">
        <f t="shared" si="5"/>
        <v>15.984999999999999</v>
      </c>
      <c r="L72" s="17">
        <f t="shared" si="6"/>
        <v>15.984999999999999</v>
      </c>
      <c r="N72" s="199"/>
      <c r="O72" s="23">
        <v>45152</v>
      </c>
      <c r="P72" s="14">
        <v>50</v>
      </c>
      <c r="Q72" s="14">
        <v>25</v>
      </c>
      <c r="R72" s="14">
        <v>25</v>
      </c>
    </row>
    <row r="73" spans="5:18" ht="17" thickBot="1" x14ac:dyDescent="0.25">
      <c r="E73" s="199"/>
      <c r="F73" s="23">
        <v>45153</v>
      </c>
      <c r="G73" s="14" t="s">
        <v>222</v>
      </c>
      <c r="H73" s="14">
        <f>'15 08 23'!R19</f>
        <v>0</v>
      </c>
      <c r="I73" s="14">
        <f>'15 08 23'!R20</f>
        <v>10.526999999999999</v>
      </c>
      <c r="J73" s="14">
        <f>'15 08 23'!R22</f>
        <v>7.18</v>
      </c>
      <c r="K73" s="20">
        <f t="shared" si="5"/>
        <v>17.707000000000001</v>
      </c>
      <c r="L73" s="17">
        <f t="shared" si="6"/>
        <v>17.707000000000001</v>
      </c>
      <c r="N73" s="199"/>
      <c r="O73" s="23">
        <v>45153</v>
      </c>
      <c r="P73" s="14"/>
      <c r="Q73" s="14">
        <v>25</v>
      </c>
      <c r="R73" s="14">
        <v>25</v>
      </c>
    </row>
    <row r="74" spans="5:18" x14ac:dyDescent="0.2">
      <c r="E74" s="199"/>
      <c r="F74" s="200">
        <v>45160</v>
      </c>
      <c r="G74" s="11" t="s">
        <v>222</v>
      </c>
      <c r="H74" s="11">
        <f>'22 08 23'!R19</f>
        <v>0</v>
      </c>
      <c r="I74" s="11">
        <f>'22 08 23'!R20</f>
        <v>0</v>
      </c>
      <c r="J74" s="11">
        <f>'22 08 23'!R22</f>
        <v>6.8730000000000002</v>
      </c>
      <c r="K74" s="50">
        <f>SUM(H74:J74)</f>
        <v>6.8730000000000002</v>
      </c>
      <c r="L74" s="188">
        <f>K74+K75</f>
        <v>15.417000000000002</v>
      </c>
      <c r="N74" s="199"/>
      <c r="O74" s="200">
        <v>45160</v>
      </c>
      <c r="P74" s="188"/>
      <c r="Q74" s="188">
        <v>25</v>
      </c>
      <c r="R74" s="188">
        <v>25</v>
      </c>
    </row>
    <row r="75" spans="5:18" ht="17" thickBot="1" x14ac:dyDescent="0.25">
      <c r="E75" s="199"/>
      <c r="F75" s="201"/>
      <c r="G75" s="14" t="s">
        <v>223</v>
      </c>
      <c r="H75" s="14">
        <f>'22 08 23'!R50</f>
        <v>0</v>
      </c>
      <c r="I75" s="14">
        <f>'22 08 23'!R51</f>
        <v>8.5440000000000005</v>
      </c>
      <c r="J75" s="14">
        <f>'22 08 23'!R53</f>
        <v>0</v>
      </c>
      <c r="K75" s="17">
        <f t="shared" ref="K75:K76" si="7">SUM(H75:J75)</f>
        <v>8.5440000000000005</v>
      </c>
      <c r="L75" s="189"/>
      <c r="N75" s="199"/>
      <c r="O75" s="201"/>
      <c r="P75" s="189"/>
      <c r="Q75" s="189"/>
      <c r="R75" s="189"/>
    </row>
    <row r="76" spans="5:18" ht="17" thickBot="1" x14ac:dyDescent="0.25">
      <c r="E76" s="199"/>
      <c r="F76" s="23">
        <v>45161</v>
      </c>
      <c r="G76" s="14" t="s">
        <v>222</v>
      </c>
      <c r="H76" s="14">
        <f>'23 08 23'!R19</f>
        <v>2.3690000000000002</v>
      </c>
      <c r="I76" s="14">
        <f>'23 08 23'!R20</f>
        <v>1.6970000000000001</v>
      </c>
      <c r="J76" s="14">
        <f>'23 08 23'!R22</f>
        <v>2.7490000000000001</v>
      </c>
      <c r="K76" s="20">
        <f t="shared" si="7"/>
        <v>6.8150000000000013</v>
      </c>
      <c r="L76" s="17">
        <f t="shared" ref="L76" si="8">K76</f>
        <v>6.8150000000000013</v>
      </c>
      <c r="N76" s="199"/>
      <c r="O76" s="23">
        <v>45153</v>
      </c>
      <c r="P76" s="14">
        <v>50</v>
      </c>
      <c r="Q76" s="14">
        <v>25</v>
      </c>
      <c r="R76" s="14">
        <v>25</v>
      </c>
    </row>
    <row r="77" spans="5:18" x14ac:dyDescent="0.2">
      <c r="H77">
        <f>SUM(H10:H44)</f>
        <v>74.097000000000008</v>
      </c>
    </row>
  </sheetData>
  <mergeCells count="72">
    <mergeCell ref="R55:R56"/>
    <mergeCell ref="P47:P48"/>
    <mergeCell ref="E9:E44"/>
    <mergeCell ref="O47:O48"/>
    <mergeCell ref="O55:O56"/>
    <mergeCell ref="F8:F9"/>
    <mergeCell ref="G8:G9"/>
    <mergeCell ref="H8:J8"/>
    <mergeCell ref="N10:N44"/>
    <mergeCell ref="O27:O28"/>
    <mergeCell ref="O19:O20"/>
    <mergeCell ref="O7:R8"/>
    <mergeCell ref="Q47:Q48"/>
    <mergeCell ref="R47:R48"/>
    <mergeCell ref="P55:P56"/>
    <mergeCell ref="Q55:Q56"/>
    <mergeCell ref="Q27:Q28"/>
    <mergeCell ref="R27:R28"/>
    <mergeCell ref="F25:F26"/>
    <mergeCell ref="L25:L26"/>
    <mergeCell ref="O25:O26"/>
    <mergeCell ref="P25:P26"/>
    <mergeCell ref="Q25:Q26"/>
    <mergeCell ref="R25:R26"/>
    <mergeCell ref="F27:F28"/>
    <mergeCell ref="L27:L28"/>
    <mergeCell ref="P27:P28"/>
    <mergeCell ref="P19:P20"/>
    <mergeCell ref="Q19:Q20"/>
    <mergeCell ref="R19:R20"/>
    <mergeCell ref="F15:F16"/>
    <mergeCell ref="L15:L16"/>
    <mergeCell ref="O15:O16"/>
    <mergeCell ref="P15:P16"/>
    <mergeCell ref="Q15:Q16"/>
    <mergeCell ref="R15:R16"/>
    <mergeCell ref="F19:F20"/>
    <mergeCell ref="L19:L20"/>
    <mergeCell ref="U6:W7"/>
    <mergeCell ref="F12:F13"/>
    <mergeCell ref="L12:L13"/>
    <mergeCell ref="O12:O13"/>
    <mergeCell ref="P12:P13"/>
    <mergeCell ref="Q12:Q13"/>
    <mergeCell ref="R12:R13"/>
    <mergeCell ref="F6:L7"/>
    <mergeCell ref="K8:K9"/>
    <mergeCell ref="L8:L9"/>
    <mergeCell ref="E45:E76"/>
    <mergeCell ref="O64:O65"/>
    <mergeCell ref="O67:O68"/>
    <mergeCell ref="O74:O75"/>
    <mergeCell ref="N45:N76"/>
    <mergeCell ref="F64:F65"/>
    <mergeCell ref="L64:L65"/>
    <mergeCell ref="F67:F68"/>
    <mergeCell ref="L67:L68"/>
    <mergeCell ref="F74:F75"/>
    <mergeCell ref="L74:L75"/>
    <mergeCell ref="F47:F48"/>
    <mergeCell ref="F55:F56"/>
    <mergeCell ref="L47:L48"/>
    <mergeCell ref="L55:L56"/>
    <mergeCell ref="P74:P75"/>
    <mergeCell ref="Q74:Q75"/>
    <mergeCell ref="R74:R75"/>
    <mergeCell ref="P64:P65"/>
    <mergeCell ref="Q64:Q65"/>
    <mergeCell ref="R64:R65"/>
    <mergeCell ref="P67:P68"/>
    <mergeCell ref="Q67:Q68"/>
    <mergeCell ref="R67:R6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B5FE3-44BB-684D-8736-F0A8BDC0C31E}">
  <dimension ref="D4:X33"/>
  <sheetViews>
    <sheetView topLeftCell="K2" workbookViewId="0">
      <selection activeCell="V6" sqref="V6:X9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4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4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4" x14ac:dyDescent="0.2">
      <c r="D6" s="76" t="s">
        <v>82</v>
      </c>
      <c r="E6" s="76"/>
      <c r="F6" s="88" t="s">
        <v>83</v>
      </c>
      <c r="G6" s="89"/>
      <c r="H6" s="89"/>
      <c r="I6" s="89"/>
      <c r="J6" s="89"/>
      <c r="K6" s="89"/>
      <c r="L6" s="89"/>
      <c r="M6" s="90"/>
      <c r="N6" s="76" t="s">
        <v>85</v>
      </c>
      <c r="O6" s="76"/>
      <c r="P6" s="76"/>
      <c r="Q6" s="76"/>
      <c r="R6" s="76"/>
      <c r="S6" s="76"/>
      <c r="V6" s="51" t="s">
        <v>251</v>
      </c>
      <c r="W6" s="52"/>
      <c r="X6" s="53"/>
    </row>
    <row r="7" spans="4:24" x14ac:dyDescent="0.2">
      <c r="D7" s="76" t="s">
        <v>38</v>
      </c>
      <c r="E7" s="76"/>
      <c r="F7" s="76"/>
      <c r="G7" s="76"/>
      <c r="H7" s="76" t="s">
        <v>84</v>
      </c>
      <c r="I7" s="76"/>
      <c r="J7" s="76"/>
      <c r="K7" s="76"/>
      <c r="L7" s="76"/>
      <c r="M7" s="76"/>
      <c r="N7" s="76" t="s">
        <v>86</v>
      </c>
      <c r="O7" s="76"/>
      <c r="P7" s="76"/>
      <c r="Q7" s="76"/>
      <c r="R7" s="76"/>
      <c r="S7" s="76"/>
      <c r="V7" s="54"/>
      <c r="W7" s="55"/>
      <c r="X7" s="56"/>
    </row>
    <row r="8" spans="4:24" ht="16" customHeight="1" thickBot="1" x14ac:dyDescent="0.25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  <c r="V8" s="25" t="s">
        <v>9</v>
      </c>
      <c r="W8" s="25" t="s">
        <v>10</v>
      </c>
      <c r="X8" s="25" t="s">
        <v>226</v>
      </c>
    </row>
    <row r="9" spans="4:24" ht="18" thickTop="1" thickBot="1" x14ac:dyDescent="0.25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  <c r="V9" s="28">
        <f>3.37/1000</f>
        <v>3.3700000000000002E-3</v>
      </c>
      <c r="W9" s="14">
        <f>5.9/1000</f>
        <v>5.9000000000000007E-3</v>
      </c>
      <c r="X9" s="14">
        <f>6.67/1000</f>
        <v>6.6699999999999997E-3</v>
      </c>
    </row>
    <row r="10" spans="4:24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</row>
    <row r="11" spans="4:24" x14ac:dyDescent="0.2">
      <c r="D11" s="2" t="s">
        <v>10</v>
      </c>
      <c r="E11" s="3">
        <v>24552</v>
      </c>
      <c r="F11" s="73">
        <v>24608</v>
      </c>
      <c r="G11" s="73"/>
      <c r="H11" s="60">
        <v>30</v>
      </c>
      <c r="I11" s="61"/>
      <c r="J11" s="60">
        <v>9</v>
      </c>
      <c r="K11" s="61"/>
      <c r="L11" s="60">
        <v>18</v>
      </c>
      <c r="M11" s="61"/>
      <c r="N11" s="60">
        <v>27343</v>
      </c>
      <c r="O11" s="61"/>
      <c r="P11" s="60">
        <v>57</v>
      </c>
      <c r="Q11" s="61"/>
      <c r="R11" s="60">
        <v>51.3</v>
      </c>
      <c r="S11" s="61"/>
    </row>
    <row r="12" spans="4:24" x14ac:dyDescent="0.2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</row>
    <row r="13" spans="4:24" x14ac:dyDescent="0.2">
      <c r="D13" s="2" t="s">
        <v>12</v>
      </c>
      <c r="E13" s="3"/>
      <c r="F13" s="73"/>
      <c r="G13" s="73"/>
      <c r="H13" s="60"/>
      <c r="I13" s="61"/>
      <c r="J13" s="60"/>
      <c r="K13" s="61"/>
      <c r="L13" s="60"/>
      <c r="M13" s="61"/>
      <c r="N13" s="60"/>
      <c r="O13" s="61"/>
      <c r="P13" s="60"/>
      <c r="Q13" s="61"/>
      <c r="R13" s="60"/>
      <c r="S13" s="61"/>
    </row>
    <row r="14" spans="4:24" x14ac:dyDescent="0.2">
      <c r="D14" s="6" t="s">
        <v>13</v>
      </c>
      <c r="E14" s="8">
        <f>SUM(E10:E13)</f>
        <v>24552</v>
      </c>
      <c r="F14" s="69">
        <f>SUM(F10:G13)</f>
        <v>24608</v>
      </c>
      <c r="G14" s="69"/>
      <c r="H14" s="58"/>
      <c r="I14" s="59"/>
      <c r="J14" s="58"/>
      <c r="K14" s="59"/>
      <c r="L14" s="58"/>
      <c r="M14" s="59"/>
      <c r="N14" s="69">
        <f>SUM(N10:O13)</f>
        <v>27343</v>
      </c>
      <c r="O14" s="69"/>
      <c r="P14" s="58"/>
      <c r="Q14" s="59"/>
      <c r="R14" s="69">
        <f>SUM(R10:S13)</f>
        <v>51.3</v>
      </c>
      <c r="S14" s="69"/>
    </row>
    <row r="15" spans="4:24" x14ac:dyDescent="0.2">
      <c r="D15" s="70" t="s">
        <v>92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24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20" x14ac:dyDescent="0.2">
      <c r="D20" s="2" t="s">
        <v>10</v>
      </c>
      <c r="E20" s="4" t="s">
        <v>48</v>
      </c>
      <c r="F20" s="1">
        <v>23.62</v>
      </c>
      <c r="G20" s="1">
        <v>23.11</v>
      </c>
      <c r="H20" s="1">
        <v>23.16</v>
      </c>
      <c r="I20" s="1">
        <v>23.16</v>
      </c>
      <c r="J20" s="1">
        <v>23.62</v>
      </c>
      <c r="K20" s="1">
        <v>23.62</v>
      </c>
      <c r="L20" s="1">
        <v>23.04</v>
      </c>
      <c r="M20" s="1">
        <v>23.08</v>
      </c>
      <c r="N20" s="1"/>
      <c r="O20" s="1"/>
      <c r="P20" s="1">
        <v>8</v>
      </c>
      <c r="Q20" s="1">
        <v>9.4</v>
      </c>
      <c r="R20" s="1">
        <v>7.3559999999999999</v>
      </c>
      <c r="S20" s="1">
        <v>4.3499999999999996</v>
      </c>
      <c r="T20">
        <f>R20/W9</f>
        <v>1246.7796610169489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265</v>
      </c>
      <c r="F27" s="61"/>
      <c r="G27" s="60">
        <v>0.156</v>
      </c>
      <c r="H27" s="61"/>
      <c r="I27" s="60">
        <v>7.2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/>
      <c r="F29" s="61"/>
      <c r="G29" s="60"/>
      <c r="H29" s="61"/>
      <c r="I29" s="60"/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9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V6:X7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102A4-86D8-BF41-A7A3-C714CE6155FA}">
  <dimension ref="D4:W33"/>
  <sheetViews>
    <sheetView topLeftCell="M1" workbookViewId="0">
      <selection activeCell="U10" sqref="U10:W13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3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3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3" x14ac:dyDescent="0.2">
      <c r="D6" s="76" t="s">
        <v>87</v>
      </c>
      <c r="E6" s="76"/>
      <c r="F6" s="88" t="s">
        <v>88</v>
      </c>
      <c r="G6" s="89"/>
      <c r="H6" s="89"/>
      <c r="I6" s="89"/>
      <c r="J6" s="89"/>
      <c r="K6" s="89"/>
      <c r="L6" s="89"/>
      <c r="M6" s="90"/>
      <c r="N6" s="76" t="s">
        <v>89</v>
      </c>
      <c r="O6" s="76"/>
      <c r="P6" s="76"/>
      <c r="Q6" s="76"/>
      <c r="R6" s="76"/>
      <c r="S6" s="76"/>
    </row>
    <row r="7" spans="4:23" x14ac:dyDescent="0.2">
      <c r="D7" s="76" t="s">
        <v>54</v>
      </c>
      <c r="E7" s="76"/>
      <c r="F7" s="76"/>
      <c r="G7" s="76"/>
      <c r="H7" s="76" t="s">
        <v>90</v>
      </c>
      <c r="I7" s="76"/>
      <c r="J7" s="76"/>
      <c r="K7" s="76"/>
      <c r="L7" s="76"/>
      <c r="M7" s="76"/>
      <c r="N7" s="76" t="s">
        <v>91</v>
      </c>
      <c r="O7" s="76"/>
      <c r="P7" s="76"/>
      <c r="Q7" s="76"/>
      <c r="R7" s="76"/>
      <c r="S7" s="76"/>
    </row>
    <row r="8" spans="4:23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3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</row>
    <row r="10" spans="4:23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  <c r="U10" s="51" t="s">
        <v>251</v>
      </c>
      <c r="V10" s="52"/>
      <c r="W10" s="53"/>
    </row>
    <row r="11" spans="4:23" x14ac:dyDescent="0.2">
      <c r="D11" s="2" t="s">
        <v>10</v>
      </c>
      <c r="E11" s="3">
        <v>20003</v>
      </c>
      <c r="F11" s="73">
        <v>19165</v>
      </c>
      <c r="G11" s="73"/>
      <c r="H11" s="60">
        <v>23</v>
      </c>
      <c r="I11" s="61"/>
      <c r="J11" s="60">
        <v>16</v>
      </c>
      <c r="K11" s="61"/>
      <c r="L11" s="60">
        <v>19</v>
      </c>
      <c r="M11" s="61"/>
      <c r="N11" s="60">
        <v>21295</v>
      </c>
      <c r="O11" s="61"/>
      <c r="P11" s="60">
        <v>40</v>
      </c>
      <c r="Q11" s="61"/>
      <c r="R11" s="60">
        <v>36</v>
      </c>
      <c r="S11" s="61"/>
      <c r="U11" s="54"/>
      <c r="V11" s="55"/>
      <c r="W11" s="56"/>
    </row>
    <row r="12" spans="4:23" ht="17" thickBot="1" x14ac:dyDescent="0.25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U12" s="25" t="s">
        <v>9</v>
      </c>
      <c r="V12" s="25" t="s">
        <v>10</v>
      </c>
      <c r="W12" s="25" t="s">
        <v>226</v>
      </c>
    </row>
    <row r="13" spans="4:23" ht="18" thickTop="1" thickBot="1" x14ac:dyDescent="0.25">
      <c r="D13" s="2" t="s">
        <v>12</v>
      </c>
      <c r="E13" s="3"/>
      <c r="F13" s="73"/>
      <c r="G13" s="73"/>
      <c r="H13" s="60"/>
      <c r="I13" s="61"/>
      <c r="J13" s="60"/>
      <c r="K13" s="61"/>
      <c r="L13" s="60"/>
      <c r="M13" s="61"/>
      <c r="N13" s="60"/>
      <c r="O13" s="61"/>
      <c r="P13" s="60"/>
      <c r="Q13" s="61"/>
      <c r="R13" s="60"/>
      <c r="S13" s="61"/>
      <c r="U13" s="28">
        <f>3.37/1000</f>
        <v>3.3700000000000002E-3</v>
      </c>
      <c r="V13" s="14">
        <f>5.9/1000</f>
        <v>5.9000000000000007E-3</v>
      </c>
      <c r="W13" s="14">
        <f>6.67/1000</f>
        <v>6.6699999999999997E-3</v>
      </c>
    </row>
    <row r="14" spans="4:23" x14ac:dyDescent="0.2">
      <c r="D14" s="6" t="s">
        <v>13</v>
      </c>
      <c r="E14" s="8">
        <f>SUM(E11:E13)</f>
        <v>20003</v>
      </c>
      <c r="F14" s="69">
        <f>SUM(F11:G13)</f>
        <v>19165</v>
      </c>
      <c r="G14" s="69"/>
      <c r="H14" s="58"/>
      <c r="I14" s="59"/>
      <c r="J14" s="58"/>
      <c r="K14" s="59"/>
      <c r="L14" s="58"/>
      <c r="M14" s="59"/>
      <c r="N14" s="69">
        <f>SUM(N10:O13)</f>
        <v>21295</v>
      </c>
      <c r="O14" s="69"/>
      <c r="P14" s="58"/>
      <c r="Q14" s="59"/>
      <c r="R14" s="69">
        <f>SUM(R11:S13)</f>
        <v>36</v>
      </c>
      <c r="S14" s="69"/>
    </row>
    <row r="15" spans="4:23" x14ac:dyDescent="0.2">
      <c r="D15" s="70" t="s">
        <v>93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23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20" x14ac:dyDescent="0.2">
      <c r="D20" s="2" t="s">
        <v>10</v>
      </c>
      <c r="E20" s="4" t="s">
        <v>78</v>
      </c>
      <c r="F20" s="1">
        <v>24.67</v>
      </c>
      <c r="G20" s="1">
        <v>25.74</v>
      </c>
      <c r="H20" s="1">
        <v>24.68</v>
      </c>
      <c r="I20" s="1">
        <v>22.61</v>
      </c>
      <c r="J20" s="1">
        <v>21.41</v>
      </c>
      <c r="K20" s="1">
        <v>25.74</v>
      </c>
      <c r="L20" s="1"/>
      <c r="M20" s="1"/>
      <c r="N20" s="1"/>
      <c r="O20" s="1"/>
      <c r="P20" s="1">
        <v>9.15</v>
      </c>
      <c r="Q20" s="1">
        <v>7</v>
      </c>
      <c r="R20" s="1">
        <v>2.8849999999999998</v>
      </c>
      <c r="S20" s="1">
        <v>2.19</v>
      </c>
      <c r="T20">
        <f>R20/V13</f>
        <v>488.98305084745755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171</v>
      </c>
      <c r="F27" s="61"/>
      <c r="G27" s="60">
        <v>0.1009</v>
      </c>
      <c r="H27" s="61"/>
      <c r="I27" s="60">
        <v>2.722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/>
      <c r="F29" s="61"/>
      <c r="G29" s="60"/>
      <c r="H29" s="61"/>
      <c r="I29" s="60"/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9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U10:W11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3D245-12BF-E84E-A3F3-BABE8098F7E9}">
  <dimension ref="D4:X64"/>
  <sheetViews>
    <sheetView topLeftCell="L32" workbookViewId="0">
      <selection activeCell="N41" sqref="N41:O41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4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4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4" x14ac:dyDescent="0.2">
      <c r="D6" s="76" t="s">
        <v>94</v>
      </c>
      <c r="E6" s="76"/>
      <c r="F6" s="88" t="s">
        <v>99</v>
      </c>
      <c r="G6" s="89"/>
      <c r="H6" s="89"/>
      <c r="I6" s="89"/>
      <c r="J6" s="89"/>
      <c r="K6" s="89"/>
      <c r="L6" s="89"/>
      <c r="M6" s="90"/>
      <c r="N6" s="76" t="s">
        <v>97</v>
      </c>
      <c r="O6" s="76"/>
      <c r="P6" s="76"/>
      <c r="Q6" s="76"/>
      <c r="R6" s="76"/>
      <c r="S6" s="76"/>
    </row>
    <row r="7" spans="4:24" x14ac:dyDescent="0.2">
      <c r="D7" s="76" t="s">
        <v>54</v>
      </c>
      <c r="E7" s="76"/>
      <c r="F7" s="76"/>
      <c r="G7" s="76"/>
      <c r="H7" s="76" t="s">
        <v>96</v>
      </c>
      <c r="I7" s="76"/>
      <c r="J7" s="76"/>
      <c r="K7" s="76"/>
      <c r="L7" s="76"/>
      <c r="M7" s="76"/>
      <c r="N7" s="76" t="s">
        <v>98</v>
      </c>
      <c r="O7" s="76"/>
      <c r="P7" s="76"/>
      <c r="Q7" s="76"/>
      <c r="R7" s="76"/>
      <c r="S7" s="76"/>
    </row>
    <row r="8" spans="4:24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4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  <c r="V9" s="51" t="s">
        <v>251</v>
      </c>
      <c r="W9" s="52"/>
      <c r="X9" s="53"/>
    </row>
    <row r="10" spans="4:24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  <c r="V10" s="54"/>
      <c r="W10" s="55"/>
      <c r="X10" s="56"/>
    </row>
    <row r="11" spans="4:24" ht="17" thickBot="1" x14ac:dyDescent="0.25">
      <c r="D11" s="2" t="s">
        <v>10</v>
      </c>
      <c r="E11" s="3">
        <v>1000</v>
      </c>
      <c r="F11" s="73">
        <v>9405</v>
      </c>
      <c r="G11" s="73"/>
      <c r="H11" s="60">
        <v>11</v>
      </c>
      <c r="I11" s="61"/>
      <c r="J11" s="60">
        <v>15</v>
      </c>
      <c r="K11" s="61"/>
      <c r="L11" s="60">
        <v>10</v>
      </c>
      <c r="M11" s="61"/>
      <c r="N11" s="60">
        <v>10451</v>
      </c>
      <c r="O11" s="61"/>
      <c r="P11" s="60">
        <v>30</v>
      </c>
      <c r="Q11" s="61"/>
      <c r="R11" s="60">
        <v>27</v>
      </c>
      <c r="S11" s="61"/>
      <c r="V11" s="25" t="s">
        <v>9</v>
      </c>
      <c r="W11" s="25" t="s">
        <v>10</v>
      </c>
      <c r="X11" s="25" t="s">
        <v>226</v>
      </c>
    </row>
    <row r="12" spans="4:24" ht="18" thickTop="1" thickBot="1" x14ac:dyDescent="0.25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V12" s="28">
        <f>3.37/1000</f>
        <v>3.3700000000000002E-3</v>
      </c>
      <c r="W12" s="14">
        <f>5.9/1000</f>
        <v>5.9000000000000007E-3</v>
      </c>
      <c r="X12" s="14">
        <f>6.67/1000</f>
        <v>6.6699999999999997E-3</v>
      </c>
    </row>
    <row r="13" spans="4:24" x14ac:dyDescent="0.2">
      <c r="D13" s="2" t="s">
        <v>12</v>
      </c>
      <c r="E13" s="3"/>
      <c r="F13" s="73"/>
      <c r="G13" s="73"/>
      <c r="H13" s="60"/>
      <c r="I13" s="61"/>
      <c r="J13" s="60"/>
      <c r="K13" s="61"/>
      <c r="L13" s="60"/>
      <c r="M13" s="61"/>
      <c r="N13" s="60"/>
      <c r="O13" s="61"/>
      <c r="P13" s="60"/>
      <c r="Q13" s="61"/>
      <c r="R13" s="60"/>
      <c r="S13" s="61"/>
    </row>
    <row r="14" spans="4:24" x14ac:dyDescent="0.2">
      <c r="D14" s="6" t="s">
        <v>13</v>
      </c>
      <c r="E14" s="8">
        <f>SUM(E11:E13)</f>
        <v>1000</v>
      </c>
      <c r="F14" s="69">
        <f>SUM(F11:G13)</f>
        <v>9405</v>
      </c>
      <c r="G14" s="69"/>
      <c r="H14" s="58"/>
      <c r="I14" s="59"/>
      <c r="J14" s="58"/>
      <c r="K14" s="59"/>
      <c r="L14" s="58"/>
      <c r="M14" s="59"/>
      <c r="N14" s="69">
        <f>SUM(N10:O13)</f>
        <v>10451</v>
      </c>
      <c r="O14" s="69"/>
      <c r="P14" s="58"/>
      <c r="Q14" s="59"/>
      <c r="R14" s="69">
        <f>SUM(R11:S13)</f>
        <v>27</v>
      </c>
      <c r="S14" s="69"/>
    </row>
    <row r="15" spans="4:24" x14ac:dyDescent="0.2">
      <c r="D15" s="70" t="s">
        <v>92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24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20" x14ac:dyDescent="0.2">
      <c r="D20" s="2" t="s">
        <v>10</v>
      </c>
      <c r="E20" s="4" t="s">
        <v>78</v>
      </c>
      <c r="F20" s="1">
        <v>24.67</v>
      </c>
      <c r="G20" s="1">
        <v>25.74</v>
      </c>
      <c r="H20" s="1">
        <v>15.5</v>
      </c>
      <c r="I20" s="1">
        <v>8.1999999999999993</v>
      </c>
      <c r="J20" s="1"/>
      <c r="K20" s="1"/>
      <c r="L20" s="1"/>
      <c r="M20" s="1"/>
      <c r="N20" s="1"/>
      <c r="O20" s="1"/>
      <c r="P20" s="1">
        <v>9.1</v>
      </c>
      <c r="Q20" s="1"/>
      <c r="R20" s="1">
        <v>3.1779999999999999</v>
      </c>
      <c r="S20" s="1">
        <v>4.8899999999999997</v>
      </c>
      <c r="T20">
        <f>R20/W12</f>
        <v>538.6440677966101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143</v>
      </c>
      <c r="F27" s="61"/>
      <c r="G27" s="60">
        <v>0.84399999999999997</v>
      </c>
      <c r="H27" s="61"/>
      <c r="I27" s="60">
        <v>2.3340000000000001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/>
      <c r="F29" s="61"/>
      <c r="G29" s="60"/>
      <c r="H29" s="61"/>
      <c r="I29" s="60"/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  <row r="35" spans="4:19" x14ac:dyDescent="0.2">
      <c r="D35" s="74"/>
      <c r="E35" s="74"/>
      <c r="F35" s="86" t="s">
        <v>18</v>
      </c>
      <c r="G35" s="86"/>
      <c r="H35" s="86"/>
      <c r="I35" s="86"/>
      <c r="J35" s="86"/>
      <c r="K35" s="86"/>
      <c r="L35" s="86"/>
      <c r="M35" s="86"/>
      <c r="N35" s="86"/>
      <c r="O35" s="86"/>
      <c r="P35" s="74" t="s">
        <v>14</v>
      </c>
      <c r="Q35" s="74"/>
      <c r="R35" s="74" t="s">
        <v>15</v>
      </c>
      <c r="S35" s="74"/>
    </row>
    <row r="36" spans="4:19" x14ac:dyDescent="0.2">
      <c r="D36" s="74"/>
      <c r="E36" s="74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74" t="s">
        <v>16</v>
      </c>
      <c r="Q36" s="74"/>
      <c r="R36" s="74" t="s">
        <v>17</v>
      </c>
      <c r="S36" s="74"/>
    </row>
    <row r="37" spans="4:19" x14ac:dyDescent="0.2">
      <c r="D37" s="76" t="s">
        <v>94</v>
      </c>
      <c r="E37" s="76"/>
      <c r="F37" s="88" t="s">
        <v>95</v>
      </c>
      <c r="G37" s="89"/>
      <c r="H37" s="89"/>
      <c r="I37" s="89"/>
      <c r="J37" s="89"/>
      <c r="K37" s="89"/>
      <c r="L37" s="89"/>
      <c r="M37" s="90"/>
      <c r="N37" s="76" t="s">
        <v>100</v>
      </c>
      <c r="O37" s="76"/>
      <c r="P37" s="76"/>
      <c r="Q37" s="76"/>
      <c r="R37" s="76"/>
      <c r="S37" s="76"/>
    </row>
    <row r="38" spans="4:19" x14ac:dyDescent="0.2">
      <c r="D38" s="76" t="s">
        <v>38</v>
      </c>
      <c r="E38" s="76"/>
      <c r="F38" s="76"/>
      <c r="G38" s="76"/>
      <c r="H38" s="76" t="s">
        <v>96</v>
      </c>
      <c r="I38" s="76"/>
      <c r="J38" s="76"/>
      <c r="K38" s="76"/>
      <c r="L38" s="76"/>
      <c r="M38" s="76"/>
      <c r="N38" s="76" t="s">
        <v>98</v>
      </c>
      <c r="O38" s="76"/>
      <c r="P38" s="76"/>
      <c r="Q38" s="76"/>
      <c r="R38" s="76"/>
      <c r="S38" s="76"/>
    </row>
    <row r="39" spans="4:19" x14ac:dyDescent="0.2">
      <c r="D39" s="62" t="s">
        <v>0</v>
      </c>
      <c r="E39" s="87" t="s">
        <v>1</v>
      </c>
      <c r="F39" s="87" t="s">
        <v>2</v>
      </c>
      <c r="G39" s="87"/>
      <c r="H39" s="91" t="s">
        <v>5</v>
      </c>
      <c r="I39" s="92"/>
      <c r="J39" s="92"/>
      <c r="K39" s="92"/>
      <c r="L39" s="92"/>
      <c r="M39" s="93"/>
      <c r="N39" s="62" t="s">
        <v>6</v>
      </c>
      <c r="O39" s="62"/>
      <c r="P39" s="75" t="s">
        <v>32</v>
      </c>
      <c r="Q39" s="75"/>
      <c r="R39" s="75"/>
      <c r="S39" s="75"/>
    </row>
    <row r="40" spans="4:19" x14ac:dyDescent="0.2">
      <c r="D40" s="62"/>
      <c r="E40" s="87"/>
      <c r="F40" s="87"/>
      <c r="G40" s="87"/>
      <c r="H40" s="94" t="s">
        <v>3</v>
      </c>
      <c r="I40" s="95"/>
      <c r="J40" s="94" t="s">
        <v>4</v>
      </c>
      <c r="K40" s="95"/>
      <c r="L40" s="94" t="s">
        <v>27</v>
      </c>
      <c r="M40" s="95"/>
      <c r="N40" s="62"/>
      <c r="O40" s="62"/>
      <c r="P40" s="96" t="s">
        <v>7</v>
      </c>
      <c r="Q40" s="96"/>
      <c r="R40" s="96" t="s">
        <v>8</v>
      </c>
      <c r="S40" s="96"/>
    </row>
    <row r="41" spans="4:19" x14ac:dyDescent="0.2">
      <c r="D41" s="2" t="s">
        <v>9</v>
      </c>
      <c r="E41" s="3">
        <v>10000</v>
      </c>
      <c r="F41" s="73">
        <v>9564</v>
      </c>
      <c r="G41" s="73"/>
      <c r="H41" s="60">
        <v>13</v>
      </c>
      <c r="I41" s="61"/>
      <c r="J41" s="60">
        <v>8</v>
      </c>
      <c r="K41" s="61"/>
      <c r="L41" s="60">
        <v>30</v>
      </c>
      <c r="M41" s="61"/>
      <c r="N41" s="60">
        <v>23911</v>
      </c>
      <c r="O41" s="61"/>
      <c r="P41" s="60">
        <v>38</v>
      </c>
      <c r="Q41" s="61"/>
      <c r="R41" s="60">
        <v>15.2</v>
      </c>
      <c r="S41" s="61"/>
    </row>
    <row r="42" spans="4:19" x14ac:dyDescent="0.2">
      <c r="D42" s="2" t="s">
        <v>10</v>
      </c>
      <c r="E42" s="3"/>
      <c r="F42" s="73"/>
      <c r="G42" s="73"/>
      <c r="H42" s="60"/>
      <c r="I42" s="61"/>
      <c r="J42" s="60"/>
      <c r="K42" s="61"/>
      <c r="L42" s="60"/>
      <c r="M42" s="61"/>
      <c r="N42" s="60"/>
      <c r="O42" s="61"/>
      <c r="P42" s="60"/>
      <c r="Q42" s="61"/>
      <c r="R42" s="60"/>
      <c r="S42" s="61"/>
    </row>
    <row r="43" spans="4:19" x14ac:dyDescent="0.2">
      <c r="D43" s="2" t="s">
        <v>11</v>
      </c>
      <c r="E43" s="3"/>
      <c r="F43" s="73"/>
      <c r="G43" s="73"/>
      <c r="H43" s="60"/>
      <c r="I43" s="61"/>
      <c r="J43" s="60"/>
      <c r="K43" s="61"/>
      <c r="L43" s="60"/>
      <c r="M43" s="61"/>
      <c r="N43" s="60"/>
      <c r="O43" s="61"/>
      <c r="P43" s="60"/>
      <c r="Q43" s="61"/>
      <c r="R43" s="60"/>
      <c r="S43" s="61"/>
    </row>
    <row r="44" spans="4:19" x14ac:dyDescent="0.2">
      <c r="D44" s="2" t="s">
        <v>12</v>
      </c>
      <c r="E44" s="3">
        <v>18253</v>
      </c>
      <c r="F44" s="73">
        <v>17981</v>
      </c>
      <c r="G44" s="73"/>
      <c r="H44" s="60">
        <v>22</v>
      </c>
      <c r="I44" s="61"/>
      <c r="J44" s="60">
        <v>21</v>
      </c>
      <c r="K44" s="61"/>
      <c r="L44" s="60">
        <v>2</v>
      </c>
      <c r="M44" s="61"/>
      <c r="N44" s="60">
        <v>16347</v>
      </c>
      <c r="O44" s="61"/>
      <c r="P44" s="60">
        <v>46</v>
      </c>
      <c r="Q44" s="61"/>
      <c r="R44" s="60">
        <v>50.6</v>
      </c>
      <c r="S44" s="61"/>
    </row>
    <row r="45" spans="4:19" x14ac:dyDescent="0.2">
      <c r="D45" s="6" t="s">
        <v>13</v>
      </c>
      <c r="E45" s="8">
        <f>SUM(E41:E44)</f>
        <v>28253</v>
      </c>
      <c r="F45" s="69">
        <f>SUM(F41:G44)</f>
        <v>27545</v>
      </c>
      <c r="G45" s="69"/>
      <c r="H45" s="58"/>
      <c r="I45" s="59"/>
      <c r="J45" s="58"/>
      <c r="K45" s="59"/>
      <c r="L45" s="58"/>
      <c r="M45" s="59"/>
      <c r="N45" s="69">
        <f>SUM(N41:O44)</f>
        <v>40258</v>
      </c>
      <c r="O45" s="69"/>
      <c r="P45" s="58"/>
      <c r="Q45" s="59"/>
      <c r="R45" s="69">
        <f>SUM(R41:S44)</f>
        <v>65.8</v>
      </c>
      <c r="S45" s="69"/>
    </row>
    <row r="46" spans="4:19" x14ac:dyDescent="0.2">
      <c r="D46" s="70" t="s">
        <v>101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2"/>
    </row>
    <row r="47" spans="4:19" x14ac:dyDescent="0.2">
      <c r="D47" s="62" t="s">
        <v>19</v>
      </c>
      <c r="E47" s="62"/>
      <c r="F47" s="62" t="s">
        <v>26</v>
      </c>
      <c r="G47" s="62"/>
      <c r="H47" s="62"/>
      <c r="I47" s="62"/>
      <c r="J47" s="62"/>
      <c r="K47" s="62"/>
      <c r="L47" s="62"/>
      <c r="M47" s="62"/>
      <c r="N47" s="62"/>
      <c r="O47" s="62"/>
      <c r="P47" s="62" t="s">
        <v>21</v>
      </c>
      <c r="Q47" s="62"/>
      <c r="R47" s="62" t="s">
        <v>22</v>
      </c>
      <c r="S47" s="62"/>
    </row>
    <row r="48" spans="4:19" x14ac:dyDescent="0.2">
      <c r="D48" s="68" t="s">
        <v>0</v>
      </c>
      <c r="E48" s="68" t="s">
        <v>20</v>
      </c>
      <c r="F48" s="68">
        <v>1</v>
      </c>
      <c r="G48" s="68">
        <v>2</v>
      </c>
      <c r="H48" s="68">
        <v>3</v>
      </c>
      <c r="I48" s="68">
        <v>4</v>
      </c>
      <c r="J48" s="68">
        <v>5</v>
      </c>
      <c r="K48" s="68">
        <v>6</v>
      </c>
      <c r="L48" s="68">
        <v>7</v>
      </c>
      <c r="M48" s="68">
        <v>8</v>
      </c>
      <c r="N48" s="68">
        <v>9</v>
      </c>
      <c r="O48" s="68">
        <v>10</v>
      </c>
      <c r="P48" s="62"/>
      <c r="Q48" s="62"/>
      <c r="R48" s="62"/>
      <c r="S48" s="62"/>
    </row>
    <row r="49" spans="4:22" x14ac:dyDescent="0.2"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2"/>
      <c r="Q49" s="62"/>
      <c r="R49" s="7" t="s">
        <v>23</v>
      </c>
      <c r="S49" s="7" t="s">
        <v>25</v>
      </c>
    </row>
    <row r="50" spans="4:22" x14ac:dyDescent="0.2">
      <c r="D50" s="2" t="s">
        <v>9</v>
      </c>
      <c r="E50" s="4" t="s">
        <v>69</v>
      </c>
      <c r="F50" s="1">
        <v>23.4</v>
      </c>
      <c r="G50" s="1">
        <v>25.3</v>
      </c>
      <c r="H50" s="1">
        <v>25.3</v>
      </c>
      <c r="I50" s="1">
        <v>13.45</v>
      </c>
      <c r="J50" s="1">
        <v>13</v>
      </c>
      <c r="K50" s="1"/>
      <c r="L50" s="1"/>
      <c r="M50" s="1"/>
      <c r="N50" s="1"/>
      <c r="O50" s="1"/>
      <c r="P50" s="1">
        <v>6.7</v>
      </c>
      <c r="Q50" s="1">
        <v>2</v>
      </c>
      <c r="R50" s="1">
        <v>2.6629999999999998</v>
      </c>
      <c r="S50" s="1">
        <v>2.9</v>
      </c>
      <c r="T50">
        <f>R50/V12</f>
        <v>790.20771513353111</v>
      </c>
    </row>
    <row r="51" spans="4:22" x14ac:dyDescent="0.2">
      <c r="D51" s="2" t="s">
        <v>10</v>
      </c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4:22" x14ac:dyDescent="0.2">
      <c r="D52" s="2" t="s">
        <v>11</v>
      </c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4:22" x14ac:dyDescent="0.2">
      <c r="D53" s="2" t="s">
        <v>12</v>
      </c>
      <c r="E53" s="4" t="s">
        <v>46</v>
      </c>
      <c r="F53" s="1">
        <v>23.73</v>
      </c>
      <c r="G53" s="1">
        <v>23.42</v>
      </c>
      <c r="H53" s="1">
        <v>23.39</v>
      </c>
      <c r="I53" s="1">
        <v>23.32</v>
      </c>
      <c r="J53" s="1">
        <v>22.9</v>
      </c>
      <c r="K53" s="1">
        <v>13.2</v>
      </c>
      <c r="L53" s="1"/>
      <c r="M53" s="1"/>
      <c r="N53" s="1"/>
      <c r="O53" s="1"/>
      <c r="P53" s="1">
        <v>17.8</v>
      </c>
      <c r="Q53" s="1">
        <v>1.4</v>
      </c>
      <c r="R53" s="1">
        <v>1.425</v>
      </c>
      <c r="S53" s="1">
        <v>1.29</v>
      </c>
      <c r="T53">
        <f>R53/X12</f>
        <v>213.6431784107946</v>
      </c>
      <c r="V53">
        <f>N45+N14</f>
        <v>50709</v>
      </c>
    </row>
    <row r="54" spans="4:22" x14ac:dyDescent="0.2">
      <c r="D54" s="62" t="s">
        <v>30</v>
      </c>
      <c r="E54" s="62"/>
      <c r="F54" s="62"/>
      <c r="G54" s="62"/>
      <c r="H54" s="62"/>
      <c r="I54" s="62"/>
      <c r="J54" s="62"/>
      <c r="K54" s="62" t="s">
        <v>31</v>
      </c>
      <c r="L54" s="62"/>
      <c r="M54" s="62"/>
      <c r="N54" s="62"/>
      <c r="O54" s="62"/>
      <c r="P54" s="62"/>
      <c r="Q54" s="62"/>
      <c r="R54" s="62"/>
      <c r="S54" s="62"/>
      <c r="T54">
        <f>T20+T50+T53</f>
        <v>1542.494961340936</v>
      </c>
    </row>
    <row r="55" spans="4:22" x14ac:dyDescent="0.2">
      <c r="D55" s="68" t="s">
        <v>0</v>
      </c>
      <c r="E55" s="63" t="s">
        <v>27</v>
      </c>
      <c r="F55" s="64"/>
      <c r="G55" s="63" t="s">
        <v>28</v>
      </c>
      <c r="H55" s="64"/>
      <c r="I55" s="63" t="s">
        <v>29</v>
      </c>
      <c r="J55" s="64"/>
      <c r="K55" s="77"/>
      <c r="L55" s="78"/>
      <c r="M55" s="78"/>
      <c r="N55" s="78"/>
      <c r="O55" s="78"/>
      <c r="P55" s="78"/>
      <c r="Q55" s="78"/>
      <c r="R55" s="78"/>
      <c r="S55" s="79"/>
    </row>
    <row r="56" spans="4:22" x14ac:dyDescent="0.2">
      <c r="D56" s="68"/>
      <c r="E56" s="65"/>
      <c r="F56" s="66"/>
      <c r="G56" s="65"/>
      <c r="H56" s="66"/>
      <c r="I56" s="65"/>
      <c r="J56" s="66"/>
      <c r="K56" s="80"/>
      <c r="L56" s="81"/>
      <c r="M56" s="81"/>
      <c r="N56" s="81"/>
      <c r="O56" s="81"/>
      <c r="P56" s="81"/>
      <c r="Q56" s="81"/>
      <c r="R56" s="81"/>
      <c r="S56" s="82"/>
    </row>
    <row r="57" spans="4:22" x14ac:dyDescent="0.2">
      <c r="D57" s="2" t="s">
        <v>9</v>
      </c>
      <c r="E57" s="60"/>
      <c r="F57" s="61"/>
      <c r="G57" s="60"/>
      <c r="H57" s="61"/>
      <c r="I57" s="60"/>
      <c r="J57" s="61"/>
      <c r="K57" s="80"/>
      <c r="L57" s="81"/>
      <c r="M57" s="81"/>
      <c r="N57" s="81"/>
      <c r="O57" s="81"/>
      <c r="P57" s="81"/>
      <c r="Q57" s="81"/>
      <c r="R57" s="81"/>
      <c r="S57" s="82"/>
    </row>
    <row r="58" spans="4:22" x14ac:dyDescent="0.2">
      <c r="D58" s="2" t="s">
        <v>10</v>
      </c>
      <c r="E58" s="60">
        <v>171</v>
      </c>
      <c r="F58" s="61"/>
      <c r="G58" s="60">
        <v>0.1009</v>
      </c>
      <c r="H58" s="61"/>
      <c r="I58" s="60">
        <v>2.722</v>
      </c>
      <c r="J58" s="61"/>
      <c r="K58" s="80"/>
      <c r="L58" s="81"/>
      <c r="M58" s="81"/>
      <c r="N58" s="81"/>
      <c r="O58" s="81"/>
      <c r="P58" s="81"/>
      <c r="Q58" s="81"/>
      <c r="R58" s="81"/>
      <c r="S58" s="82"/>
    </row>
    <row r="59" spans="4:22" x14ac:dyDescent="0.2">
      <c r="D59" s="2" t="s">
        <v>11</v>
      </c>
      <c r="E59" s="60"/>
      <c r="F59" s="61"/>
      <c r="G59" s="60"/>
      <c r="H59" s="61"/>
      <c r="I59" s="60"/>
      <c r="J59" s="61"/>
      <c r="K59" s="80"/>
      <c r="L59" s="81"/>
      <c r="M59" s="81"/>
      <c r="N59" s="81"/>
      <c r="O59" s="81"/>
      <c r="P59" s="81"/>
      <c r="Q59" s="81"/>
      <c r="R59" s="81"/>
      <c r="S59" s="82"/>
    </row>
    <row r="60" spans="4:22" x14ac:dyDescent="0.2">
      <c r="D60" s="2" t="s">
        <v>12</v>
      </c>
      <c r="E60" s="60"/>
      <c r="F60" s="61"/>
      <c r="G60" s="60"/>
      <c r="H60" s="61"/>
      <c r="I60" s="60"/>
      <c r="J60" s="61"/>
      <c r="K60" s="83"/>
      <c r="L60" s="84"/>
      <c r="M60" s="84"/>
      <c r="N60" s="84"/>
      <c r="O60" s="84"/>
      <c r="P60" s="84"/>
      <c r="Q60" s="84"/>
      <c r="R60" s="84"/>
      <c r="S60" s="85"/>
    </row>
    <row r="62" spans="4:22" x14ac:dyDescent="0.2">
      <c r="D62" s="67" t="s">
        <v>35</v>
      </c>
      <c r="E62" s="67"/>
      <c r="F62" s="67"/>
      <c r="G62" s="67"/>
      <c r="H62" s="67"/>
      <c r="I62" s="67"/>
      <c r="J62" s="67"/>
      <c r="K62" s="67" t="s">
        <v>36</v>
      </c>
      <c r="L62" s="67"/>
      <c r="M62" s="67"/>
      <c r="N62" s="67"/>
      <c r="O62" s="67"/>
      <c r="P62" s="67"/>
      <c r="Q62" s="67"/>
      <c r="R62" s="67"/>
      <c r="S62" s="67"/>
    </row>
    <row r="63" spans="4:22" x14ac:dyDescent="0.2"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</row>
    <row r="64" spans="4:22" x14ac:dyDescent="0.2"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</row>
  </sheetData>
  <mergeCells count="197">
    <mergeCell ref="D6:E6"/>
    <mergeCell ref="F6:M6"/>
    <mergeCell ref="N6:S6"/>
    <mergeCell ref="D7:G7"/>
    <mergeCell ref="H7:M7"/>
    <mergeCell ref="N7:S7"/>
    <mergeCell ref="D4:E5"/>
    <mergeCell ref="F4:O5"/>
    <mergeCell ref="P4:Q4"/>
    <mergeCell ref="R4:S4"/>
    <mergeCell ref="P5:Q5"/>
    <mergeCell ref="R5:S5"/>
    <mergeCell ref="R9:S9"/>
    <mergeCell ref="F10:G10"/>
    <mergeCell ref="H10:I10"/>
    <mergeCell ref="J10:K10"/>
    <mergeCell ref="L10:M10"/>
    <mergeCell ref="N10:O10"/>
    <mergeCell ref="P10:Q10"/>
    <mergeCell ref="R10:S10"/>
    <mergeCell ref="D8:D9"/>
    <mergeCell ref="E8:E9"/>
    <mergeCell ref="F8:G9"/>
    <mergeCell ref="H8:M8"/>
    <mergeCell ref="N8:O9"/>
    <mergeCell ref="P8:S8"/>
    <mergeCell ref="H9:I9"/>
    <mergeCell ref="J9:K9"/>
    <mergeCell ref="L9:M9"/>
    <mergeCell ref="P9:Q9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N17:N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E29:F29"/>
    <mergeCell ref="G29:H29"/>
    <mergeCell ref="I29:J29"/>
    <mergeCell ref="D31:J31"/>
    <mergeCell ref="K31:S31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D37:E37"/>
    <mergeCell ref="F37:M37"/>
    <mergeCell ref="N37:S37"/>
    <mergeCell ref="D38:G38"/>
    <mergeCell ref="H38:M38"/>
    <mergeCell ref="N38:S38"/>
    <mergeCell ref="D35:E36"/>
    <mergeCell ref="F35:O36"/>
    <mergeCell ref="P35:Q35"/>
    <mergeCell ref="R35:S35"/>
    <mergeCell ref="P36:Q36"/>
    <mergeCell ref="R36:S36"/>
    <mergeCell ref="R40:S40"/>
    <mergeCell ref="F41:G41"/>
    <mergeCell ref="H41:I41"/>
    <mergeCell ref="J41:K41"/>
    <mergeCell ref="L41:M41"/>
    <mergeCell ref="N41:O41"/>
    <mergeCell ref="P41:Q41"/>
    <mergeCell ref="R41:S41"/>
    <mergeCell ref="D39:D40"/>
    <mergeCell ref="E39:E40"/>
    <mergeCell ref="F39:G40"/>
    <mergeCell ref="H39:M39"/>
    <mergeCell ref="N39:O40"/>
    <mergeCell ref="P39:S39"/>
    <mergeCell ref="H40:I40"/>
    <mergeCell ref="J40:K40"/>
    <mergeCell ref="L40:M40"/>
    <mergeCell ref="P40:Q40"/>
    <mergeCell ref="R42:S42"/>
    <mergeCell ref="F43:G43"/>
    <mergeCell ref="H43:I43"/>
    <mergeCell ref="J43:K43"/>
    <mergeCell ref="L43:M43"/>
    <mergeCell ref="N43:O43"/>
    <mergeCell ref="P43:Q43"/>
    <mergeCell ref="R43:S43"/>
    <mergeCell ref="F42:G42"/>
    <mergeCell ref="H42:I42"/>
    <mergeCell ref="J42:K42"/>
    <mergeCell ref="L42:M42"/>
    <mergeCell ref="N42:O42"/>
    <mergeCell ref="P42:Q42"/>
    <mergeCell ref="R44:S44"/>
    <mergeCell ref="F45:G45"/>
    <mergeCell ref="H45:I45"/>
    <mergeCell ref="J45:K45"/>
    <mergeCell ref="L45:M45"/>
    <mergeCell ref="N45:O45"/>
    <mergeCell ref="P45:Q45"/>
    <mergeCell ref="R45:S45"/>
    <mergeCell ref="F44:G44"/>
    <mergeCell ref="H44:I44"/>
    <mergeCell ref="J44:K44"/>
    <mergeCell ref="L44:M44"/>
    <mergeCell ref="N44:O44"/>
    <mergeCell ref="P44:Q44"/>
    <mergeCell ref="D46:S46"/>
    <mergeCell ref="D47:E47"/>
    <mergeCell ref="F47:O47"/>
    <mergeCell ref="P47:Q49"/>
    <mergeCell ref="R47:S48"/>
    <mergeCell ref="D48:D49"/>
    <mergeCell ref="E48:E49"/>
    <mergeCell ref="F48:F49"/>
    <mergeCell ref="G48:G49"/>
    <mergeCell ref="H48:H49"/>
    <mergeCell ref="O48:O49"/>
    <mergeCell ref="I48:I49"/>
    <mergeCell ref="J48:J49"/>
    <mergeCell ref="K48:K49"/>
    <mergeCell ref="L48:L49"/>
    <mergeCell ref="M48:M49"/>
    <mergeCell ref="N48:N49"/>
    <mergeCell ref="V9:X10"/>
    <mergeCell ref="D62:J62"/>
    <mergeCell ref="K62:S62"/>
    <mergeCell ref="D63:J64"/>
    <mergeCell ref="K63:S64"/>
    <mergeCell ref="I57:J57"/>
    <mergeCell ref="E58:F58"/>
    <mergeCell ref="G58:H58"/>
    <mergeCell ref="I58:J58"/>
    <mergeCell ref="E59:F59"/>
    <mergeCell ref="G59:H59"/>
    <mergeCell ref="I59:J59"/>
    <mergeCell ref="D54:J54"/>
    <mergeCell ref="K54:S54"/>
    <mergeCell ref="D55:D56"/>
    <mergeCell ref="E55:F56"/>
    <mergeCell ref="G55:H56"/>
    <mergeCell ref="I55:J56"/>
    <mergeCell ref="K55:S60"/>
    <mergeCell ref="E57:F57"/>
    <mergeCell ref="G57:H57"/>
    <mergeCell ref="E60:F60"/>
    <mergeCell ref="G60:H60"/>
    <mergeCell ref="I60:J6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89CA8-E735-C04C-B047-17AA576B8499}">
  <dimension ref="D4:X33"/>
  <sheetViews>
    <sheetView topLeftCell="L1" workbookViewId="0">
      <selection activeCell="V9" sqref="V9:X12"/>
    </sheetView>
  </sheetViews>
  <sheetFormatPr baseColWidth="10" defaultRowHeight="16" x14ac:dyDescent="0.2"/>
  <cols>
    <col min="4" max="4" width="13.83203125" bestFit="1" customWidth="1"/>
    <col min="5" max="5" width="14.1640625" customWidth="1"/>
    <col min="6" max="6" width="12" customWidth="1"/>
    <col min="8" max="8" width="12.1640625" bestFit="1" customWidth="1"/>
  </cols>
  <sheetData>
    <row r="4" spans="4:24" x14ac:dyDescent="0.2">
      <c r="D4" s="74"/>
      <c r="E4" s="74"/>
      <c r="F4" s="86" t="s">
        <v>18</v>
      </c>
      <c r="G4" s="86"/>
      <c r="H4" s="86"/>
      <c r="I4" s="86"/>
      <c r="J4" s="86"/>
      <c r="K4" s="86"/>
      <c r="L4" s="86"/>
      <c r="M4" s="86"/>
      <c r="N4" s="86"/>
      <c r="O4" s="86"/>
      <c r="P4" s="74" t="s">
        <v>14</v>
      </c>
      <c r="Q4" s="74"/>
      <c r="R4" s="74" t="s">
        <v>15</v>
      </c>
      <c r="S4" s="74"/>
    </row>
    <row r="5" spans="4:24" x14ac:dyDescent="0.2">
      <c r="D5" s="74"/>
      <c r="E5" s="74"/>
      <c r="F5" s="86"/>
      <c r="G5" s="86"/>
      <c r="H5" s="86"/>
      <c r="I5" s="86"/>
      <c r="J5" s="86"/>
      <c r="K5" s="86"/>
      <c r="L5" s="86"/>
      <c r="M5" s="86"/>
      <c r="N5" s="86"/>
      <c r="O5" s="86"/>
      <c r="P5" s="74" t="s">
        <v>16</v>
      </c>
      <c r="Q5" s="74"/>
      <c r="R5" s="74" t="s">
        <v>17</v>
      </c>
      <c r="S5" s="74"/>
    </row>
    <row r="6" spans="4:24" x14ac:dyDescent="0.2">
      <c r="D6" s="76" t="s">
        <v>103</v>
      </c>
      <c r="E6" s="76"/>
      <c r="F6" s="88" t="s">
        <v>34</v>
      </c>
      <c r="G6" s="89"/>
      <c r="H6" s="89"/>
      <c r="I6" s="89"/>
      <c r="J6" s="89"/>
      <c r="K6" s="89"/>
      <c r="L6" s="89"/>
      <c r="M6" s="90"/>
      <c r="N6" s="76" t="s">
        <v>104</v>
      </c>
      <c r="O6" s="76"/>
      <c r="P6" s="76"/>
      <c r="Q6" s="76"/>
      <c r="R6" s="76"/>
      <c r="S6" s="76"/>
    </row>
    <row r="7" spans="4:24" x14ac:dyDescent="0.2">
      <c r="D7" s="76" t="s">
        <v>38</v>
      </c>
      <c r="E7" s="76"/>
      <c r="F7" s="76"/>
      <c r="G7" s="76"/>
      <c r="H7" s="76" t="s">
        <v>102</v>
      </c>
      <c r="I7" s="76"/>
      <c r="J7" s="76"/>
      <c r="K7" s="76"/>
      <c r="L7" s="76"/>
      <c r="M7" s="76"/>
      <c r="N7" s="76" t="s">
        <v>105</v>
      </c>
      <c r="O7" s="76"/>
      <c r="P7" s="76"/>
      <c r="Q7" s="76"/>
      <c r="R7" s="76"/>
      <c r="S7" s="76"/>
    </row>
    <row r="8" spans="4:24" ht="16" customHeight="1" x14ac:dyDescent="0.2">
      <c r="D8" s="62" t="s">
        <v>0</v>
      </c>
      <c r="E8" s="87" t="s">
        <v>1</v>
      </c>
      <c r="F8" s="87" t="s">
        <v>2</v>
      </c>
      <c r="G8" s="87"/>
      <c r="H8" s="91" t="s">
        <v>5</v>
      </c>
      <c r="I8" s="92"/>
      <c r="J8" s="92"/>
      <c r="K8" s="92"/>
      <c r="L8" s="92"/>
      <c r="M8" s="93"/>
      <c r="N8" s="62" t="s">
        <v>6</v>
      </c>
      <c r="O8" s="62"/>
      <c r="P8" s="75" t="s">
        <v>32</v>
      </c>
      <c r="Q8" s="75"/>
      <c r="R8" s="75"/>
      <c r="S8" s="75"/>
    </row>
    <row r="9" spans="4:24" x14ac:dyDescent="0.2">
      <c r="D9" s="62"/>
      <c r="E9" s="87"/>
      <c r="F9" s="87"/>
      <c r="G9" s="87"/>
      <c r="H9" s="94" t="s">
        <v>3</v>
      </c>
      <c r="I9" s="95"/>
      <c r="J9" s="94" t="s">
        <v>4</v>
      </c>
      <c r="K9" s="95"/>
      <c r="L9" s="94" t="s">
        <v>27</v>
      </c>
      <c r="M9" s="95"/>
      <c r="N9" s="62"/>
      <c r="O9" s="62"/>
      <c r="P9" s="96" t="s">
        <v>7</v>
      </c>
      <c r="Q9" s="96"/>
      <c r="R9" s="96" t="s">
        <v>8</v>
      </c>
      <c r="S9" s="96"/>
      <c r="V9" s="51" t="s">
        <v>251</v>
      </c>
      <c r="W9" s="52"/>
      <c r="X9" s="53"/>
    </row>
    <row r="10" spans="4:24" x14ac:dyDescent="0.2">
      <c r="D10" s="2" t="s">
        <v>9</v>
      </c>
      <c r="E10" s="3"/>
      <c r="F10" s="73"/>
      <c r="G10" s="73"/>
      <c r="H10" s="60"/>
      <c r="I10" s="61"/>
      <c r="J10" s="60"/>
      <c r="K10" s="61"/>
      <c r="L10" s="60"/>
      <c r="M10" s="61"/>
      <c r="N10" s="60"/>
      <c r="O10" s="61"/>
      <c r="P10" s="60"/>
      <c r="Q10" s="61"/>
      <c r="R10" s="60"/>
      <c r="S10" s="61"/>
      <c r="V10" s="54"/>
      <c r="W10" s="55"/>
      <c r="X10" s="56"/>
    </row>
    <row r="11" spans="4:24" ht="17" thickBot="1" x14ac:dyDescent="0.25">
      <c r="D11" s="2" t="s">
        <v>10</v>
      </c>
      <c r="E11" s="3">
        <v>32689</v>
      </c>
      <c r="F11" s="73">
        <v>32302</v>
      </c>
      <c r="G11" s="73"/>
      <c r="H11" s="60">
        <v>39</v>
      </c>
      <c r="I11" s="61"/>
      <c r="J11" s="60">
        <v>22</v>
      </c>
      <c r="K11" s="61"/>
      <c r="L11" s="60"/>
      <c r="M11" s="61"/>
      <c r="N11" s="60">
        <v>35892</v>
      </c>
      <c r="O11" s="61"/>
      <c r="P11" s="60">
        <v>48</v>
      </c>
      <c r="Q11" s="61"/>
      <c r="R11" s="60">
        <v>43.2</v>
      </c>
      <c r="S11" s="61"/>
      <c r="V11" s="25" t="s">
        <v>9</v>
      </c>
      <c r="W11" s="25" t="s">
        <v>10</v>
      </c>
      <c r="X11" s="25" t="s">
        <v>226</v>
      </c>
    </row>
    <row r="12" spans="4:24" ht="18" thickTop="1" thickBot="1" x14ac:dyDescent="0.25">
      <c r="D12" s="2" t="s">
        <v>11</v>
      </c>
      <c r="E12" s="3"/>
      <c r="F12" s="73"/>
      <c r="G12" s="73"/>
      <c r="H12" s="60"/>
      <c r="I12" s="61"/>
      <c r="J12" s="60"/>
      <c r="K12" s="61"/>
      <c r="L12" s="60"/>
      <c r="M12" s="61"/>
      <c r="N12" s="60"/>
      <c r="O12" s="61"/>
      <c r="P12" s="60"/>
      <c r="Q12" s="61"/>
      <c r="R12" s="60"/>
      <c r="S12" s="61"/>
      <c r="V12" s="28">
        <f>3.37/1000</f>
        <v>3.3700000000000002E-3</v>
      </c>
      <c r="W12" s="14">
        <f>5.9/1000</f>
        <v>5.9000000000000007E-3</v>
      </c>
      <c r="X12" s="14">
        <f>6.67/1000</f>
        <v>6.6699999999999997E-3</v>
      </c>
    </row>
    <row r="13" spans="4:24" x14ac:dyDescent="0.2">
      <c r="D13" s="2" t="s">
        <v>12</v>
      </c>
      <c r="E13" s="3"/>
      <c r="F13" s="73"/>
      <c r="G13" s="73"/>
      <c r="H13" s="60"/>
      <c r="I13" s="61"/>
      <c r="J13" s="60"/>
      <c r="K13" s="61"/>
      <c r="L13" s="60"/>
      <c r="M13" s="61"/>
      <c r="N13" s="60"/>
      <c r="O13" s="61"/>
      <c r="P13" s="60"/>
      <c r="Q13" s="61"/>
      <c r="R13" s="60"/>
      <c r="S13" s="61"/>
    </row>
    <row r="14" spans="4:24" x14ac:dyDescent="0.2">
      <c r="D14" s="6" t="s">
        <v>13</v>
      </c>
      <c r="E14" s="8">
        <f>SUM(E11:E13)</f>
        <v>32689</v>
      </c>
      <c r="F14" s="69">
        <f>SUM(F11:G13)</f>
        <v>32302</v>
      </c>
      <c r="G14" s="69"/>
      <c r="H14" s="58"/>
      <c r="I14" s="59"/>
      <c r="J14" s="58"/>
      <c r="K14" s="59"/>
      <c r="L14" s="58"/>
      <c r="M14" s="59"/>
      <c r="N14" s="69">
        <f>SUM(N10:O13)</f>
        <v>35892</v>
      </c>
      <c r="O14" s="69"/>
      <c r="P14" s="58"/>
      <c r="Q14" s="59"/>
      <c r="R14" s="69">
        <f>SUM(R11:S13)</f>
        <v>43.2</v>
      </c>
      <c r="S14" s="69"/>
    </row>
    <row r="15" spans="4:24" x14ac:dyDescent="0.2">
      <c r="D15" s="70" t="s">
        <v>106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2"/>
    </row>
    <row r="16" spans="4:24" x14ac:dyDescent="0.2">
      <c r="D16" s="62" t="s">
        <v>19</v>
      </c>
      <c r="E16" s="62"/>
      <c r="F16" s="62" t="s">
        <v>26</v>
      </c>
      <c r="G16" s="62"/>
      <c r="H16" s="62"/>
      <c r="I16" s="62"/>
      <c r="J16" s="62"/>
      <c r="K16" s="62"/>
      <c r="L16" s="62"/>
      <c r="M16" s="62"/>
      <c r="N16" s="62"/>
      <c r="O16" s="62"/>
      <c r="P16" s="62" t="s">
        <v>21</v>
      </c>
      <c r="Q16" s="62"/>
      <c r="R16" s="62" t="s">
        <v>22</v>
      </c>
      <c r="S16" s="62"/>
    </row>
    <row r="17" spans="4:20" x14ac:dyDescent="0.2">
      <c r="D17" s="68" t="s">
        <v>0</v>
      </c>
      <c r="E17" s="68" t="s">
        <v>20</v>
      </c>
      <c r="F17" s="68">
        <v>1</v>
      </c>
      <c r="G17" s="68">
        <v>2</v>
      </c>
      <c r="H17" s="68">
        <v>3</v>
      </c>
      <c r="I17" s="68">
        <v>4</v>
      </c>
      <c r="J17" s="68">
        <v>5</v>
      </c>
      <c r="K17" s="68">
        <v>6</v>
      </c>
      <c r="L17" s="68">
        <v>7</v>
      </c>
      <c r="M17" s="68">
        <v>8</v>
      </c>
      <c r="N17" s="68">
        <v>9</v>
      </c>
      <c r="O17" s="68">
        <v>10</v>
      </c>
      <c r="P17" s="62"/>
      <c r="Q17" s="62"/>
      <c r="R17" s="62"/>
      <c r="S17" s="62"/>
    </row>
    <row r="18" spans="4:20" x14ac:dyDescent="0.2"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2"/>
      <c r="Q18" s="62"/>
      <c r="R18" s="7" t="s">
        <v>23</v>
      </c>
      <c r="S18" s="7" t="s">
        <v>25</v>
      </c>
    </row>
    <row r="19" spans="4:20" x14ac:dyDescent="0.2">
      <c r="D19" s="2" t="s">
        <v>9</v>
      </c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20" x14ac:dyDescent="0.2">
      <c r="D20" s="2" t="s">
        <v>10</v>
      </c>
      <c r="E20" s="4" t="s">
        <v>48</v>
      </c>
      <c r="F20" s="1">
        <v>23.04</v>
      </c>
      <c r="G20" s="1">
        <v>23.41</v>
      </c>
      <c r="H20" s="1">
        <v>23.04</v>
      </c>
      <c r="I20" s="1">
        <v>23.41</v>
      </c>
      <c r="J20" s="1">
        <v>23.79</v>
      </c>
      <c r="K20" s="1">
        <v>23.05</v>
      </c>
      <c r="L20" s="1">
        <v>23.41</v>
      </c>
      <c r="M20" s="1">
        <v>23.05</v>
      </c>
      <c r="N20" s="1">
        <v>15</v>
      </c>
      <c r="O20" s="1">
        <v>10</v>
      </c>
      <c r="P20" s="1"/>
      <c r="Q20" s="1"/>
      <c r="R20" s="1">
        <v>4.7140000000000004</v>
      </c>
      <c r="S20" s="1">
        <v>2.17</v>
      </c>
      <c r="T20">
        <f>R20/W12</f>
        <v>798.98305084745755</v>
      </c>
    </row>
    <row r="21" spans="4:20" x14ac:dyDescent="0.2">
      <c r="D21" s="2" t="s">
        <v>11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20" x14ac:dyDescent="0.2">
      <c r="D22" s="2" t="s">
        <v>12</v>
      </c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20" x14ac:dyDescent="0.2">
      <c r="D23" s="62" t="s">
        <v>30</v>
      </c>
      <c r="E23" s="62"/>
      <c r="F23" s="62"/>
      <c r="G23" s="62"/>
      <c r="H23" s="62"/>
      <c r="I23" s="62"/>
      <c r="J23" s="62"/>
      <c r="K23" s="62" t="s">
        <v>31</v>
      </c>
      <c r="L23" s="62"/>
      <c r="M23" s="62"/>
      <c r="N23" s="62"/>
      <c r="O23" s="62"/>
      <c r="P23" s="62"/>
      <c r="Q23" s="62"/>
      <c r="R23" s="62"/>
      <c r="S23" s="62"/>
    </row>
    <row r="24" spans="4:20" x14ac:dyDescent="0.2">
      <c r="D24" s="68" t="s">
        <v>0</v>
      </c>
      <c r="E24" s="63" t="s">
        <v>27</v>
      </c>
      <c r="F24" s="64"/>
      <c r="G24" s="63" t="s">
        <v>28</v>
      </c>
      <c r="H24" s="64"/>
      <c r="I24" s="63" t="s">
        <v>29</v>
      </c>
      <c r="J24" s="64"/>
      <c r="K24" s="77"/>
      <c r="L24" s="78"/>
      <c r="M24" s="78"/>
      <c r="N24" s="78"/>
      <c r="O24" s="78"/>
      <c r="P24" s="78"/>
      <c r="Q24" s="78"/>
      <c r="R24" s="78"/>
      <c r="S24" s="79"/>
    </row>
    <row r="25" spans="4:20" x14ac:dyDescent="0.2">
      <c r="D25" s="68"/>
      <c r="E25" s="65"/>
      <c r="F25" s="66"/>
      <c r="G25" s="65"/>
      <c r="H25" s="66"/>
      <c r="I25" s="65"/>
      <c r="J25" s="66"/>
      <c r="K25" s="80"/>
      <c r="L25" s="81"/>
      <c r="M25" s="81"/>
      <c r="N25" s="81"/>
      <c r="O25" s="81"/>
      <c r="P25" s="81"/>
      <c r="Q25" s="81"/>
      <c r="R25" s="81"/>
      <c r="S25" s="82"/>
    </row>
    <row r="26" spans="4:20" x14ac:dyDescent="0.2">
      <c r="D26" s="2" t="s">
        <v>9</v>
      </c>
      <c r="E26" s="60"/>
      <c r="F26" s="61"/>
      <c r="G26" s="60"/>
      <c r="H26" s="61"/>
      <c r="I26" s="60"/>
      <c r="J26" s="61"/>
      <c r="K26" s="80"/>
      <c r="L26" s="81"/>
      <c r="M26" s="81"/>
      <c r="N26" s="81"/>
      <c r="O26" s="81"/>
      <c r="P26" s="81"/>
      <c r="Q26" s="81"/>
      <c r="R26" s="81"/>
      <c r="S26" s="82"/>
    </row>
    <row r="27" spans="4:20" x14ac:dyDescent="0.2">
      <c r="D27" s="2" t="s">
        <v>10</v>
      </c>
      <c r="E27" s="60">
        <v>492</v>
      </c>
      <c r="F27" s="61"/>
      <c r="G27" s="60">
        <v>0.2903</v>
      </c>
      <c r="H27" s="61"/>
      <c r="I27" s="60">
        <v>4.4240000000000004</v>
      </c>
      <c r="J27" s="61"/>
      <c r="K27" s="80"/>
      <c r="L27" s="81"/>
      <c r="M27" s="81"/>
      <c r="N27" s="81"/>
      <c r="O27" s="81"/>
      <c r="P27" s="81"/>
      <c r="Q27" s="81"/>
      <c r="R27" s="81"/>
      <c r="S27" s="82"/>
    </row>
    <row r="28" spans="4:20" x14ac:dyDescent="0.2">
      <c r="D28" s="2" t="s">
        <v>11</v>
      </c>
      <c r="E28" s="60"/>
      <c r="F28" s="61"/>
      <c r="G28" s="60"/>
      <c r="H28" s="61"/>
      <c r="I28" s="60"/>
      <c r="J28" s="61"/>
      <c r="K28" s="80"/>
      <c r="L28" s="81"/>
      <c r="M28" s="81"/>
      <c r="N28" s="81"/>
      <c r="O28" s="81"/>
      <c r="P28" s="81"/>
      <c r="Q28" s="81"/>
      <c r="R28" s="81"/>
      <c r="S28" s="82"/>
    </row>
    <row r="29" spans="4:20" x14ac:dyDescent="0.2">
      <c r="D29" s="2" t="s">
        <v>12</v>
      </c>
      <c r="E29" s="60"/>
      <c r="F29" s="61"/>
      <c r="G29" s="60"/>
      <c r="H29" s="61"/>
      <c r="I29" s="60"/>
      <c r="J29" s="61"/>
      <c r="K29" s="83"/>
      <c r="L29" s="84"/>
      <c r="M29" s="84"/>
      <c r="N29" s="84"/>
      <c r="O29" s="84"/>
      <c r="P29" s="84"/>
      <c r="Q29" s="84"/>
      <c r="R29" s="84"/>
      <c r="S29" s="85"/>
    </row>
    <row r="30" spans="4:20" ht="6" customHeight="1" x14ac:dyDescent="0.2"/>
    <row r="31" spans="4:20" x14ac:dyDescent="0.2">
      <c r="D31" s="67" t="s">
        <v>35</v>
      </c>
      <c r="E31" s="67"/>
      <c r="F31" s="67"/>
      <c r="G31" s="67"/>
      <c r="H31" s="67"/>
      <c r="I31" s="67"/>
      <c r="J31" s="67"/>
      <c r="K31" s="67" t="s">
        <v>36</v>
      </c>
      <c r="L31" s="67"/>
      <c r="M31" s="67"/>
      <c r="N31" s="67"/>
      <c r="O31" s="67"/>
      <c r="P31" s="67"/>
      <c r="Q31" s="67"/>
      <c r="R31" s="67"/>
      <c r="S31" s="67"/>
    </row>
    <row r="32" spans="4:20" x14ac:dyDescent="0.2"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4:19" x14ac:dyDescent="0.2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99">
    <mergeCell ref="D4:E5"/>
    <mergeCell ref="F4:O5"/>
    <mergeCell ref="P4:Q4"/>
    <mergeCell ref="R4:S4"/>
    <mergeCell ref="P5:Q5"/>
    <mergeCell ref="R5:S5"/>
    <mergeCell ref="D6:E6"/>
    <mergeCell ref="F6:M6"/>
    <mergeCell ref="N6:S6"/>
    <mergeCell ref="D7:G7"/>
    <mergeCell ref="H7:M7"/>
    <mergeCell ref="N7:S7"/>
    <mergeCell ref="P8:S8"/>
    <mergeCell ref="H9:I9"/>
    <mergeCell ref="J9:K9"/>
    <mergeCell ref="L9:M9"/>
    <mergeCell ref="P9:Q9"/>
    <mergeCell ref="R9:S9"/>
    <mergeCell ref="D8:D9"/>
    <mergeCell ref="E8:E9"/>
    <mergeCell ref="F8:G9"/>
    <mergeCell ref="H8:M8"/>
    <mergeCell ref="N8:O9"/>
    <mergeCell ref="F10:G10"/>
    <mergeCell ref="H10:I10"/>
    <mergeCell ref="J10:K10"/>
    <mergeCell ref="L10:M10"/>
    <mergeCell ref="N10:O10"/>
    <mergeCell ref="P10:Q10"/>
    <mergeCell ref="R10:S10"/>
    <mergeCell ref="R11:S11"/>
    <mergeCell ref="F12:G12"/>
    <mergeCell ref="H12:I12"/>
    <mergeCell ref="J12:K12"/>
    <mergeCell ref="L12:M12"/>
    <mergeCell ref="N12:O12"/>
    <mergeCell ref="P12:Q12"/>
    <mergeCell ref="R12:S12"/>
    <mergeCell ref="F11:G11"/>
    <mergeCell ref="H11:I11"/>
    <mergeCell ref="J11:K11"/>
    <mergeCell ref="L11:M11"/>
    <mergeCell ref="N11:O11"/>
    <mergeCell ref="P11:Q11"/>
    <mergeCell ref="R13:S13"/>
    <mergeCell ref="F14:G14"/>
    <mergeCell ref="H14:I14"/>
    <mergeCell ref="J14:K14"/>
    <mergeCell ref="L14:M14"/>
    <mergeCell ref="N14:O14"/>
    <mergeCell ref="P14:Q14"/>
    <mergeCell ref="R14:S14"/>
    <mergeCell ref="F13:G13"/>
    <mergeCell ref="H13:I13"/>
    <mergeCell ref="J13:K13"/>
    <mergeCell ref="L13:M13"/>
    <mergeCell ref="N13:O13"/>
    <mergeCell ref="P13:Q13"/>
    <mergeCell ref="D15:S15"/>
    <mergeCell ref="D16:E16"/>
    <mergeCell ref="F16:O16"/>
    <mergeCell ref="P16:Q18"/>
    <mergeCell ref="R16:S17"/>
    <mergeCell ref="D17:D18"/>
    <mergeCell ref="E17:E18"/>
    <mergeCell ref="F17:F18"/>
    <mergeCell ref="G17:G18"/>
    <mergeCell ref="H17:H18"/>
    <mergeCell ref="O17:O18"/>
    <mergeCell ref="I17:I18"/>
    <mergeCell ref="J17:J18"/>
    <mergeCell ref="K17:K18"/>
    <mergeCell ref="L17:L18"/>
    <mergeCell ref="M17:M18"/>
    <mergeCell ref="D23:J23"/>
    <mergeCell ref="K23:S23"/>
    <mergeCell ref="D24:D25"/>
    <mergeCell ref="E24:F25"/>
    <mergeCell ref="G24:H25"/>
    <mergeCell ref="I24:J25"/>
    <mergeCell ref="K24:S29"/>
    <mergeCell ref="E26:F26"/>
    <mergeCell ref="G26:H26"/>
    <mergeCell ref="V9:X10"/>
    <mergeCell ref="N17:N18"/>
    <mergeCell ref="D32:J33"/>
    <mergeCell ref="K32:S33"/>
    <mergeCell ref="I26:J26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D31:J31"/>
    <mergeCell ref="K31:S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59</vt:i4>
      </vt:variant>
    </vt:vector>
  </HeadingPairs>
  <TitlesOfParts>
    <vt:vector size="59" baseType="lpstr">
      <vt:lpstr>01 02 23</vt:lpstr>
      <vt:lpstr>03 02 23</vt:lpstr>
      <vt:lpstr>09 02 23</vt:lpstr>
      <vt:lpstr>10 02 23</vt:lpstr>
      <vt:lpstr>16 02 23</vt:lpstr>
      <vt:lpstr>17 02 23</vt:lpstr>
      <vt:lpstr>18 02 23</vt:lpstr>
      <vt:lpstr>23 02 23</vt:lpstr>
      <vt:lpstr>24 02 23</vt:lpstr>
      <vt:lpstr>02 03 23</vt:lpstr>
      <vt:lpstr>04 03 23</vt:lpstr>
      <vt:lpstr>09 03 23</vt:lpstr>
      <vt:lpstr>10 03 23</vt:lpstr>
      <vt:lpstr>16 03 23</vt:lpstr>
      <vt:lpstr>17 03 23</vt:lpstr>
      <vt:lpstr>24 03 23</vt:lpstr>
      <vt:lpstr>28 03 23</vt:lpstr>
      <vt:lpstr>04 04 23</vt:lpstr>
      <vt:lpstr>14 04 23</vt:lpstr>
      <vt:lpstr>20 04 23</vt:lpstr>
      <vt:lpstr>21 04 23</vt:lpstr>
      <vt:lpstr>25 04 23</vt:lpstr>
      <vt:lpstr>27 04 23</vt:lpstr>
      <vt:lpstr>28 04 23</vt:lpstr>
      <vt:lpstr>04 05 23</vt:lpstr>
      <vt:lpstr>05 05 23</vt:lpstr>
      <vt:lpstr>06 05 23</vt:lpstr>
      <vt:lpstr>08 05 23</vt:lpstr>
      <vt:lpstr>12 05 23</vt:lpstr>
      <vt:lpstr>19 05 23</vt:lpstr>
      <vt:lpstr>25 05 23</vt:lpstr>
      <vt:lpstr>27 05 23</vt:lpstr>
      <vt:lpstr>30 05 23</vt:lpstr>
      <vt:lpstr>31 05 23</vt:lpstr>
      <vt:lpstr>06 06 23</vt:lpstr>
      <vt:lpstr>13 06 23</vt:lpstr>
      <vt:lpstr>14 06 23</vt:lpstr>
      <vt:lpstr>16 06 23</vt:lpstr>
      <vt:lpstr>20 06 23</vt:lpstr>
      <vt:lpstr>21 06 23</vt:lpstr>
      <vt:lpstr>29 06 23</vt:lpstr>
      <vt:lpstr>30 06 23</vt:lpstr>
      <vt:lpstr>07 07 23</vt:lpstr>
      <vt:lpstr>08 07 23</vt:lpstr>
      <vt:lpstr>10 07 23</vt:lpstr>
      <vt:lpstr>12 07 23</vt:lpstr>
      <vt:lpstr>17 07 23</vt:lpstr>
      <vt:lpstr>18 07 23</vt:lpstr>
      <vt:lpstr>24 07 23</vt:lpstr>
      <vt:lpstr>26 07 23</vt:lpstr>
      <vt:lpstr>31 07 23</vt:lpstr>
      <vt:lpstr>01 08 23</vt:lpstr>
      <vt:lpstr>08 08 23</vt:lpstr>
      <vt:lpstr>14 08 23</vt:lpstr>
      <vt:lpstr>15 08 23</vt:lpstr>
      <vt:lpstr>22 08 23</vt:lpstr>
      <vt:lpstr>23 08 23</vt:lpstr>
      <vt:lpstr>Análisis de Diagnóstico</vt:lpstr>
      <vt:lpstr>Ejecución del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2023-05-23T20:41:39Z</dcterms:created>
  <dcterms:modified xsi:type="dcterms:W3CDTF">2023-11-12T00:29:32Z</dcterms:modified>
</cp:coreProperties>
</file>