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D:\EQ-333\Descargas\ENTREGABLES VALIDACION\CMC\"/>
    </mc:Choice>
  </mc:AlternateContent>
  <xr:revisionPtr revIDLastSave="0" documentId="13_ncr:1_{ADEAE0BB-06AE-48DD-A74F-3C3131758F6F}" xr6:coauthVersionLast="47" xr6:coauthVersionMax="47" xr10:uidLastSave="{00000000-0000-0000-0000-000000000000}"/>
  <bookViews>
    <workbookView xWindow="1428" yWindow="1428" windowWidth="17280" windowHeight="8880" tabRatio="866" xr2:uid="{00000000-000D-0000-FFFF-FFFF00000000}"/>
  </bookViews>
  <sheets>
    <sheet name="0,5 m3.h a 1 m3.h GMP25" sheetId="20" r:id="rId1"/>
    <sheet name="1 m3.h a 25 m3.h GMP25" sheetId="21" r:id="rId2"/>
    <sheet name="Instrucciones" sheetId="14" r:id="rId3"/>
  </sheets>
  <definedNames>
    <definedName name="_xlnm.Print_Area" localSheetId="0">'0,5 m3.h a 1 m3.h GMP25'!$A$1:$M$52</definedName>
    <definedName name="_xlnm.Print_Area" localSheetId="1">'1 m3.h a 25 m3.h GMP25'!$A$1:$M$52</definedName>
    <definedName name="_xlnm.Print_Area" localSheetId="2">Instrucciones!$A$1:$N$12</definedName>
  </definedNames>
  <calcPr calcId="181029"/>
</workbook>
</file>

<file path=xl/calcChain.xml><?xml version="1.0" encoding="utf-8"?>
<calcChain xmlns="http://schemas.openxmlformats.org/spreadsheetml/2006/main">
  <c r="M47" i="21" l="1"/>
  <c r="I37" i="21"/>
  <c r="I44" i="21" l="1"/>
  <c r="M44" i="21" s="1"/>
  <c r="I43" i="21"/>
  <c r="I42" i="21" s="1"/>
  <c r="M42" i="21" s="1"/>
  <c r="I41" i="21"/>
  <c r="I40" i="21" s="1"/>
  <c r="M40" i="21" s="1"/>
  <c r="I39" i="21"/>
  <c r="I38" i="21"/>
  <c r="I36" i="21"/>
  <c r="I34" i="21"/>
  <c r="I33" i="21"/>
  <c r="I32" i="21"/>
  <c r="I31" i="21"/>
  <c r="I29" i="21"/>
  <c r="I28" i="21"/>
  <c r="I27" i="21"/>
  <c r="I26" i="21"/>
  <c r="I24" i="21"/>
  <c r="I23" i="21"/>
  <c r="I22" i="21"/>
  <c r="I21" i="21"/>
  <c r="I20" i="21"/>
  <c r="I18" i="21"/>
  <c r="I17" i="21"/>
  <c r="I16" i="21"/>
  <c r="I15" i="21"/>
  <c r="I14" i="21"/>
  <c r="B9" i="21"/>
  <c r="J7" i="21"/>
  <c r="B7" i="21"/>
  <c r="B5" i="21"/>
  <c r="L3" i="21"/>
  <c r="L2" i="21"/>
  <c r="I43" i="20"/>
  <c r="I37" i="20"/>
  <c r="I36" i="20"/>
  <c r="I31" i="20"/>
  <c r="I20" i="20"/>
  <c r="I26" i="20"/>
  <c r="I14" i="20"/>
  <c r="I19" i="21" l="1"/>
  <c r="M19" i="21" s="1"/>
  <c r="I13" i="21"/>
  <c r="M13" i="21" s="1"/>
  <c r="I30" i="21"/>
  <c r="M30" i="21" s="1"/>
  <c r="I25" i="21"/>
  <c r="M25" i="21" s="1"/>
  <c r="I35" i="21"/>
  <c r="M35" i="21" s="1"/>
  <c r="M46" i="21" l="1"/>
  <c r="M48" i="21" s="1"/>
  <c r="M49" i="21" s="1"/>
  <c r="I32" i="20"/>
  <c r="I44" i="20" l="1"/>
  <c r="M44" i="20" s="1"/>
  <c r="I42" i="20"/>
  <c r="M42" i="20" s="1"/>
  <c r="I41" i="20"/>
  <c r="I40" i="20" s="1"/>
  <c r="M40" i="20" s="1"/>
  <c r="I39" i="20"/>
  <c r="I38" i="20"/>
  <c r="I34" i="20"/>
  <c r="I33" i="20"/>
  <c r="I29" i="20"/>
  <c r="I28" i="20"/>
  <c r="I27" i="20"/>
  <c r="I24" i="20"/>
  <c r="I23" i="20"/>
  <c r="I22" i="20"/>
  <c r="I21" i="20"/>
  <c r="I18" i="20"/>
  <c r="I17" i="20"/>
  <c r="I16" i="20"/>
  <c r="I15" i="20"/>
  <c r="B9" i="20"/>
  <c r="J7" i="20"/>
  <c r="B7" i="20"/>
  <c r="B5" i="20"/>
  <c r="L3" i="20"/>
  <c r="L2" i="20"/>
  <c r="I25" i="20" l="1"/>
  <c r="M25" i="20" s="1"/>
  <c r="I19" i="20"/>
  <c r="M19" i="20" s="1"/>
  <c r="I30" i="20"/>
  <c r="M30" i="20" s="1"/>
  <c r="I35" i="20"/>
  <c r="M35" i="20" s="1"/>
  <c r="I13" i="20"/>
  <c r="M13" i="20" s="1"/>
  <c r="M46" i="20" l="1"/>
  <c r="M47" i="20" s="1"/>
  <c r="M48" i="20" l="1"/>
  <c r="M49" i="20" s="1"/>
  <c r="M2" i="14" l="1"/>
  <c r="M3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Rocio del Pilar Quijano Torres</author>
  </authors>
  <commentList>
    <comment ref="E11" authorId="0" shapeId="0" xr:uid="{EBA2DF0C-203D-467C-954C-3B1DEB7835A3}">
      <text>
        <r>
          <rPr>
            <b/>
            <sz val="8"/>
            <color indexed="81"/>
            <rFont val="Tahoma"/>
            <family val="2"/>
          </rPr>
          <t>Para obtener mayor información sobre la manera de diligenciar los campos, hacer clic en el título de cada columna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Rocio del Pilar Quijano Torres</author>
  </authors>
  <commentList>
    <comment ref="E11" authorId="0" shapeId="0" xr:uid="{4E88E681-CC06-4F76-8DD3-31191B9A6586}">
      <text>
        <r>
          <rPr>
            <b/>
            <sz val="8"/>
            <color indexed="81"/>
            <rFont val="Tahoma"/>
            <family val="2"/>
          </rPr>
          <t>Para obtener mayor información sobre la manera de diligenciar los campos, hacer clic en el título de cada columna</t>
        </r>
      </text>
    </comment>
  </commentList>
</comments>
</file>

<file path=xl/sharedStrings.xml><?xml version="1.0" encoding="utf-8"?>
<sst xmlns="http://schemas.openxmlformats.org/spreadsheetml/2006/main" count="472" uniqueCount="76">
  <si>
    <t>Distribución</t>
  </si>
  <si>
    <t>Coeficiente de sensibilidad</t>
  </si>
  <si>
    <t>Incertidumbre original</t>
  </si>
  <si>
    <t>Valor</t>
  </si>
  <si>
    <t>Unidades</t>
  </si>
  <si>
    <t xml:space="preserve">Grados efectivos de libertad </t>
  </si>
  <si>
    <t>Incertidumbre estándar u(xi)</t>
  </si>
  <si>
    <r>
      <t>Incertidumbre
u</t>
    </r>
    <r>
      <rPr>
        <b/>
        <vertAlign val="subscript"/>
        <sz val="11"/>
        <rFont val="Arial Narrow"/>
        <family val="2"/>
      </rPr>
      <t>i</t>
    </r>
    <r>
      <rPr>
        <b/>
        <sz val="11"/>
        <rFont val="Arial Narrow"/>
        <family val="2"/>
      </rPr>
      <t>(y)</t>
    </r>
  </si>
  <si>
    <t>Resolución</t>
  </si>
  <si>
    <t>Calibración</t>
  </si>
  <si>
    <t>Deriva</t>
  </si>
  <si>
    <t>Repetibilidad</t>
  </si>
  <si>
    <t>%</t>
  </si>
  <si>
    <t>Temperatura Patrón</t>
  </si>
  <si>
    <t>Presión Patrón</t>
  </si>
  <si>
    <t>Clase</t>
  </si>
  <si>
    <t>Prof. Inmersión</t>
  </si>
  <si>
    <t>°C</t>
  </si>
  <si>
    <t>Temperatura Instrumento</t>
  </si>
  <si>
    <t>-</t>
  </si>
  <si>
    <t>hPa</t>
  </si>
  <si>
    <t>Presión Instrumento</t>
  </si>
  <si>
    <t>Error del Patrón</t>
  </si>
  <si>
    <t>Error de Medición</t>
  </si>
  <si>
    <r>
      <t>m</t>
    </r>
    <r>
      <rPr>
        <b/>
        <vertAlign val="superscript"/>
        <sz val="11"/>
        <rFont val="Arial Narrow"/>
        <family val="2"/>
      </rPr>
      <t>3</t>
    </r>
  </si>
  <si>
    <t>Método de calibración</t>
  </si>
  <si>
    <t>Adimensional</t>
  </si>
  <si>
    <t>%E</t>
  </si>
  <si>
    <t>%E/°C</t>
  </si>
  <si>
    <t>%E/hPa</t>
  </si>
  <si>
    <t>%E/%e</t>
  </si>
  <si>
    <t>Volumen registrado por Patrón</t>
  </si>
  <si>
    <t>%E/Vmm</t>
  </si>
  <si>
    <r>
      <t>m</t>
    </r>
    <r>
      <rPr>
        <vertAlign val="superscript"/>
        <sz val="11"/>
        <rFont val="Arial Narrow"/>
        <family val="2"/>
      </rPr>
      <t>3</t>
    </r>
  </si>
  <si>
    <t>Fuente de incertidumbre</t>
  </si>
  <si>
    <t>Magnitud de entrada o fuente de incertidumbre</t>
  </si>
  <si>
    <t>Valor para la magnitud de entrada o fuente de incertidumbre</t>
  </si>
  <si>
    <t>Unidades en el SI</t>
  </si>
  <si>
    <t>Distribución de probabilidad para la incertidumbre original.</t>
  </si>
  <si>
    <t>Incertidumbre de medida expresada como una desviación típica.</t>
  </si>
  <si>
    <t>Incertidumbre combinada</t>
  </si>
  <si>
    <t>Incertidumbre expandida U</t>
  </si>
  <si>
    <t>NOMBRE OEC</t>
  </si>
  <si>
    <t>CÓDIGO OEC</t>
  </si>
  <si>
    <t>FECHA DE DILIGENCIAMIENTO (aaaa-mm-dd)</t>
  </si>
  <si>
    <t>Nota:</t>
  </si>
  <si>
    <t>Insertar filas en caso de ser necesario.</t>
  </si>
  <si>
    <t>La incertidumbre expandida U es expresada en [%]</t>
  </si>
  <si>
    <t>Factor de cobertura</t>
  </si>
  <si>
    <t>Factor que indica el peso para cada una de las magnitudes de entrada en la magnitud de salida.</t>
  </si>
  <si>
    <t>Incertidumbre típica obtenida a partir de las incertidumbres típicas individuales asociadas a las magnitudes de entrada de un modelo de medición.</t>
  </si>
  <si>
    <t>Número mayor que uno (1) por el que se multiplica una incertidumbre típica combinada para obtener una incertidumbre expandida.</t>
  </si>
  <si>
    <t>Producto de una incertidumbre típica combinada y un factor mayor que uno (1).</t>
  </si>
  <si>
    <t>Normal</t>
  </si>
  <si>
    <t>Rectangular</t>
  </si>
  <si>
    <t>Normal, k</t>
  </si>
  <si>
    <t>Normal, k=1</t>
  </si>
  <si>
    <t>Intervalo de medición</t>
  </si>
  <si>
    <t>F*</t>
  </si>
  <si>
    <t>M*</t>
  </si>
  <si>
    <t>S*</t>
  </si>
  <si>
    <t>Registre el intervalo para el cual se presenta la CMC</t>
  </si>
  <si>
    <t>Intervalo</t>
  </si>
  <si>
    <t>F</t>
  </si>
  <si>
    <t>M</t>
  </si>
  <si>
    <t>S</t>
  </si>
  <si>
    <t>X</t>
  </si>
  <si>
    <t>MAGNITUD</t>
  </si>
  <si>
    <t>I - 011</t>
  </si>
  <si>
    <r>
      <rPr>
        <b/>
        <sz val="9"/>
        <color indexed="8"/>
        <rFont val="Arial Narrow"/>
        <family val="2"/>
      </rPr>
      <t>CORPORACIÓN</t>
    </r>
    <r>
      <rPr>
        <b/>
        <sz val="11"/>
        <color indexed="8"/>
        <rFont val="Arial Narrow"/>
        <family val="2"/>
      </rPr>
      <t xml:space="preserve">
CENTRO DE DESARROLLO TECNOLOGICO DEL GAS</t>
    </r>
  </si>
  <si>
    <t>HOJA 7/9</t>
  </si>
  <si>
    <t>HOJA 9/9</t>
  </si>
  <si>
    <t>MANUAL DE INSTRUCTIVOS</t>
  </si>
  <si>
    <t>Residuo Interpolación</t>
  </si>
  <si>
    <t>0,5 m3.h a 1 m3.h</t>
  </si>
  <si>
    <t>1 m3.h a 25 m3.h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</si>
</sst>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0.00000000"/>
    <numFmt numFmtId="165" formatCode="0.00000"/>
    <numFmt numFmtId="166" formatCode="0.0000"/>
    <numFmt numFmtId="167" formatCode="0.000"/>
    <numFmt numFmtId="168" formatCode="0.0"/>
    <numFmt numFmtId="169" formatCode="_ [$€-2]\ * #,##0.00_ ;_ [$€-2]\ * \-#,##0.00_ ;_ [$€-2]\ * &quot;-&quot;??_ "/>
    <numFmt numFmtId="170" formatCode="yyyy\-mm\-dd;@"/>
  </numFmts>
  <fonts count="19" x14ac:knownFonts="1">
    <font>
      <sz val="11"/>
      <color theme="1"/>
      <name val="Calibri"/>
      <family val="2"/>
      <scheme val="minor"/>
    </font>
    <font>
      <sz val="11"/>
      <name val="Arial Narrow"/>
      <family val="2"/>
    </font>
    <font>
      <b/>
      <sz val="11"/>
      <name val="Arial Narrow"/>
      <family val="2"/>
    </font>
    <font>
      <b/>
      <vertAlign val="subscript"/>
      <sz val="11"/>
      <name val="Arial Narrow"/>
      <family val="2"/>
    </font>
    <font>
      <sz val="10"/>
      <name val="Arial"/>
      <family val="2"/>
    </font>
    <font>
      <b/>
      <vertAlign val="superscript"/>
      <sz val="11"/>
      <name val="Arial Narrow"/>
      <family val="2"/>
    </font>
    <font>
      <vertAlign val="superscript"/>
      <sz val="11"/>
      <name val="Arial Narrow"/>
      <family val="2"/>
    </font>
    <font>
      <b/>
      <sz val="10"/>
      <name val="Century Gothic"/>
      <family val="2"/>
    </font>
    <font>
      <b/>
      <sz val="8"/>
      <color indexed="81"/>
      <name val="Tahoma"/>
      <family val="2"/>
    </font>
    <font>
      <u/>
      <sz val="11"/>
      <color theme="10"/>
      <name val="Calibri"/>
      <family val="2"/>
      <scheme val="minor"/>
    </font>
    <font>
      <sz val="11"/>
      <color theme="1"/>
      <name val="Arial Narrow"/>
      <family val="2"/>
    </font>
    <font>
      <b/>
      <sz val="11"/>
      <color theme="1"/>
      <name val="Arial Narrow"/>
      <family val="2"/>
    </font>
    <font>
      <b/>
      <sz val="10"/>
      <color theme="0"/>
      <name val="Century Gothic"/>
      <family val="2"/>
    </font>
    <font>
      <sz val="10"/>
      <color rgb="FF263238"/>
      <name val="Arial"/>
      <family val="2"/>
    </font>
    <font>
      <b/>
      <sz val="11"/>
      <name val="Century Gothic"/>
      <family val="2"/>
    </font>
    <font>
      <sz val="11"/>
      <name val="Century Gothic"/>
      <family val="2"/>
    </font>
    <font>
      <sz val="11"/>
      <color theme="1"/>
      <name val="Century Gothic"/>
      <family val="2"/>
    </font>
    <font>
      <b/>
      <sz val="9"/>
      <color indexed="8"/>
      <name val="Arial Narrow"/>
      <family val="2"/>
    </font>
    <font>
      <b/>
      <sz val="11"/>
      <color indexed="8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169" fontId="4" fillId="0" borderId="0"/>
  </cellStyleXfs>
  <cellXfs count="104">
    <xf numFmtId="0" fontId="0" fillId="0" borderId="0" xfId="0"/>
    <xf numFmtId="0" fontId="10" fillId="2" borderId="0" xfId="0" applyFont="1" applyFill="1"/>
    <xf numFmtId="0" fontId="1" fillId="2" borderId="0" xfId="0" applyFont="1" applyFill="1"/>
    <xf numFmtId="0" fontId="2" fillId="3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center" vertical="center"/>
    </xf>
    <xf numFmtId="167" fontId="10" fillId="2" borderId="1" xfId="0" applyNumberFormat="1" applyFont="1" applyFill="1" applyBorder="1" applyAlignment="1">
      <alignment horizontal="center" vertical="center"/>
    </xf>
    <xf numFmtId="168" fontId="10" fillId="2" borderId="1" xfId="0" applyNumberFormat="1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164" fontId="10" fillId="2" borderId="0" xfId="0" applyNumberFormat="1" applyFont="1" applyFill="1"/>
    <xf numFmtId="0" fontId="1" fillId="2" borderId="1" xfId="0" applyFont="1" applyFill="1" applyBorder="1" applyAlignment="1">
      <alignment vertical="center" wrapText="1"/>
    </xf>
    <xf numFmtId="0" fontId="10" fillId="2" borderId="1" xfId="0" applyFont="1" applyFill="1" applyBorder="1"/>
    <xf numFmtId="0" fontId="1" fillId="2" borderId="1" xfId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vertical="center"/>
    </xf>
    <xf numFmtId="0" fontId="13" fillId="0" borderId="0" xfId="0" applyFont="1"/>
    <xf numFmtId="0" fontId="1" fillId="4" borderId="1" xfId="0" applyFont="1" applyFill="1" applyBorder="1" applyAlignment="1">
      <alignment horizontal="center"/>
    </xf>
    <xf numFmtId="11" fontId="1" fillId="4" borderId="1" xfId="0" applyNumberFormat="1" applyFont="1" applyFill="1" applyBorder="1" applyAlignment="1">
      <alignment horizontal="center"/>
    </xf>
    <xf numFmtId="0" fontId="10" fillId="0" borderId="0" xfId="0" applyFont="1"/>
    <xf numFmtId="164" fontId="10" fillId="0" borderId="0" xfId="0" applyNumberFormat="1" applyFont="1"/>
    <xf numFmtId="0" fontId="10" fillId="2" borderId="6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167" fontId="1" fillId="4" borderId="1" xfId="0" applyNumberFormat="1" applyFont="1" applyFill="1" applyBorder="1" applyAlignment="1">
      <alignment horizontal="center"/>
    </xf>
    <xf numFmtId="11" fontId="1" fillId="2" borderId="1" xfId="0" applyNumberFormat="1" applyFont="1" applyFill="1" applyBorder="1" applyAlignment="1">
      <alignment horizontal="center" vertical="center"/>
    </xf>
    <xf numFmtId="11" fontId="10" fillId="2" borderId="1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0" fillId="4" borderId="0" xfId="0" applyFont="1" applyFill="1"/>
    <xf numFmtId="0" fontId="10" fillId="4" borderId="13" xfId="0" applyFont="1" applyFill="1" applyBorder="1"/>
    <xf numFmtId="0" fontId="10" fillId="4" borderId="4" xfId="0" applyFont="1" applyFill="1" applyBorder="1"/>
    <xf numFmtId="0" fontId="10" fillId="2" borderId="8" xfId="0" applyFont="1" applyFill="1" applyBorder="1"/>
    <xf numFmtId="0" fontId="10" fillId="4" borderId="12" xfId="0" applyFont="1" applyFill="1" applyBorder="1"/>
    <xf numFmtId="0" fontId="10" fillId="4" borderId="3" xfId="0" applyFont="1" applyFill="1" applyBorder="1"/>
    <xf numFmtId="0" fontId="10" fillId="4" borderId="5" xfId="0" applyFont="1" applyFill="1" applyBorder="1"/>
    <xf numFmtId="0" fontId="15" fillId="2" borderId="1" xfId="1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vertical="center" wrapText="1"/>
    </xf>
    <xf numFmtId="0" fontId="15" fillId="2" borderId="15" xfId="0" applyFont="1" applyFill="1" applyBorder="1" applyAlignment="1">
      <alignment vertical="center"/>
    </xf>
    <xf numFmtId="0" fontId="15" fillId="2" borderId="15" xfId="0" applyFont="1" applyFill="1" applyBorder="1"/>
    <xf numFmtId="0" fontId="15" fillId="4" borderId="0" xfId="0" applyFont="1" applyFill="1" applyAlignment="1">
      <alignment vertical="center" wrapText="1"/>
    </xf>
    <xf numFmtId="0" fontId="15" fillId="4" borderId="0" xfId="0" applyFont="1" applyFill="1" applyAlignment="1">
      <alignment vertical="center"/>
    </xf>
    <xf numFmtId="0" fontId="15" fillId="4" borderId="0" xfId="0" applyFont="1" applyFill="1"/>
    <xf numFmtId="0" fontId="15" fillId="4" borderId="3" xfId="0" applyFont="1" applyFill="1" applyBorder="1" applyAlignment="1">
      <alignment vertical="center" wrapText="1"/>
    </xf>
    <xf numFmtId="0" fontId="15" fillId="4" borderId="4" xfId="0" applyFont="1" applyFill="1" applyBorder="1" applyAlignment="1">
      <alignment vertical="center"/>
    </xf>
    <xf numFmtId="0" fontId="15" fillId="4" borderId="4" xfId="0" applyFont="1" applyFill="1" applyBorder="1"/>
    <xf numFmtId="0" fontId="15" fillId="4" borderId="4" xfId="0" applyFont="1" applyFill="1" applyBorder="1" applyAlignment="1">
      <alignment vertical="center" wrapText="1"/>
    </xf>
    <xf numFmtId="0" fontId="15" fillId="2" borderId="0" xfId="0" applyFont="1" applyFill="1"/>
    <xf numFmtId="0" fontId="16" fillId="2" borderId="0" xfId="0" applyFont="1" applyFill="1"/>
    <xf numFmtId="0" fontId="15" fillId="2" borderId="0" xfId="0" applyFont="1" applyFill="1" applyAlignment="1">
      <alignment vertical="center"/>
    </xf>
    <xf numFmtId="0" fontId="12" fillId="2" borderId="4" xfId="0" applyFont="1" applyFill="1" applyBorder="1" applyAlignment="1">
      <alignment vertical="center"/>
    </xf>
    <xf numFmtId="0" fontId="12" fillId="2" borderId="0" xfId="0" applyFont="1" applyFill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170" fontId="14" fillId="2" borderId="0" xfId="0" applyNumberFormat="1" applyFont="1" applyFill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168" fontId="11" fillId="6" borderId="1" xfId="0" applyNumberFormat="1" applyFont="1" applyFill="1" applyBorder="1" applyAlignment="1">
      <alignment horizontal="center" vertical="center"/>
    </xf>
    <xf numFmtId="2" fontId="11" fillId="6" borderId="1" xfId="0" applyNumberFormat="1" applyFont="1" applyFill="1" applyBorder="1" applyAlignment="1">
      <alignment horizontal="center" vertical="center"/>
    </xf>
    <xf numFmtId="1" fontId="11" fillId="6" borderId="1" xfId="0" applyNumberFormat="1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7" borderId="3" xfId="0" applyFont="1" applyFill="1" applyBorder="1" applyAlignment="1">
      <alignment horizontal="left" vertical="center"/>
    </xf>
    <xf numFmtId="0" fontId="7" fillId="7" borderId="4" xfId="0" applyFont="1" applyFill="1" applyBorder="1" applyAlignment="1">
      <alignment horizontal="left" vertical="center"/>
    </xf>
    <xf numFmtId="0" fontId="7" fillId="7" borderId="5" xfId="0" applyFont="1" applyFill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/>
    </xf>
    <xf numFmtId="170" fontId="14" fillId="5" borderId="1" xfId="0" applyNumberFormat="1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4" xfId="0" applyFont="1" applyFill="1" applyBorder="1" applyAlignment="1">
      <alignment horizontal="center" vertical="center"/>
    </xf>
    <xf numFmtId="0" fontId="15" fillId="2" borderId="15" xfId="0" applyFont="1" applyFill="1" applyBorder="1" applyAlignment="1">
      <alignment horizontal="center" vertical="center"/>
    </xf>
    <xf numFmtId="0" fontId="15" fillId="2" borderId="14" xfId="0" applyFont="1" applyFill="1" applyBorder="1" applyAlignment="1">
      <alignment horizontal="center"/>
    </xf>
    <xf numFmtId="0" fontId="15" fillId="2" borderId="15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2" fillId="4" borderId="8" xfId="0" applyFont="1" applyFill="1" applyBorder="1" applyAlignment="1">
      <alignment horizontal="right" vertical="center"/>
    </xf>
    <xf numFmtId="0" fontId="12" fillId="4" borderId="9" xfId="0" applyFont="1" applyFill="1" applyBorder="1" applyAlignment="1">
      <alignment horizontal="right" vertical="center"/>
    </xf>
    <xf numFmtId="0" fontId="12" fillId="4" borderId="4" xfId="0" applyFont="1" applyFill="1" applyBorder="1" applyAlignment="1">
      <alignment horizontal="right" vertical="center"/>
    </xf>
    <xf numFmtId="0" fontId="12" fillId="4" borderId="5" xfId="0" applyFont="1" applyFill="1" applyBorder="1" applyAlignment="1">
      <alignment horizontal="right" vertical="center"/>
    </xf>
    <xf numFmtId="0" fontId="12" fillId="4" borderId="0" xfId="0" applyFont="1" applyFill="1" applyAlignment="1">
      <alignment horizontal="right" vertical="center"/>
    </xf>
    <xf numFmtId="0" fontId="12" fillId="4" borderId="13" xfId="0" applyFont="1" applyFill="1" applyBorder="1" applyAlignment="1">
      <alignment horizontal="right" vertical="center"/>
    </xf>
    <xf numFmtId="0" fontId="12" fillId="4" borderId="2" xfId="0" applyFont="1" applyFill="1" applyBorder="1" applyAlignment="1">
      <alignment horizontal="right" vertical="center"/>
    </xf>
    <xf numFmtId="0" fontId="12" fillId="4" borderId="12" xfId="0" applyFont="1" applyFill="1" applyBorder="1" applyAlignment="1">
      <alignment horizontal="right" vertical="center"/>
    </xf>
    <xf numFmtId="0" fontId="12" fillId="4" borderId="3" xfId="0" applyFont="1" applyFill="1" applyBorder="1" applyAlignment="1">
      <alignment horizontal="right" vertical="center"/>
    </xf>
    <xf numFmtId="0" fontId="14" fillId="3" borderId="1" xfId="1" applyFont="1" applyFill="1" applyBorder="1" applyAlignment="1">
      <alignment horizontal="center" vertical="center" wrapText="1"/>
    </xf>
    <xf numFmtId="11" fontId="10" fillId="2" borderId="0" xfId="0" applyNumberFormat="1" applyFont="1" applyFill="1"/>
  </cellXfs>
  <cellStyles count="3">
    <cellStyle name="Hipervínculo" xfId="1" builtinId="8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277813</xdr:colOff>
      <xdr:row>0</xdr:row>
      <xdr:rowOff>91280</xdr:rowOff>
    </xdr:from>
    <xdr:ext cx="927545" cy="706630"/>
    <xdr:pic>
      <xdr:nvPicPr>
        <xdr:cNvPr id="2" name="1 Imagen">
          <a:extLst>
            <a:ext uri="{FF2B5EF4-FFF2-40B4-BE49-F238E27FC236}">
              <a16:creationId xmlns:a16="http://schemas.microsoft.com/office/drawing/2014/main" id="{88ECF9DB-C787-4202-892B-336DF0A11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453" y="91280"/>
          <a:ext cx="927545" cy="70663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277813</xdr:colOff>
      <xdr:row>0</xdr:row>
      <xdr:rowOff>91280</xdr:rowOff>
    </xdr:from>
    <xdr:ext cx="927545" cy="706630"/>
    <xdr:pic>
      <xdr:nvPicPr>
        <xdr:cNvPr id="2" name="1 Imagen">
          <a:extLst>
            <a:ext uri="{FF2B5EF4-FFF2-40B4-BE49-F238E27FC236}">
              <a16:creationId xmlns:a16="http://schemas.microsoft.com/office/drawing/2014/main" id="{9C5E87CC-99F6-457C-BCC3-E592A165D9A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7453" y="91280"/>
          <a:ext cx="927545" cy="70663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52916</xdr:colOff>
      <xdr:row>0</xdr:row>
      <xdr:rowOff>116416</xdr:rowOff>
    </xdr:from>
    <xdr:ext cx="927545" cy="706630"/>
    <xdr:pic>
      <xdr:nvPicPr>
        <xdr:cNvPr id="4" name="1 Imagen">
          <a:extLst>
            <a:ext uri="{FF2B5EF4-FFF2-40B4-BE49-F238E27FC236}">
              <a16:creationId xmlns:a16="http://schemas.microsoft.com/office/drawing/2014/main" id="{7043AE1C-9918-4703-8706-5661B71A3C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14916" y="116416"/>
          <a:ext cx="927545" cy="70663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3C1BA4-C486-4A0F-9501-D727DF066658}">
  <dimension ref="A1:O52"/>
  <sheetViews>
    <sheetView tabSelected="1" view="pageBreakPreview" topLeftCell="F30" zoomScale="88" zoomScaleNormal="100" zoomScaleSheetLayoutView="88" workbookViewId="0">
      <selection activeCell="N41" sqref="N41"/>
    </sheetView>
  </sheetViews>
  <sheetFormatPr baseColWidth="10" defaultRowHeight="13.8" x14ac:dyDescent="0.25"/>
  <cols>
    <col min="1" max="1" width="13.5546875" style="1" customWidth="1"/>
    <col min="2" max="4" width="11.5546875" style="1"/>
    <col min="5" max="13" width="17.88671875" style="1" customWidth="1"/>
    <col min="14" max="14" width="11.5546875" style="1"/>
    <col min="15" max="15" width="13" style="1" bestFit="1" customWidth="1"/>
    <col min="16" max="260" width="11.5546875" style="1"/>
    <col min="261" max="269" width="17.88671875" style="1" customWidth="1"/>
    <col min="270" max="270" width="11.5546875" style="1"/>
    <col min="271" max="271" width="13" style="1" bestFit="1" customWidth="1"/>
    <col min="272" max="516" width="11.5546875" style="1"/>
    <col min="517" max="525" width="17.88671875" style="1" customWidth="1"/>
    <col min="526" max="526" width="11.5546875" style="1"/>
    <col min="527" max="527" width="13" style="1" bestFit="1" customWidth="1"/>
    <col min="528" max="772" width="11.5546875" style="1"/>
    <col min="773" max="781" width="17.88671875" style="1" customWidth="1"/>
    <col min="782" max="782" width="11.5546875" style="1"/>
    <col min="783" max="783" width="13" style="1" bestFit="1" customWidth="1"/>
    <col min="784" max="1028" width="11.5546875" style="1"/>
    <col min="1029" max="1037" width="17.88671875" style="1" customWidth="1"/>
    <col min="1038" max="1038" width="11.5546875" style="1"/>
    <col min="1039" max="1039" width="13" style="1" bestFit="1" customWidth="1"/>
    <col min="1040" max="1284" width="11.5546875" style="1"/>
    <col min="1285" max="1293" width="17.88671875" style="1" customWidth="1"/>
    <col min="1294" max="1294" width="11.5546875" style="1"/>
    <col min="1295" max="1295" width="13" style="1" bestFit="1" customWidth="1"/>
    <col min="1296" max="1540" width="11.5546875" style="1"/>
    <col min="1541" max="1549" width="17.88671875" style="1" customWidth="1"/>
    <col min="1550" max="1550" width="11.5546875" style="1"/>
    <col min="1551" max="1551" width="13" style="1" bestFit="1" customWidth="1"/>
    <col min="1552" max="1796" width="11.5546875" style="1"/>
    <col min="1797" max="1805" width="17.88671875" style="1" customWidth="1"/>
    <col min="1806" max="1806" width="11.5546875" style="1"/>
    <col min="1807" max="1807" width="13" style="1" bestFit="1" customWidth="1"/>
    <col min="1808" max="2052" width="11.5546875" style="1"/>
    <col min="2053" max="2061" width="17.88671875" style="1" customWidth="1"/>
    <col min="2062" max="2062" width="11.5546875" style="1"/>
    <col min="2063" max="2063" width="13" style="1" bestFit="1" customWidth="1"/>
    <col min="2064" max="2308" width="11.5546875" style="1"/>
    <col min="2309" max="2317" width="17.88671875" style="1" customWidth="1"/>
    <col min="2318" max="2318" width="11.5546875" style="1"/>
    <col min="2319" max="2319" width="13" style="1" bestFit="1" customWidth="1"/>
    <col min="2320" max="2564" width="11.5546875" style="1"/>
    <col min="2565" max="2573" width="17.88671875" style="1" customWidth="1"/>
    <col min="2574" max="2574" width="11.5546875" style="1"/>
    <col min="2575" max="2575" width="13" style="1" bestFit="1" customWidth="1"/>
    <col min="2576" max="2820" width="11.5546875" style="1"/>
    <col min="2821" max="2829" width="17.88671875" style="1" customWidth="1"/>
    <col min="2830" max="2830" width="11.5546875" style="1"/>
    <col min="2831" max="2831" width="13" style="1" bestFit="1" customWidth="1"/>
    <col min="2832" max="3076" width="11.5546875" style="1"/>
    <col min="3077" max="3085" width="17.88671875" style="1" customWidth="1"/>
    <col min="3086" max="3086" width="11.5546875" style="1"/>
    <col min="3087" max="3087" width="13" style="1" bestFit="1" customWidth="1"/>
    <col min="3088" max="3332" width="11.5546875" style="1"/>
    <col min="3333" max="3341" width="17.88671875" style="1" customWidth="1"/>
    <col min="3342" max="3342" width="11.5546875" style="1"/>
    <col min="3343" max="3343" width="13" style="1" bestFit="1" customWidth="1"/>
    <col min="3344" max="3588" width="11.5546875" style="1"/>
    <col min="3589" max="3597" width="17.88671875" style="1" customWidth="1"/>
    <col min="3598" max="3598" width="11.5546875" style="1"/>
    <col min="3599" max="3599" width="13" style="1" bestFit="1" customWidth="1"/>
    <col min="3600" max="3844" width="11.5546875" style="1"/>
    <col min="3845" max="3853" width="17.88671875" style="1" customWidth="1"/>
    <col min="3854" max="3854" width="11.5546875" style="1"/>
    <col min="3855" max="3855" width="13" style="1" bestFit="1" customWidth="1"/>
    <col min="3856" max="4100" width="11.5546875" style="1"/>
    <col min="4101" max="4109" width="17.88671875" style="1" customWidth="1"/>
    <col min="4110" max="4110" width="11.5546875" style="1"/>
    <col min="4111" max="4111" width="13" style="1" bestFit="1" customWidth="1"/>
    <col min="4112" max="4356" width="11.5546875" style="1"/>
    <col min="4357" max="4365" width="17.88671875" style="1" customWidth="1"/>
    <col min="4366" max="4366" width="11.5546875" style="1"/>
    <col min="4367" max="4367" width="13" style="1" bestFit="1" customWidth="1"/>
    <col min="4368" max="4612" width="11.5546875" style="1"/>
    <col min="4613" max="4621" width="17.88671875" style="1" customWidth="1"/>
    <col min="4622" max="4622" width="11.5546875" style="1"/>
    <col min="4623" max="4623" width="13" style="1" bestFit="1" customWidth="1"/>
    <col min="4624" max="4868" width="11.5546875" style="1"/>
    <col min="4869" max="4877" width="17.88671875" style="1" customWidth="1"/>
    <col min="4878" max="4878" width="11.5546875" style="1"/>
    <col min="4879" max="4879" width="13" style="1" bestFit="1" customWidth="1"/>
    <col min="4880" max="5124" width="11.5546875" style="1"/>
    <col min="5125" max="5133" width="17.88671875" style="1" customWidth="1"/>
    <col min="5134" max="5134" width="11.5546875" style="1"/>
    <col min="5135" max="5135" width="13" style="1" bestFit="1" customWidth="1"/>
    <col min="5136" max="5380" width="11.5546875" style="1"/>
    <col min="5381" max="5389" width="17.88671875" style="1" customWidth="1"/>
    <col min="5390" max="5390" width="11.5546875" style="1"/>
    <col min="5391" max="5391" width="13" style="1" bestFit="1" customWidth="1"/>
    <col min="5392" max="5636" width="11.5546875" style="1"/>
    <col min="5637" max="5645" width="17.88671875" style="1" customWidth="1"/>
    <col min="5646" max="5646" width="11.5546875" style="1"/>
    <col min="5647" max="5647" width="13" style="1" bestFit="1" customWidth="1"/>
    <col min="5648" max="5892" width="11.5546875" style="1"/>
    <col min="5893" max="5901" width="17.88671875" style="1" customWidth="1"/>
    <col min="5902" max="5902" width="11.5546875" style="1"/>
    <col min="5903" max="5903" width="13" style="1" bestFit="1" customWidth="1"/>
    <col min="5904" max="6148" width="11.5546875" style="1"/>
    <col min="6149" max="6157" width="17.88671875" style="1" customWidth="1"/>
    <col min="6158" max="6158" width="11.5546875" style="1"/>
    <col min="6159" max="6159" width="13" style="1" bestFit="1" customWidth="1"/>
    <col min="6160" max="6404" width="11.5546875" style="1"/>
    <col min="6405" max="6413" width="17.88671875" style="1" customWidth="1"/>
    <col min="6414" max="6414" width="11.5546875" style="1"/>
    <col min="6415" max="6415" width="13" style="1" bestFit="1" customWidth="1"/>
    <col min="6416" max="6660" width="11.5546875" style="1"/>
    <col min="6661" max="6669" width="17.88671875" style="1" customWidth="1"/>
    <col min="6670" max="6670" width="11.5546875" style="1"/>
    <col min="6671" max="6671" width="13" style="1" bestFit="1" customWidth="1"/>
    <col min="6672" max="6916" width="11.5546875" style="1"/>
    <col min="6917" max="6925" width="17.88671875" style="1" customWidth="1"/>
    <col min="6926" max="6926" width="11.5546875" style="1"/>
    <col min="6927" max="6927" width="13" style="1" bestFit="1" customWidth="1"/>
    <col min="6928" max="7172" width="11.5546875" style="1"/>
    <col min="7173" max="7181" width="17.88671875" style="1" customWidth="1"/>
    <col min="7182" max="7182" width="11.5546875" style="1"/>
    <col min="7183" max="7183" width="13" style="1" bestFit="1" customWidth="1"/>
    <col min="7184" max="7428" width="11.5546875" style="1"/>
    <col min="7429" max="7437" width="17.88671875" style="1" customWidth="1"/>
    <col min="7438" max="7438" width="11.5546875" style="1"/>
    <col min="7439" max="7439" width="13" style="1" bestFit="1" customWidth="1"/>
    <col min="7440" max="7684" width="11.5546875" style="1"/>
    <col min="7685" max="7693" width="17.88671875" style="1" customWidth="1"/>
    <col min="7694" max="7694" width="11.5546875" style="1"/>
    <col min="7695" max="7695" width="13" style="1" bestFit="1" customWidth="1"/>
    <col min="7696" max="7940" width="11.5546875" style="1"/>
    <col min="7941" max="7949" width="17.88671875" style="1" customWidth="1"/>
    <col min="7950" max="7950" width="11.5546875" style="1"/>
    <col min="7951" max="7951" width="13" style="1" bestFit="1" customWidth="1"/>
    <col min="7952" max="8196" width="11.5546875" style="1"/>
    <col min="8197" max="8205" width="17.88671875" style="1" customWidth="1"/>
    <col min="8206" max="8206" width="11.5546875" style="1"/>
    <col min="8207" max="8207" width="13" style="1" bestFit="1" customWidth="1"/>
    <col min="8208" max="8452" width="11.5546875" style="1"/>
    <col min="8453" max="8461" width="17.88671875" style="1" customWidth="1"/>
    <col min="8462" max="8462" width="11.5546875" style="1"/>
    <col min="8463" max="8463" width="13" style="1" bestFit="1" customWidth="1"/>
    <col min="8464" max="8708" width="11.5546875" style="1"/>
    <col min="8709" max="8717" width="17.88671875" style="1" customWidth="1"/>
    <col min="8718" max="8718" width="11.5546875" style="1"/>
    <col min="8719" max="8719" width="13" style="1" bestFit="1" customWidth="1"/>
    <col min="8720" max="8964" width="11.5546875" style="1"/>
    <col min="8965" max="8973" width="17.88671875" style="1" customWidth="1"/>
    <col min="8974" max="8974" width="11.5546875" style="1"/>
    <col min="8975" max="8975" width="13" style="1" bestFit="1" customWidth="1"/>
    <col min="8976" max="9220" width="11.5546875" style="1"/>
    <col min="9221" max="9229" width="17.88671875" style="1" customWidth="1"/>
    <col min="9230" max="9230" width="11.5546875" style="1"/>
    <col min="9231" max="9231" width="13" style="1" bestFit="1" customWidth="1"/>
    <col min="9232" max="9476" width="11.5546875" style="1"/>
    <col min="9477" max="9485" width="17.88671875" style="1" customWidth="1"/>
    <col min="9486" max="9486" width="11.5546875" style="1"/>
    <col min="9487" max="9487" width="13" style="1" bestFit="1" customWidth="1"/>
    <col min="9488" max="9732" width="11.5546875" style="1"/>
    <col min="9733" max="9741" width="17.88671875" style="1" customWidth="1"/>
    <col min="9742" max="9742" width="11.5546875" style="1"/>
    <col min="9743" max="9743" width="13" style="1" bestFit="1" customWidth="1"/>
    <col min="9744" max="9988" width="11.5546875" style="1"/>
    <col min="9989" max="9997" width="17.88671875" style="1" customWidth="1"/>
    <col min="9998" max="9998" width="11.5546875" style="1"/>
    <col min="9999" max="9999" width="13" style="1" bestFit="1" customWidth="1"/>
    <col min="10000" max="10244" width="11.5546875" style="1"/>
    <col min="10245" max="10253" width="17.88671875" style="1" customWidth="1"/>
    <col min="10254" max="10254" width="11.5546875" style="1"/>
    <col min="10255" max="10255" width="13" style="1" bestFit="1" customWidth="1"/>
    <col min="10256" max="10500" width="11.5546875" style="1"/>
    <col min="10501" max="10509" width="17.88671875" style="1" customWidth="1"/>
    <col min="10510" max="10510" width="11.5546875" style="1"/>
    <col min="10511" max="10511" width="13" style="1" bestFit="1" customWidth="1"/>
    <col min="10512" max="10756" width="11.5546875" style="1"/>
    <col min="10757" max="10765" width="17.88671875" style="1" customWidth="1"/>
    <col min="10766" max="10766" width="11.5546875" style="1"/>
    <col min="10767" max="10767" width="13" style="1" bestFit="1" customWidth="1"/>
    <col min="10768" max="11012" width="11.5546875" style="1"/>
    <col min="11013" max="11021" width="17.88671875" style="1" customWidth="1"/>
    <col min="11022" max="11022" width="11.5546875" style="1"/>
    <col min="11023" max="11023" width="13" style="1" bestFit="1" customWidth="1"/>
    <col min="11024" max="11268" width="11.5546875" style="1"/>
    <col min="11269" max="11277" width="17.88671875" style="1" customWidth="1"/>
    <col min="11278" max="11278" width="11.5546875" style="1"/>
    <col min="11279" max="11279" width="13" style="1" bestFit="1" customWidth="1"/>
    <col min="11280" max="11524" width="11.5546875" style="1"/>
    <col min="11525" max="11533" width="17.88671875" style="1" customWidth="1"/>
    <col min="11534" max="11534" width="11.5546875" style="1"/>
    <col min="11535" max="11535" width="13" style="1" bestFit="1" customWidth="1"/>
    <col min="11536" max="11780" width="11.5546875" style="1"/>
    <col min="11781" max="11789" width="17.88671875" style="1" customWidth="1"/>
    <col min="11790" max="11790" width="11.5546875" style="1"/>
    <col min="11791" max="11791" width="13" style="1" bestFit="1" customWidth="1"/>
    <col min="11792" max="12036" width="11.5546875" style="1"/>
    <col min="12037" max="12045" width="17.88671875" style="1" customWidth="1"/>
    <col min="12046" max="12046" width="11.5546875" style="1"/>
    <col min="12047" max="12047" width="13" style="1" bestFit="1" customWidth="1"/>
    <col min="12048" max="12292" width="11.5546875" style="1"/>
    <col min="12293" max="12301" width="17.88671875" style="1" customWidth="1"/>
    <col min="12302" max="12302" width="11.5546875" style="1"/>
    <col min="12303" max="12303" width="13" style="1" bestFit="1" customWidth="1"/>
    <col min="12304" max="12548" width="11.5546875" style="1"/>
    <col min="12549" max="12557" width="17.88671875" style="1" customWidth="1"/>
    <col min="12558" max="12558" width="11.5546875" style="1"/>
    <col min="12559" max="12559" width="13" style="1" bestFit="1" customWidth="1"/>
    <col min="12560" max="12804" width="11.5546875" style="1"/>
    <col min="12805" max="12813" width="17.88671875" style="1" customWidth="1"/>
    <col min="12814" max="12814" width="11.5546875" style="1"/>
    <col min="12815" max="12815" width="13" style="1" bestFit="1" customWidth="1"/>
    <col min="12816" max="13060" width="11.5546875" style="1"/>
    <col min="13061" max="13069" width="17.88671875" style="1" customWidth="1"/>
    <col min="13070" max="13070" width="11.5546875" style="1"/>
    <col min="13071" max="13071" width="13" style="1" bestFit="1" customWidth="1"/>
    <col min="13072" max="13316" width="11.5546875" style="1"/>
    <col min="13317" max="13325" width="17.88671875" style="1" customWidth="1"/>
    <col min="13326" max="13326" width="11.5546875" style="1"/>
    <col min="13327" max="13327" width="13" style="1" bestFit="1" customWidth="1"/>
    <col min="13328" max="13572" width="11.5546875" style="1"/>
    <col min="13573" max="13581" width="17.88671875" style="1" customWidth="1"/>
    <col min="13582" max="13582" width="11.5546875" style="1"/>
    <col min="13583" max="13583" width="13" style="1" bestFit="1" customWidth="1"/>
    <col min="13584" max="13828" width="11.5546875" style="1"/>
    <col min="13829" max="13837" width="17.88671875" style="1" customWidth="1"/>
    <col min="13838" max="13838" width="11.5546875" style="1"/>
    <col min="13839" max="13839" width="13" style="1" bestFit="1" customWidth="1"/>
    <col min="13840" max="14084" width="11.5546875" style="1"/>
    <col min="14085" max="14093" width="17.88671875" style="1" customWidth="1"/>
    <col min="14094" max="14094" width="11.5546875" style="1"/>
    <col min="14095" max="14095" width="13" style="1" bestFit="1" customWidth="1"/>
    <col min="14096" max="14340" width="11.5546875" style="1"/>
    <col min="14341" max="14349" width="17.88671875" style="1" customWidth="1"/>
    <col min="14350" max="14350" width="11.5546875" style="1"/>
    <col min="14351" max="14351" width="13" style="1" bestFit="1" customWidth="1"/>
    <col min="14352" max="14596" width="11.5546875" style="1"/>
    <col min="14597" max="14605" width="17.88671875" style="1" customWidth="1"/>
    <col min="14606" max="14606" width="11.5546875" style="1"/>
    <col min="14607" max="14607" width="13" style="1" bestFit="1" customWidth="1"/>
    <col min="14608" max="14852" width="11.5546875" style="1"/>
    <col min="14853" max="14861" width="17.88671875" style="1" customWidth="1"/>
    <col min="14862" max="14862" width="11.5546875" style="1"/>
    <col min="14863" max="14863" width="13" style="1" bestFit="1" customWidth="1"/>
    <col min="14864" max="15108" width="11.5546875" style="1"/>
    <col min="15109" max="15117" width="17.88671875" style="1" customWidth="1"/>
    <col min="15118" max="15118" width="11.5546875" style="1"/>
    <col min="15119" max="15119" width="13" style="1" bestFit="1" customWidth="1"/>
    <col min="15120" max="15364" width="11.5546875" style="1"/>
    <col min="15365" max="15373" width="17.88671875" style="1" customWidth="1"/>
    <col min="15374" max="15374" width="11.5546875" style="1"/>
    <col min="15375" max="15375" width="13" style="1" bestFit="1" customWidth="1"/>
    <col min="15376" max="15620" width="11.5546875" style="1"/>
    <col min="15621" max="15629" width="17.88671875" style="1" customWidth="1"/>
    <col min="15630" max="15630" width="11.5546875" style="1"/>
    <col min="15631" max="15631" width="13" style="1" bestFit="1" customWidth="1"/>
    <col min="15632" max="15876" width="11.5546875" style="1"/>
    <col min="15877" max="15885" width="17.88671875" style="1" customWidth="1"/>
    <col min="15886" max="15886" width="11.5546875" style="1"/>
    <col min="15887" max="15887" width="13" style="1" bestFit="1" customWidth="1"/>
    <col min="15888" max="16132" width="11.5546875" style="1"/>
    <col min="16133" max="16141" width="17.88671875" style="1" customWidth="1"/>
    <col min="16142" max="16142" width="11.5546875" style="1"/>
    <col min="16143" max="16143" width="13" style="1" bestFit="1" customWidth="1"/>
    <col min="16144" max="16384" width="11.5546875" style="1"/>
  </cols>
  <sheetData>
    <row r="1" spans="1:15" ht="24" customHeight="1" x14ac:dyDescent="0.25">
      <c r="A1" s="60"/>
      <c r="B1" s="61"/>
      <c r="C1" s="61"/>
      <c r="D1" s="61"/>
      <c r="E1" s="66" t="s">
        <v>69</v>
      </c>
      <c r="F1" s="67"/>
      <c r="G1" s="67"/>
      <c r="H1" s="67"/>
      <c r="I1" s="67"/>
      <c r="J1" s="67"/>
      <c r="K1" s="68"/>
      <c r="L1" s="75" t="s">
        <v>72</v>
      </c>
      <c r="M1" s="75"/>
    </row>
    <row r="2" spans="1:15" ht="24" customHeight="1" x14ac:dyDescent="0.25">
      <c r="A2" s="62"/>
      <c r="B2" s="63"/>
      <c r="C2" s="63"/>
      <c r="D2" s="63"/>
      <c r="E2" s="69"/>
      <c r="F2" s="70"/>
      <c r="G2" s="70"/>
      <c r="H2" s="70"/>
      <c r="I2" s="70"/>
      <c r="J2" s="70"/>
      <c r="K2" s="71"/>
      <c r="L2" s="56" t="e">
        <f>#REF!</f>
        <v>#REF!</v>
      </c>
      <c r="M2" s="56" t="s">
        <v>68</v>
      </c>
    </row>
    <row r="3" spans="1:15" ht="24" customHeight="1" x14ac:dyDescent="0.25">
      <c r="A3" s="64"/>
      <c r="B3" s="65"/>
      <c r="C3" s="65"/>
      <c r="D3" s="65"/>
      <c r="E3" s="72"/>
      <c r="F3" s="73"/>
      <c r="G3" s="73"/>
      <c r="H3" s="73"/>
      <c r="I3" s="73"/>
      <c r="J3" s="73"/>
      <c r="K3" s="74"/>
      <c r="L3" s="56" t="e">
        <f>#REF!</f>
        <v>#REF!</v>
      </c>
      <c r="M3" s="56" t="s">
        <v>70</v>
      </c>
    </row>
    <row r="4" spans="1:15" s="50" customFormat="1" ht="18.75" customHeight="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5" s="50" customFormat="1" hidden="1" x14ac:dyDescent="0.25">
      <c r="A5" s="18" t="s">
        <v>42</v>
      </c>
      <c r="B5" s="76" t="e">
        <f>#REF!</f>
        <v>#REF!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8"/>
    </row>
    <row r="6" spans="1:15" s="50" customFormat="1" ht="11.4" hidden="1" customHeight="1" x14ac:dyDescent="0.2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5" s="50" customFormat="1" hidden="1" x14ac:dyDescent="0.25">
      <c r="A7" s="18" t="s">
        <v>43</v>
      </c>
      <c r="B7" s="76" t="e">
        <f>#REF!</f>
        <v>#REF!</v>
      </c>
      <c r="C7" s="77"/>
      <c r="D7" s="77"/>
      <c r="E7" s="77"/>
      <c r="F7" s="78"/>
      <c r="G7" s="51"/>
      <c r="H7" s="79" t="s">
        <v>44</v>
      </c>
      <c r="I7" s="79"/>
      <c r="J7" s="80" t="e">
        <f>#REF!</f>
        <v>#REF!</v>
      </c>
      <c r="K7" s="49"/>
      <c r="L7" s="49"/>
      <c r="M7" s="49"/>
    </row>
    <row r="8" spans="1:15" s="50" customFormat="1" ht="15.75" hidden="1" customHeight="1" x14ac:dyDescent="0.25">
      <c r="A8" s="52"/>
      <c r="B8" s="53"/>
      <c r="C8" s="53"/>
      <c r="D8" s="53"/>
      <c r="E8" s="53"/>
      <c r="F8" s="53"/>
      <c r="G8" s="51"/>
      <c r="H8" s="79"/>
      <c r="I8" s="79"/>
      <c r="J8" s="80"/>
      <c r="K8" s="49"/>
      <c r="L8" s="49"/>
      <c r="M8" s="49"/>
    </row>
    <row r="9" spans="1:15" s="50" customFormat="1" hidden="1" x14ac:dyDescent="0.25">
      <c r="A9" s="54" t="s">
        <v>67</v>
      </c>
      <c r="B9" s="76" t="e">
        <f>#REF!</f>
        <v>#REF!</v>
      </c>
      <c r="C9" s="77"/>
      <c r="D9" s="77"/>
      <c r="E9" s="77"/>
      <c r="F9" s="78"/>
      <c r="G9" s="51"/>
      <c r="H9" s="53"/>
      <c r="I9" s="53"/>
      <c r="J9" s="55"/>
      <c r="K9" s="49"/>
      <c r="L9" s="49"/>
      <c r="M9" s="49"/>
    </row>
    <row r="10" spans="1:15" x14ac:dyDescent="0.25"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5" ht="30" customHeight="1" x14ac:dyDescent="0.25">
      <c r="A11" s="81" t="s">
        <v>62</v>
      </c>
      <c r="B11" s="81" t="s">
        <v>63</v>
      </c>
      <c r="C11" s="81" t="s">
        <v>64</v>
      </c>
      <c r="D11" s="81" t="s">
        <v>65</v>
      </c>
      <c r="E11" s="83" t="s">
        <v>34</v>
      </c>
      <c r="F11" s="83" t="s">
        <v>2</v>
      </c>
      <c r="G11" s="83"/>
      <c r="H11" s="83" t="s">
        <v>0</v>
      </c>
      <c r="I11" s="83" t="s">
        <v>6</v>
      </c>
      <c r="J11" s="83"/>
      <c r="K11" s="84" t="s">
        <v>1</v>
      </c>
      <c r="L11" s="84"/>
      <c r="M11" s="84" t="s">
        <v>7</v>
      </c>
    </row>
    <row r="12" spans="1:15" x14ac:dyDescent="0.25">
      <c r="A12" s="82"/>
      <c r="B12" s="82"/>
      <c r="C12" s="82"/>
      <c r="D12" s="82"/>
      <c r="E12" s="83"/>
      <c r="F12" s="3" t="s">
        <v>3</v>
      </c>
      <c r="G12" s="3" t="s">
        <v>4</v>
      </c>
      <c r="H12" s="83"/>
      <c r="I12" s="3" t="s">
        <v>3</v>
      </c>
      <c r="J12" s="3" t="s">
        <v>4</v>
      </c>
      <c r="K12" s="3" t="s">
        <v>3</v>
      </c>
      <c r="L12" s="3" t="s">
        <v>4</v>
      </c>
      <c r="M12" s="84"/>
    </row>
    <row r="13" spans="1:15" ht="16.5" customHeight="1" x14ac:dyDescent="0.25">
      <c r="A13" s="85" t="s">
        <v>74</v>
      </c>
      <c r="B13" s="87" t="s">
        <v>66</v>
      </c>
      <c r="C13" s="89"/>
      <c r="D13" s="87"/>
      <c r="E13" s="20" t="s">
        <v>13</v>
      </c>
      <c r="F13" s="27">
        <v>20.374520697167757</v>
      </c>
      <c r="G13" s="20" t="s">
        <v>17</v>
      </c>
      <c r="H13" s="21" t="s">
        <v>19</v>
      </c>
      <c r="I13" s="21">
        <f>SQRT(SUMSQ(I14:I18))</f>
        <v>0.11976326116784561</v>
      </c>
      <c r="J13" s="20" t="s">
        <v>17</v>
      </c>
      <c r="K13" s="21">
        <v>0.34079748134733145</v>
      </c>
      <c r="L13" s="20" t="s">
        <v>28</v>
      </c>
      <c r="M13" s="21">
        <f>ABS(I13*K13)</f>
        <v>4.0815017763944451E-2</v>
      </c>
      <c r="O13" s="13"/>
    </row>
    <row r="14" spans="1:15" ht="20.100000000000001" customHeight="1" x14ac:dyDescent="0.25">
      <c r="A14" s="86"/>
      <c r="B14" s="88"/>
      <c r="C14" s="90"/>
      <c r="D14" s="88"/>
      <c r="E14" s="4" t="s">
        <v>11</v>
      </c>
      <c r="F14" s="9">
        <v>5.8011337982809873E-3</v>
      </c>
      <c r="G14" s="26" t="s">
        <v>17</v>
      </c>
      <c r="H14" s="6" t="s">
        <v>53</v>
      </c>
      <c r="I14" s="28">
        <f>F14/SQRT(6)</f>
        <v>2.3683029559003498E-3</v>
      </c>
      <c r="J14" s="26" t="s">
        <v>17</v>
      </c>
      <c r="K14" s="12">
        <v>1</v>
      </c>
      <c r="L14" s="26" t="s">
        <v>26</v>
      </c>
      <c r="M14" s="8" t="s">
        <v>19</v>
      </c>
    </row>
    <row r="15" spans="1:15" ht="20.100000000000001" customHeight="1" x14ac:dyDescent="0.25">
      <c r="A15" s="86"/>
      <c r="B15" s="88"/>
      <c r="C15" s="90"/>
      <c r="D15" s="88"/>
      <c r="E15" s="4" t="s">
        <v>15</v>
      </c>
      <c r="F15" s="9">
        <v>0.2</v>
      </c>
      <c r="G15" s="26" t="s">
        <v>17</v>
      </c>
      <c r="H15" s="26" t="s">
        <v>54</v>
      </c>
      <c r="I15" s="28">
        <f>F15/SQRT(3)</f>
        <v>0.11547005383792516</v>
      </c>
      <c r="J15" s="26" t="s">
        <v>17</v>
      </c>
      <c r="K15" s="12">
        <v>1</v>
      </c>
      <c r="L15" s="26" t="s">
        <v>26</v>
      </c>
      <c r="M15" s="8" t="s">
        <v>19</v>
      </c>
    </row>
    <row r="16" spans="1:15" ht="20.100000000000001" customHeight="1" x14ac:dyDescent="0.25">
      <c r="A16" s="86"/>
      <c r="B16" s="88"/>
      <c r="C16" s="90"/>
      <c r="D16" s="88"/>
      <c r="E16" s="4" t="s">
        <v>8</v>
      </c>
      <c r="F16" s="9">
        <v>0.01</v>
      </c>
      <c r="G16" s="26" t="s">
        <v>17</v>
      </c>
      <c r="H16" s="26" t="s">
        <v>54</v>
      </c>
      <c r="I16" s="28">
        <f>F16/SQRT(12)</f>
        <v>2.886751345948129E-3</v>
      </c>
      <c r="J16" s="26" t="s">
        <v>17</v>
      </c>
      <c r="K16" s="12">
        <v>1</v>
      </c>
      <c r="L16" s="26" t="s">
        <v>26</v>
      </c>
      <c r="M16" s="8" t="s">
        <v>19</v>
      </c>
    </row>
    <row r="17" spans="1:15" ht="20.100000000000001" customHeight="1" x14ac:dyDescent="0.25">
      <c r="A17" s="86"/>
      <c r="B17" s="88"/>
      <c r="C17" s="90"/>
      <c r="D17" s="88"/>
      <c r="E17" s="5" t="s">
        <v>10</v>
      </c>
      <c r="F17" s="10">
        <v>6.6720000000000002E-2</v>
      </c>
      <c r="G17" s="26" t="s">
        <v>17</v>
      </c>
      <c r="H17" s="26" t="s">
        <v>54</v>
      </c>
      <c r="I17" s="28">
        <f>F17/SQRT(12)</f>
        <v>1.9260404980165916E-2</v>
      </c>
      <c r="J17" s="6" t="s">
        <v>17</v>
      </c>
      <c r="K17" s="11">
        <v>1</v>
      </c>
      <c r="L17" s="26" t="s">
        <v>26</v>
      </c>
      <c r="M17" s="8" t="s">
        <v>19</v>
      </c>
    </row>
    <row r="18" spans="1:15" ht="20.100000000000001" customHeight="1" x14ac:dyDescent="0.25">
      <c r="A18" s="86"/>
      <c r="B18" s="88"/>
      <c r="C18" s="90"/>
      <c r="D18" s="88"/>
      <c r="E18" s="5" t="s">
        <v>16</v>
      </c>
      <c r="F18" s="10">
        <v>0.05</v>
      </c>
      <c r="G18" s="6" t="s">
        <v>17</v>
      </c>
      <c r="H18" s="26" t="s">
        <v>55</v>
      </c>
      <c r="I18" s="29">
        <f>F18/2</f>
        <v>2.5000000000000001E-2</v>
      </c>
      <c r="J18" s="6" t="s">
        <v>17</v>
      </c>
      <c r="K18" s="11">
        <v>1</v>
      </c>
      <c r="L18" s="26" t="s">
        <v>26</v>
      </c>
      <c r="M18" s="8" t="s">
        <v>19</v>
      </c>
    </row>
    <row r="19" spans="1:15" x14ac:dyDescent="0.25">
      <c r="A19" s="86"/>
      <c r="B19" s="88"/>
      <c r="C19" s="90"/>
      <c r="D19" s="88"/>
      <c r="E19" s="20" t="s">
        <v>18</v>
      </c>
      <c r="F19" s="27">
        <v>19.900219498910676</v>
      </c>
      <c r="G19" s="20" t="s">
        <v>17</v>
      </c>
      <c r="H19" s="21" t="s">
        <v>19</v>
      </c>
      <c r="I19" s="21">
        <f>SQRT(SUMSQ(I20:I24))</f>
        <v>0.11982397791980685</v>
      </c>
      <c r="J19" s="20" t="s">
        <v>17</v>
      </c>
      <c r="K19" s="21">
        <v>-0.34134906139406346</v>
      </c>
      <c r="L19" s="20" t="s">
        <v>28</v>
      </c>
      <c r="M19" s="21">
        <f>ABS(I19*K19)</f>
        <v>4.0901802395429052E-2</v>
      </c>
      <c r="O19" s="13"/>
    </row>
    <row r="20" spans="1:15" ht="20.100000000000001" customHeight="1" x14ac:dyDescent="0.25">
      <c r="A20" s="86"/>
      <c r="B20" s="88"/>
      <c r="C20" s="90"/>
      <c r="D20" s="88"/>
      <c r="E20" s="4" t="s">
        <v>11</v>
      </c>
      <c r="F20" s="9">
        <v>1.0997040836431198E-2</v>
      </c>
      <c r="G20" s="26" t="s">
        <v>17</v>
      </c>
      <c r="H20" s="6" t="s">
        <v>53</v>
      </c>
      <c r="I20" s="28">
        <f>F20/SQRT(6)</f>
        <v>4.4895231216343272E-3</v>
      </c>
      <c r="J20" s="26" t="s">
        <v>17</v>
      </c>
      <c r="K20" s="12">
        <v>1</v>
      </c>
      <c r="L20" s="26" t="s">
        <v>26</v>
      </c>
      <c r="M20" s="8" t="s">
        <v>19</v>
      </c>
    </row>
    <row r="21" spans="1:15" ht="20.100000000000001" customHeight="1" x14ac:dyDescent="0.25">
      <c r="A21" s="86"/>
      <c r="B21" s="88"/>
      <c r="C21" s="90"/>
      <c r="D21" s="88"/>
      <c r="E21" s="4" t="s">
        <v>15</v>
      </c>
      <c r="F21" s="9">
        <v>0.2</v>
      </c>
      <c r="G21" s="26" t="s">
        <v>17</v>
      </c>
      <c r="H21" s="26" t="s">
        <v>54</v>
      </c>
      <c r="I21" s="28">
        <f>F21/SQRT(3)</f>
        <v>0.11547005383792516</v>
      </c>
      <c r="J21" s="26" t="s">
        <v>17</v>
      </c>
      <c r="K21" s="12">
        <v>1</v>
      </c>
      <c r="L21" s="26" t="s">
        <v>26</v>
      </c>
      <c r="M21" s="8" t="s">
        <v>19</v>
      </c>
    </row>
    <row r="22" spans="1:15" ht="20.100000000000001" customHeight="1" x14ac:dyDescent="0.25">
      <c r="A22" s="86"/>
      <c r="B22" s="88"/>
      <c r="C22" s="90"/>
      <c r="D22" s="88"/>
      <c r="E22" s="4" t="s">
        <v>8</v>
      </c>
      <c r="F22" s="9">
        <v>0.01</v>
      </c>
      <c r="G22" s="26" t="s">
        <v>17</v>
      </c>
      <c r="H22" s="26" t="s">
        <v>54</v>
      </c>
      <c r="I22" s="28">
        <f>F22/SQRT(12)</f>
        <v>2.886751345948129E-3</v>
      </c>
      <c r="J22" s="26" t="s">
        <v>17</v>
      </c>
      <c r="K22" s="12">
        <v>1</v>
      </c>
      <c r="L22" s="26" t="s">
        <v>26</v>
      </c>
      <c r="M22" s="8" t="s">
        <v>19</v>
      </c>
    </row>
    <row r="23" spans="1:15" ht="20.100000000000001" customHeight="1" x14ac:dyDescent="0.25">
      <c r="A23" s="86"/>
      <c r="B23" s="88"/>
      <c r="C23" s="90"/>
      <c r="D23" s="88"/>
      <c r="E23" s="5" t="s">
        <v>10</v>
      </c>
      <c r="F23" s="10">
        <v>6.6720000000000002E-2</v>
      </c>
      <c r="G23" s="6" t="s">
        <v>17</v>
      </c>
      <c r="H23" s="26" t="s">
        <v>54</v>
      </c>
      <c r="I23" s="28">
        <f>F23/SQRT(12)</f>
        <v>1.9260404980165916E-2</v>
      </c>
      <c r="J23" s="6" t="s">
        <v>17</v>
      </c>
      <c r="K23" s="11">
        <v>1</v>
      </c>
      <c r="L23" s="26" t="s">
        <v>26</v>
      </c>
      <c r="M23" s="8" t="s">
        <v>19</v>
      </c>
    </row>
    <row r="24" spans="1:15" ht="20.100000000000001" customHeight="1" x14ac:dyDescent="0.25">
      <c r="A24" s="86"/>
      <c r="B24" s="88"/>
      <c r="C24" s="90"/>
      <c r="D24" s="88"/>
      <c r="E24" s="5" t="s">
        <v>16</v>
      </c>
      <c r="F24" s="10">
        <v>0.05</v>
      </c>
      <c r="G24" s="6" t="s">
        <v>17</v>
      </c>
      <c r="H24" s="26" t="s">
        <v>55</v>
      </c>
      <c r="I24" s="29">
        <f>F24/2</f>
        <v>2.5000000000000001E-2</v>
      </c>
      <c r="J24" s="6" t="s">
        <v>17</v>
      </c>
      <c r="K24" s="11">
        <v>1</v>
      </c>
      <c r="L24" s="26" t="s">
        <v>26</v>
      </c>
      <c r="M24" s="8" t="s">
        <v>19</v>
      </c>
    </row>
    <row r="25" spans="1:15" x14ac:dyDescent="0.25">
      <c r="A25" s="86"/>
      <c r="B25" s="88"/>
      <c r="C25" s="90"/>
      <c r="D25" s="88"/>
      <c r="E25" s="20" t="s">
        <v>14</v>
      </c>
      <c r="F25" s="27">
        <v>904.0613779956426</v>
      </c>
      <c r="G25" s="20" t="s">
        <v>20</v>
      </c>
      <c r="H25" s="21" t="s">
        <v>19</v>
      </c>
      <c r="I25" s="21">
        <f>SQRT(SUMSQ(I26:I29))</f>
        <v>0.46832713942928073</v>
      </c>
      <c r="J25" s="20" t="s">
        <v>20</v>
      </c>
      <c r="K25" s="21">
        <v>-0.11064781640053599</v>
      </c>
      <c r="L25" s="20" t="s">
        <v>29</v>
      </c>
      <c r="M25" s="21">
        <f>ABS(I25*K25)</f>
        <v>5.1819375338959271E-2</v>
      </c>
      <c r="O25" s="13"/>
    </row>
    <row r="26" spans="1:15" ht="20.100000000000001" customHeight="1" x14ac:dyDescent="0.25">
      <c r="A26" s="86"/>
      <c r="B26" s="88"/>
      <c r="C26" s="90"/>
      <c r="D26" s="88"/>
      <c r="E26" s="4" t="s">
        <v>11</v>
      </c>
      <c r="F26" s="9">
        <v>8.4450323599601709E-2</v>
      </c>
      <c r="G26" s="26" t="s">
        <v>20</v>
      </c>
      <c r="H26" s="6" t="s">
        <v>53</v>
      </c>
      <c r="I26" s="28">
        <f>F26/SQRT(6)</f>
        <v>3.4476700238657426E-2</v>
      </c>
      <c r="J26" s="26" t="s">
        <v>20</v>
      </c>
      <c r="K26" s="12">
        <v>1</v>
      </c>
      <c r="L26" s="26" t="s">
        <v>26</v>
      </c>
      <c r="M26" s="8" t="s">
        <v>19</v>
      </c>
    </row>
    <row r="27" spans="1:15" ht="20.100000000000001" customHeight="1" x14ac:dyDescent="0.25">
      <c r="A27" s="86"/>
      <c r="B27" s="88"/>
      <c r="C27" s="90"/>
      <c r="D27" s="88"/>
      <c r="E27" s="4" t="s">
        <v>15</v>
      </c>
      <c r="F27" s="30">
        <v>0.8</v>
      </c>
      <c r="G27" s="26" t="s">
        <v>20</v>
      </c>
      <c r="H27" s="26" t="s">
        <v>54</v>
      </c>
      <c r="I27" s="28">
        <f>F27/SQRT(3)</f>
        <v>0.46188021535170065</v>
      </c>
      <c r="J27" s="26" t="s">
        <v>20</v>
      </c>
      <c r="K27" s="12">
        <v>1</v>
      </c>
      <c r="L27" s="26" t="s">
        <v>26</v>
      </c>
      <c r="M27" s="8" t="s">
        <v>19</v>
      </c>
    </row>
    <row r="28" spans="1:15" ht="20.100000000000001" customHeight="1" x14ac:dyDescent="0.25">
      <c r="A28" s="86"/>
      <c r="B28" s="88"/>
      <c r="C28" s="90"/>
      <c r="D28" s="88"/>
      <c r="E28" s="4" t="s">
        <v>8</v>
      </c>
      <c r="F28" s="9">
        <v>0.01</v>
      </c>
      <c r="G28" s="26" t="s">
        <v>20</v>
      </c>
      <c r="H28" s="26" t="s">
        <v>54</v>
      </c>
      <c r="I28" s="28">
        <f>F28/SQRT(12)</f>
        <v>2.886751345948129E-3</v>
      </c>
      <c r="J28" s="26" t="s">
        <v>20</v>
      </c>
      <c r="K28" s="12">
        <v>1</v>
      </c>
      <c r="L28" s="26" t="s">
        <v>26</v>
      </c>
      <c r="M28" s="8" t="s">
        <v>19</v>
      </c>
    </row>
    <row r="29" spans="1:15" ht="20.100000000000001" customHeight="1" x14ac:dyDescent="0.25">
      <c r="A29" s="86"/>
      <c r="B29" s="88"/>
      <c r="C29" s="90"/>
      <c r="D29" s="88"/>
      <c r="E29" s="5" t="s">
        <v>10</v>
      </c>
      <c r="F29" s="10">
        <v>0.24</v>
      </c>
      <c r="G29" s="26" t="s">
        <v>20</v>
      </c>
      <c r="H29" s="26" t="s">
        <v>54</v>
      </c>
      <c r="I29" s="28">
        <f>F29/SQRT(12)</f>
        <v>6.9282032302755092E-2</v>
      </c>
      <c r="J29" s="6" t="s">
        <v>20</v>
      </c>
      <c r="K29" s="11">
        <v>1</v>
      </c>
      <c r="L29" s="26" t="s">
        <v>26</v>
      </c>
      <c r="M29" s="8" t="s">
        <v>19</v>
      </c>
    </row>
    <row r="30" spans="1:15" x14ac:dyDescent="0.25">
      <c r="A30" s="86"/>
      <c r="B30" s="88"/>
      <c r="C30" s="90"/>
      <c r="D30" s="88"/>
      <c r="E30" s="20" t="s">
        <v>21</v>
      </c>
      <c r="F30" s="27">
        <v>903.9690631808279</v>
      </c>
      <c r="G30" s="20" t="s">
        <v>20</v>
      </c>
      <c r="H30" s="21" t="s">
        <v>19</v>
      </c>
      <c r="I30" s="21">
        <f>SQRT(SUMSQ(I31:I34))</f>
        <v>0.46836649029089145</v>
      </c>
      <c r="J30" s="20" t="s">
        <v>20</v>
      </c>
      <c r="K30" s="21">
        <v>0.11065911593842584</v>
      </c>
      <c r="L30" s="20" t="s">
        <v>29</v>
      </c>
      <c r="M30" s="21">
        <f>ABS(I30*K30)</f>
        <v>5.1829021750773356E-2</v>
      </c>
      <c r="O30" s="13"/>
    </row>
    <row r="31" spans="1:15" ht="20.100000000000001" customHeight="1" x14ac:dyDescent="0.25">
      <c r="A31" s="86"/>
      <c r="B31" s="88"/>
      <c r="C31" s="90"/>
      <c r="D31" s="88"/>
      <c r="E31" s="4" t="s">
        <v>11</v>
      </c>
      <c r="F31" s="9">
        <v>8.5749725156679613E-2</v>
      </c>
      <c r="G31" s="26" t="s">
        <v>20</v>
      </c>
      <c r="H31" s="6" t="s">
        <v>53</v>
      </c>
      <c r="I31" s="28">
        <f>F31/SQRT(6)</f>
        <v>3.5007178702960565E-2</v>
      </c>
      <c r="J31" s="26" t="s">
        <v>20</v>
      </c>
      <c r="K31" s="12">
        <v>1</v>
      </c>
      <c r="L31" s="26" t="s">
        <v>26</v>
      </c>
      <c r="M31" s="8" t="s">
        <v>19</v>
      </c>
    </row>
    <row r="32" spans="1:15" ht="20.100000000000001" customHeight="1" x14ac:dyDescent="0.25">
      <c r="A32" s="86"/>
      <c r="B32" s="88"/>
      <c r="C32" s="90"/>
      <c r="D32" s="88"/>
      <c r="E32" s="4" t="s">
        <v>15</v>
      </c>
      <c r="F32" s="30">
        <v>0.8</v>
      </c>
      <c r="G32" s="26" t="s">
        <v>20</v>
      </c>
      <c r="H32" s="26" t="s">
        <v>54</v>
      </c>
      <c r="I32" s="28">
        <f>F32/SQRT(3)</f>
        <v>0.46188021535170065</v>
      </c>
      <c r="J32" s="26" t="s">
        <v>20</v>
      </c>
      <c r="K32" s="12">
        <v>1</v>
      </c>
      <c r="L32" s="26" t="s">
        <v>26</v>
      </c>
      <c r="M32" s="8" t="s">
        <v>19</v>
      </c>
    </row>
    <row r="33" spans="1:15" ht="20.100000000000001" customHeight="1" x14ac:dyDescent="0.25">
      <c r="A33" s="86"/>
      <c r="B33" s="88"/>
      <c r="C33" s="90"/>
      <c r="D33" s="88"/>
      <c r="E33" s="4" t="s">
        <v>8</v>
      </c>
      <c r="F33" s="9">
        <v>0.01</v>
      </c>
      <c r="G33" s="26" t="s">
        <v>20</v>
      </c>
      <c r="H33" s="26" t="s">
        <v>54</v>
      </c>
      <c r="I33" s="28">
        <f>F33/SQRT(12)</f>
        <v>2.886751345948129E-3</v>
      </c>
      <c r="J33" s="26" t="s">
        <v>20</v>
      </c>
      <c r="K33" s="12">
        <v>1</v>
      </c>
      <c r="L33" s="26" t="s">
        <v>26</v>
      </c>
      <c r="M33" s="8" t="s">
        <v>19</v>
      </c>
    </row>
    <row r="34" spans="1:15" ht="20.100000000000001" customHeight="1" x14ac:dyDescent="0.25">
      <c r="A34" s="86"/>
      <c r="B34" s="88"/>
      <c r="C34" s="90"/>
      <c r="D34" s="88"/>
      <c r="E34" s="5" t="s">
        <v>10</v>
      </c>
      <c r="F34" s="10">
        <v>0.24</v>
      </c>
      <c r="G34" s="26" t="s">
        <v>20</v>
      </c>
      <c r="H34" s="26" t="s">
        <v>54</v>
      </c>
      <c r="I34" s="28">
        <f>F34/SQRT(12)</f>
        <v>6.9282032302755092E-2</v>
      </c>
      <c r="J34" s="6" t="s">
        <v>20</v>
      </c>
      <c r="K34" s="11">
        <v>1</v>
      </c>
      <c r="L34" s="26" t="s">
        <v>26</v>
      </c>
      <c r="M34" s="8" t="s">
        <v>19</v>
      </c>
    </row>
    <row r="35" spans="1:15" x14ac:dyDescent="0.25">
      <c r="A35" s="86"/>
      <c r="B35" s="88"/>
      <c r="C35" s="90"/>
      <c r="D35" s="88"/>
      <c r="E35" s="20" t="s">
        <v>22</v>
      </c>
      <c r="F35" s="27">
        <v>-0.57751634343392644</v>
      </c>
      <c r="G35" s="20" t="s">
        <v>12</v>
      </c>
      <c r="H35" s="21" t="s">
        <v>19</v>
      </c>
      <c r="I35" s="21">
        <f>SQRT(SUMSQ(I36:I39))</f>
        <v>0.16357383752563548</v>
      </c>
      <c r="J35" s="20" t="s">
        <v>12</v>
      </c>
      <c r="K35" s="21">
        <v>1.0061347663856222</v>
      </c>
      <c r="L35" s="20" t="s">
        <v>30</v>
      </c>
      <c r="M35" s="21">
        <f>ABS(I35*K35)</f>
        <v>0.16457732480565496</v>
      </c>
      <c r="O35" s="13"/>
    </row>
    <row r="36" spans="1:15" ht="20.100000000000001" customHeight="1" x14ac:dyDescent="0.25">
      <c r="A36" s="86"/>
      <c r="B36" s="88"/>
      <c r="C36" s="90"/>
      <c r="D36" s="88"/>
      <c r="E36" s="4" t="s">
        <v>11</v>
      </c>
      <c r="F36" s="9">
        <v>7.0007061855559809E-3</v>
      </c>
      <c r="G36" s="26" t="s">
        <v>12</v>
      </c>
      <c r="H36" s="6" t="s">
        <v>53</v>
      </c>
      <c r="I36" s="28">
        <f>F36/SQRT(6)</f>
        <v>2.8580263322930208E-3</v>
      </c>
      <c r="J36" s="26" t="s">
        <v>12</v>
      </c>
      <c r="K36" s="12">
        <v>1</v>
      </c>
      <c r="L36" s="26" t="s">
        <v>26</v>
      </c>
      <c r="M36" s="8" t="s">
        <v>19</v>
      </c>
    </row>
    <row r="37" spans="1:15" ht="20.100000000000001" customHeight="1" x14ac:dyDescent="0.25">
      <c r="A37" s="86"/>
      <c r="B37" s="88"/>
      <c r="C37" s="90"/>
      <c r="D37" s="88"/>
      <c r="E37" s="4" t="s">
        <v>9</v>
      </c>
      <c r="F37" s="9">
        <v>0.30730034981100368</v>
      </c>
      <c r="G37" s="26" t="s">
        <v>12</v>
      </c>
      <c r="H37" s="26" t="s">
        <v>55</v>
      </c>
      <c r="I37" s="28">
        <f>F37/1.97427095702805</f>
        <v>0.15565257074621375</v>
      </c>
      <c r="J37" s="26" t="s">
        <v>12</v>
      </c>
      <c r="K37" s="12">
        <v>1</v>
      </c>
      <c r="L37" s="26" t="s">
        <v>26</v>
      </c>
      <c r="M37" s="8" t="s">
        <v>19</v>
      </c>
    </row>
    <row r="38" spans="1:15" ht="20.100000000000001" customHeight="1" x14ac:dyDescent="0.25">
      <c r="A38" s="86"/>
      <c r="B38" s="88"/>
      <c r="C38" s="90"/>
      <c r="D38" s="88"/>
      <c r="E38" s="5" t="s">
        <v>73</v>
      </c>
      <c r="F38" s="10">
        <v>3.4794262594347203E-2</v>
      </c>
      <c r="G38" s="6" t="s">
        <v>12</v>
      </c>
      <c r="H38" s="26" t="s">
        <v>56</v>
      </c>
      <c r="I38" s="28">
        <f>F38/1</f>
        <v>3.4794262594347203E-2</v>
      </c>
      <c r="J38" s="26" t="s">
        <v>12</v>
      </c>
      <c r="K38" s="11">
        <v>1</v>
      </c>
      <c r="L38" s="26" t="s">
        <v>26</v>
      </c>
      <c r="M38" s="8" t="s">
        <v>19</v>
      </c>
    </row>
    <row r="39" spans="1:15" ht="20.100000000000001" customHeight="1" x14ac:dyDescent="0.25">
      <c r="A39" s="86"/>
      <c r="B39" s="88"/>
      <c r="C39" s="90"/>
      <c r="D39" s="88"/>
      <c r="E39" s="5" t="s">
        <v>10</v>
      </c>
      <c r="F39" s="10">
        <v>0.125373132</v>
      </c>
      <c r="G39" s="6" t="s">
        <v>12</v>
      </c>
      <c r="H39" s="6" t="s">
        <v>54</v>
      </c>
      <c r="I39" s="28">
        <f>F39/SQRT(12)</f>
        <v>3.6192105754673243E-2</v>
      </c>
      <c r="J39" s="26" t="s">
        <v>12</v>
      </c>
      <c r="K39" s="11">
        <v>1</v>
      </c>
      <c r="L39" s="26" t="s">
        <v>26</v>
      </c>
      <c r="M39" s="8" t="s">
        <v>19</v>
      </c>
    </row>
    <row r="40" spans="1:15" ht="16.2" x14ac:dyDescent="0.25">
      <c r="A40" s="86"/>
      <c r="B40" s="88"/>
      <c r="C40" s="90"/>
      <c r="D40" s="88"/>
      <c r="E40" s="20" t="s">
        <v>31</v>
      </c>
      <c r="F40" s="27">
        <v>2.4890061565523303E-2</v>
      </c>
      <c r="G40" s="20" t="s">
        <v>24</v>
      </c>
      <c r="H40" s="21" t="s">
        <v>19</v>
      </c>
      <c r="I40" s="21">
        <f>SQRT(SUMSQ(I41))</f>
        <v>5.8590447451758256E-6</v>
      </c>
      <c r="J40" s="20" t="s">
        <v>24</v>
      </c>
      <c r="K40" s="21">
        <v>-4018.9702666641151</v>
      </c>
      <c r="L40" s="20" t="s">
        <v>32</v>
      </c>
      <c r="M40" s="21">
        <f>ABS(I40*K40)</f>
        <v>2.3547326621916269E-2</v>
      </c>
      <c r="N40" s="103"/>
      <c r="O40" s="13"/>
    </row>
    <row r="41" spans="1:15" ht="20.100000000000001" customHeight="1" x14ac:dyDescent="0.25">
      <c r="A41" s="86"/>
      <c r="B41" s="88"/>
      <c r="C41" s="90"/>
      <c r="D41" s="88"/>
      <c r="E41" s="4" t="s">
        <v>8</v>
      </c>
      <c r="F41" s="7">
        <v>2.0296326364927949E-5</v>
      </c>
      <c r="G41" s="26" t="s">
        <v>33</v>
      </c>
      <c r="H41" s="26" t="s">
        <v>54</v>
      </c>
      <c r="I41" s="28">
        <f>F41/SQRT(12)</f>
        <v>5.8590447451758256E-6</v>
      </c>
      <c r="J41" s="26" t="s">
        <v>33</v>
      </c>
      <c r="K41" s="12">
        <v>1</v>
      </c>
      <c r="L41" s="26" t="s">
        <v>26</v>
      </c>
      <c r="M41" s="8" t="s">
        <v>19</v>
      </c>
    </row>
    <row r="42" spans="1:15" x14ac:dyDescent="0.25">
      <c r="A42" s="86"/>
      <c r="B42" s="88"/>
      <c r="C42" s="90"/>
      <c r="D42" s="88"/>
      <c r="E42" s="20" t="s">
        <v>23</v>
      </c>
      <c r="F42" s="27">
        <v>3.2431926697558379E-2</v>
      </c>
      <c r="G42" s="20" t="s">
        <v>12</v>
      </c>
      <c r="H42" s="21" t="s">
        <v>19</v>
      </c>
      <c r="I42" s="21">
        <f>SQRT(SUMSQ(I43))</f>
        <v>1.7142862972969946E-2</v>
      </c>
      <c r="J42" s="20" t="s">
        <v>12</v>
      </c>
      <c r="K42" s="21">
        <v>1</v>
      </c>
      <c r="L42" s="20" t="s">
        <v>27</v>
      </c>
      <c r="M42" s="21">
        <f>ABS(I42*K42)</f>
        <v>1.7142862972969946E-2</v>
      </c>
      <c r="O42" s="13"/>
    </row>
    <row r="43" spans="1:15" ht="20.100000000000001" customHeight="1" x14ac:dyDescent="0.25">
      <c r="A43" s="86"/>
      <c r="B43" s="88"/>
      <c r="C43" s="90"/>
      <c r="D43" s="88"/>
      <c r="E43" s="5" t="s">
        <v>11</v>
      </c>
      <c r="F43" s="10">
        <v>4.1991267014227417E-2</v>
      </c>
      <c r="G43" s="6" t="s">
        <v>12</v>
      </c>
      <c r="H43" s="6" t="s">
        <v>53</v>
      </c>
      <c r="I43" s="28">
        <f>F43/SQRT(6)</f>
        <v>1.7142862972969946E-2</v>
      </c>
      <c r="J43" s="6" t="s">
        <v>12</v>
      </c>
      <c r="K43" s="11">
        <v>1</v>
      </c>
      <c r="L43" s="26" t="s">
        <v>26</v>
      </c>
      <c r="M43" s="8" t="s">
        <v>19</v>
      </c>
    </row>
    <row r="44" spans="1:15" x14ac:dyDescent="0.25">
      <c r="A44" s="86"/>
      <c r="B44" s="88"/>
      <c r="C44" s="90"/>
      <c r="D44" s="88"/>
      <c r="E44" s="20" t="s">
        <v>25</v>
      </c>
      <c r="F44" s="27">
        <v>0</v>
      </c>
      <c r="G44" s="20" t="s">
        <v>12</v>
      </c>
      <c r="H44" s="21" t="s">
        <v>56</v>
      </c>
      <c r="I44" s="21">
        <f>F44*1</f>
        <v>0</v>
      </c>
      <c r="J44" s="20" t="s">
        <v>12</v>
      </c>
      <c r="K44" s="21">
        <v>1</v>
      </c>
      <c r="L44" s="20" t="s">
        <v>27</v>
      </c>
      <c r="M44" s="21">
        <f>ABS(I44*K44)</f>
        <v>0</v>
      </c>
      <c r="O44" s="13"/>
    </row>
    <row r="45" spans="1:15" s="22" customFormat="1" x14ac:dyDescent="0.25">
      <c r="A45" s="39"/>
      <c r="B45" s="40"/>
      <c r="C45" s="41"/>
      <c r="D45" s="40"/>
      <c r="E45" s="91"/>
      <c r="F45" s="92"/>
      <c r="G45" s="92"/>
      <c r="H45" s="92"/>
      <c r="I45" s="92"/>
      <c r="J45" s="92"/>
      <c r="K45" s="92"/>
      <c r="L45" s="92"/>
      <c r="M45" s="92"/>
      <c r="O45" s="23"/>
    </row>
    <row r="46" spans="1:15" ht="20.100000000000001" customHeight="1" x14ac:dyDescent="0.25">
      <c r="A46" s="42"/>
      <c r="B46" s="43"/>
      <c r="C46" s="44"/>
      <c r="D46" s="43"/>
      <c r="E46" s="93" t="s">
        <v>40</v>
      </c>
      <c r="F46" s="93"/>
      <c r="G46" s="93"/>
      <c r="H46" s="93"/>
      <c r="I46" s="93"/>
      <c r="J46" s="93"/>
      <c r="K46" s="93"/>
      <c r="L46" s="94"/>
      <c r="M46" s="58">
        <f>SQRT(SUMSQ(M13,M19,M25,M30,M35,M40,M42,M44))</f>
        <v>0.19142718838389489</v>
      </c>
      <c r="O46" s="13"/>
    </row>
    <row r="47" spans="1:15" ht="20.100000000000001" customHeight="1" x14ac:dyDescent="0.25">
      <c r="A47" s="45"/>
      <c r="B47" s="46"/>
      <c r="C47" s="47"/>
      <c r="D47" s="46"/>
      <c r="E47" s="93" t="s">
        <v>5</v>
      </c>
      <c r="F47" s="93"/>
      <c r="G47" s="93"/>
      <c r="H47" s="93"/>
      <c r="I47" s="93"/>
      <c r="J47" s="93"/>
      <c r="K47" s="93"/>
      <c r="L47" s="94"/>
      <c r="M47" s="59">
        <f>TRUNC((M46^4)/((M13^4/200)+(M19^4/200)+(M25^4/201)+(M30^4/201)+(M35^4/216)+(M40^4/200)+(M42^4/5)+(M44^4/200)))</f>
        <v>382</v>
      </c>
    </row>
    <row r="48" spans="1:15" ht="20.100000000000001" customHeight="1" x14ac:dyDescent="0.25">
      <c r="A48" s="48"/>
      <c r="B48" s="46"/>
      <c r="C48" s="47"/>
      <c r="D48" s="46"/>
      <c r="E48" s="95" t="s">
        <v>48</v>
      </c>
      <c r="F48" s="95"/>
      <c r="G48" s="95"/>
      <c r="H48" s="95"/>
      <c r="I48" s="95"/>
      <c r="J48" s="95"/>
      <c r="K48" s="95"/>
      <c r="L48" s="96"/>
      <c r="M48" s="57">
        <f>TINV(0.05,M47)</f>
        <v>1.966193506826998</v>
      </c>
    </row>
    <row r="49" spans="1:15" ht="20.100000000000001" customHeight="1" x14ac:dyDescent="0.25">
      <c r="A49" s="31"/>
      <c r="B49" s="31"/>
      <c r="C49" s="31"/>
      <c r="D49" s="31"/>
      <c r="E49" s="97" t="s">
        <v>41</v>
      </c>
      <c r="F49" s="98"/>
      <c r="G49" s="98"/>
      <c r="H49" s="98"/>
      <c r="I49" s="98"/>
      <c r="J49" s="98"/>
      <c r="K49" s="98"/>
      <c r="L49" s="99"/>
      <c r="M49" s="58">
        <f>M46*M48</f>
        <v>0.37638289483056264</v>
      </c>
      <c r="O49" s="13"/>
    </row>
    <row r="50" spans="1:15" x14ac:dyDescent="0.25">
      <c r="A50" s="34"/>
      <c r="B50" s="34"/>
      <c r="C50" s="34"/>
      <c r="D50" s="34"/>
      <c r="E50" s="34"/>
    </row>
    <row r="51" spans="1:15" x14ac:dyDescent="0.25">
      <c r="A51" s="1" t="s">
        <v>45</v>
      </c>
    </row>
    <row r="52" spans="1:15" x14ac:dyDescent="0.25">
      <c r="A52" s="1" t="s">
        <v>46</v>
      </c>
      <c r="D52" s="19" t="s">
        <v>47</v>
      </c>
    </row>
  </sheetData>
  <mergeCells count="27">
    <mergeCell ref="E45:M45"/>
    <mergeCell ref="E46:L46"/>
    <mergeCell ref="E47:L47"/>
    <mergeCell ref="E48:L48"/>
    <mergeCell ref="E49:L49"/>
    <mergeCell ref="H11:H12"/>
    <mergeCell ref="I11:J11"/>
    <mergeCell ref="K11:L11"/>
    <mergeCell ref="M11:M12"/>
    <mergeCell ref="A13:A44"/>
    <mergeCell ref="B13:B44"/>
    <mergeCell ref="C13:C44"/>
    <mergeCell ref="D13:D44"/>
    <mergeCell ref="B9:F9"/>
    <mergeCell ref="A11:A12"/>
    <mergeCell ref="B11:B12"/>
    <mergeCell ref="C11:C12"/>
    <mergeCell ref="D11:D12"/>
    <mergeCell ref="E11:E12"/>
    <mergeCell ref="F11:G11"/>
    <mergeCell ref="A1:D3"/>
    <mergeCell ref="E1:K3"/>
    <mergeCell ref="L1:M1"/>
    <mergeCell ref="B5:M5"/>
    <mergeCell ref="B7:F7"/>
    <mergeCell ref="H7:I8"/>
    <mergeCell ref="J7:J8"/>
  </mergeCells>
  <hyperlinks>
    <hyperlink ref="F11:G11" location="Instrucciones!B6" display="Incertidumbre original" xr:uid="{3817364E-0D4F-4123-8044-9C42CA384F2F}"/>
    <hyperlink ref="H11:H12" location="Instrucciones!D6" display="Distribución" xr:uid="{DAA92B9B-B2A7-4741-B278-FC554A5EFB71}"/>
    <hyperlink ref="I11:J11" location="Instrucciones!E6" display="Incertidumbre estándar u(xi)" xr:uid="{C6C64015-A1F2-4ECC-AA2C-68B6E5A0DBE7}"/>
    <hyperlink ref="E11:E12" location="Instrucciones!A8" display="Fuente de incertidumbre" xr:uid="{45FE2606-3C91-42B0-B190-27DF7E90CCF2}"/>
    <hyperlink ref="E48:L48" location="Instrucciones!H11" display="Factor de cobertura" xr:uid="{606EBA11-9DA2-4D98-8B7A-F23ABE1CDDF5}"/>
    <hyperlink ref="E49:L49" location="Instrucciones!H12" display="Incertidumbre expandida U" xr:uid="{3853B055-F56C-44AF-9658-D776531D9F46}"/>
    <hyperlink ref="E46:L46" location="Instrucciones!G19" display="Incertidumbre combinada" xr:uid="{D14571FF-8346-4434-937A-068036E8A1B7}"/>
  </hyperlinks>
  <pageMargins left="0.7" right="0.7" top="0.75" bottom="0.75" header="0.3" footer="0.3"/>
  <pageSetup paperSize="9" scale="42" orientation="portrait" horizontalDpi="1200" verticalDpi="1200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FC7E2-09DB-4A0F-B99E-3DAC080005CA}">
  <dimension ref="A1:O52"/>
  <sheetViews>
    <sheetView view="pageBreakPreview" topLeftCell="H28" zoomScale="88" zoomScaleNormal="100" zoomScaleSheetLayoutView="88" workbookViewId="0">
      <selection activeCell="M48" sqref="M48"/>
    </sheetView>
  </sheetViews>
  <sheetFormatPr baseColWidth="10" defaultRowHeight="13.8" x14ac:dyDescent="0.25"/>
  <cols>
    <col min="1" max="1" width="13.5546875" style="1" customWidth="1"/>
    <col min="2" max="4" width="11.5546875" style="1"/>
    <col min="5" max="13" width="17.88671875" style="1" customWidth="1"/>
    <col min="14" max="14" width="11.5546875" style="1"/>
    <col min="15" max="15" width="13" style="1" bestFit="1" customWidth="1"/>
    <col min="16" max="260" width="11.5546875" style="1"/>
    <col min="261" max="269" width="17.88671875" style="1" customWidth="1"/>
    <col min="270" max="270" width="11.5546875" style="1"/>
    <col min="271" max="271" width="13" style="1" bestFit="1" customWidth="1"/>
    <col min="272" max="516" width="11.5546875" style="1"/>
    <col min="517" max="525" width="17.88671875" style="1" customWidth="1"/>
    <col min="526" max="526" width="11.5546875" style="1"/>
    <col min="527" max="527" width="13" style="1" bestFit="1" customWidth="1"/>
    <col min="528" max="772" width="11.5546875" style="1"/>
    <col min="773" max="781" width="17.88671875" style="1" customWidth="1"/>
    <col min="782" max="782" width="11.5546875" style="1"/>
    <col min="783" max="783" width="13" style="1" bestFit="1" customWidth="1"/>
    <col min="784" max="1028" width="11.5546875" style="1"/>
    <col min="1029" max="1037" width="17.88671875" style="1" customWidth="1"/>
    <col min="1038" max="1038" width="11.5546875" style="1"/>
    <col min="1039" max="1039" width="13" style="1" bestFit="1" customWidth="1"/>
    <col min="1040" max="1284" width="11.5546875" style="1"/>
    <col min="1285" max="1293" width="17.88671875" style="1" customWidth="1"/>
    <col min="1294" max="1294" width="11.5546875" style="1"/>
    <col min="1295" max="1295" width="13" style="1" bestFit="1" customWidth="1"/>
    <col min="1296" max="1540" width="11.5546875" style="1"/>
    <col min="1541" max="1549" width="17.88671875" style="1" customWidth="1"/>
    <col min="1550" max="1550" width="11.5546875" style="1"/>
    <col min="1551" max="1551" width="13" style="1" bestFit="1" customWidth="1"/>
    <col min="1552" max="1796" width="11.5546875" style="1"/>
    <col min="1797" max="1805" width="17.88671875" style="1" customWidth="1"/>
    <col min="1806" max="1806" width="11.5546875" style="1"/>
    <col min="1807" max="1807" width="13" style="1" bestFit="1" customWidth="1"/>
    <col min="1808" max="2052" width="11.5546875" style="1"/>
    <col min="2053" max="2061" width="17.88671875" style="1" customWidth="1"/>
    <col min="2062" max="2062" width="11.5546875" style="1"/>
    <col min="2063" max="2063" width="13" style="1" bestFit="1" customWidth="1"/>
    <col min="2064" max="2308" width="11.5546875" style="1"/>
    <col min="2309" max="2317" width="17.88671875" style="1" customWidth="1"/>
    <col min="2318" max="2318" width="11.5546875" style="1"/>
    <col min="2319" max="2319" width="13" style="1" bestFit="1" customWidth="1"/>
    <col min="2320" max="2564" width="11.5546875" style="1"/>
    <col min="2565" max="2573" width="17.88671875" style="1" customWidth="1"/>
    <col min="2574" max="2574" width="11.5546875" style="1"/>
    <col min="2575" max="2575" width="13" style="1" bestFit="1" customWidth="1"/>
    <col min="2576" max="2820" width="11.5546875" style="1"/>
    <col min="2821" max="2829" width="17.88671875" style="1" customWidth="1"/>
    <col min="2830" max="2830" width="11.5546875" style="1"/>
    <col min="2831" max="2831" width="13" style="1" bestFit="1" customWidth="1"/>
    <col min="2832" max="3076" width="11.5546875" style="1"/>
    <col min="3077" max="3085" width="17.88671875" style="1" customWidth="1"/>
    <col min="3086" max="3086" width="11.5546875" style="1"/>
    <col min="3087" max="3087" width="13" style="1" bestFit="1" customWidth="1"/>
    <col min="3088" max="3332" width="11.5546875" style="1"/>
    <col min="3333" max="3341" width="17.88671875" style="1" customWidth="1"/>
    <col min="3342" max="3342" width="11.5546875" style="1"/>
    <col min="3343" max="3343" width="13" style="1" bestFit="1" customWidth="1"/>
    <col min="3344" max="3588" width="11.5546875" style="1"/>
    <col min="3589" max="3597" width="17.88671875" style="1" customWidth="1"/>
    <col min="3598" max="3598" width="11.5546875" style="1"/>
    <col min="3599" max="3599" width="13" style="1" bestFit="1" customWidth="1"/>
    <col min="3600" max="3844" width="11.5546875" style="1"/>
    <col min="3845" max="3853" width="17.88671875" style="1" customWidth="1"/>
    <col min="3854" max="3854" width="11.5546875" style="1"/>
    <col min="3855" max="3855" width="13" style="1" bestFit="1" customWidth="1"/>
    <col min="3856" max="4100" width="11.5546875" style="1"/>
    <col min="4101" max="4109" width="17.88671875" style="1" customWidth="1"/>
    <col min="4110" max="4110" width="11.5546875" style="1"/>
    <col min="4111" max="4111" width="13" style="1" bestFit="1" customWidth="1"/>
    <col min="4112" max="4356" width="11.5546875" style="1"/>
    <col min="4357" max="4365" width="17.88671875" style="1" customWidth="1"/>
    <col min="4366" max="4366" width="11.5546875" style="1"/>
    <col min="4367" max="4367" width="13" style="1" bestFit="1" customWidth="1"/>
    <col min="4368" max="4612" width="11.5546875" style="1"/>
    <col min="4613" max="4621" width="17.88671875" style="1" customWidth="1"/>
    <col min="4622" max="4622" width="11.5546875" style="1"/>
    <col min="4623" max="4623" width="13" style="1" bestFit="1" customWidth="1"/>
    <col min="4624" max="4868" width="11.5546875" style="1"/>
    <col min="4869" max="4877" width="17.88671875" style="1" customWidth="1"/>
    <col min="4878" max="4878" width="11.5546875" style="1"/>
    <col min="4879" max="4879" width="13" style="1" bestFit="1" customWidth="1"/>
    <col min="4880" max="5124" width="11.5546875" style="1"/>
    <col min="5125" max="5133" width="17.88671875" style="1" customWidth="1"/>
    <col min="5134" max="5134" width="11.5546875" style="1"/>
    <col min="5135" max="5135" width="13" style="1" bestFit="1" customWidth="1"/>
    <col min="5136" max="5380" width="11.5546875" style="1"/>
    <col min="5381" max="5389" width="17.88671875" style="1" customWidth="1"/>
    <col min="5390" max="5390" width="11.5546875" style="1"/>
    <col min="5391" max="5391" width="13" style="1" bestFit="1" customWidth="1"/>
    <col min="5392" max="5636" width="11.5546875" style="1"/>
    <col min="5637" max="5645" width="17.88671875" style="1" customWidth="1"/>
    <col min="5646" max="5646" width="11.5546875" style="1"/>
    <col min="5647" max="5647" width="13" style="1" bestFit="1" customWidth="1"/>
    <col min="5648" max="5892" width="11.5546875" style="1"/>
    <col min="5893" max="5901" width="17.88671875" style="1" customWidth="1"/>
    <col min="5902" max="5902" width="11.5546875" style="1"/>
    <col min="5903" max="5903" width="13" style="1" bestFit="1" customWidth="1"/>
    <col min="5904" max="6148" width="11.5546875" style="1"/>
    <col min="6149" max="6157" width="17.88671875" style="1" customWidth="1"/>
    <col min="6158" max="6158" width="11.5546875" style="1"/>
    <col min="6159" max="6159" width="13" style="1" bestFit="1" customWidth="1"/>
    <col min="6160" max="6404" width="11.5546875" style="1"/>
    <col min="6405" max="6413" width="17.88671875" style="1" customWidth="1"/>
    <col min="6414" max="6414" width="11.5546875" style="1"/>
    <col min="6415" max="6415" width="13" style="1" bestFit="1" customWidth="1"/>
    <col min="6416" max="6660" width="11.5546875" style="1"/>
    <col min="6661" max="6669" width="17.88671875" style="1" customWidth="1"/>
    <col min="6670" max="6670" width="11.5546875" style="1"/>
    <col min="6671" max="6671" width="13" style="1" bestFit="1" customWidth="1"/>
    <col min="6672" max="6916" width="11.5546875" style="1"/>
    <col min="6917" max="6925" width="17.88671875" style="1" customWidth="1"/>
    <col min="6926" max="6926" width="11.5546875" style="1"/>
    <col min="6927" max="6927" width="13" style="1" bestFit="1" customWidth="1"/>
    <col min="6928" max="7172" width="11.5546875" style="1"/>
    <col min="7173" max="7181" width="17.88671875" style="1" customWidth="1"/>
    <col min="7182" max="7182" width="11.5546875" style="1"/>
    <col min="7183" max="7183" width="13" style="1" bestFit="1" customWidth="1"/>
    <col min="7184" max="7428" width="11.5546875" style="1"/>
    <col min="7429" max="7437" width="17.88671875" style="1" customWidth="1"/>
    <col min="7438" max="7438" width="11.5546875" style="1"/>
    <col min="7439" max="7439" width="13" style="1" bestFit="1" customWidth="1"/>
    <col min="7440" max="7684" width="11.5546875" style="1"/>
    <col min="7685" max="7693" width="17.88671875" style="1" customWidth="1"/>
    <col min="7694" max="7694" width="11.5546875" style="1"/>
    <col min="7695" max="7695" width="13" style="1" bestFit="1" customWidth="1"/>
    <col min="7696" max="7940" width="11.5546875" style="1"/>
    <col min="7941" max="7949" width="17.88671875" style="1" customWidth="1"/>
    <col min="7950" max="7950" width="11.5546875" style="1"/>
    <col min="7951" max="7951" width="13" style="1" bestFit="1" customWidth="1"/>
    <col min="7952" max="8196" width="11.5546875" style="1"/>
    <col min="8197" max="8205" width="17.88671875" style="1" customWidth="1"/>
    <col min="8206" max="8206" width="11.5546875" style="1"/>
    <col min="8207" max="8207" width="13" style="1" bestFit="1" customWidth="1"/>
    <col min="8208" max="8452" width="11.5546875" style="1"/>
    <col min="8453" max="8461" width="17.88671875" style="1" customWidth="1"/>
    <col min="8462" max="8462" width="11.5546875" style="1"/>
    <col min="8463" max="8463" width="13" style="1" bestFit="1" customWidth="1"/>
    <col min="8464" max="8708" width="11.5546875" style="1"/>
    <col min="8709" max="8717" width="17.88671875" style="1" customWidth="1"/>
    <col min="8718" max="8718" width="11.5546875" style="1"/>
    <col min="8719" max="8719" width="13" style="1" bestFit="1" customWidth="1"/>
    <col min="8720" max="8964" width="11.5546875" style="1"/>
    <col min="8965" max="8973" width="17.88671875" style="1" customWidth="1"/>
    <col min="8974" max="8974" width="11.5546875" style="1"/>
    <col min="8975" max="8975" width="13" style="1" bestFit="1" customWidth="1"/>
    <col min="8976" max="9220" width="11.5546875" style="1"/>
    <col min="9221" max="9229" width="17.88671875" style="1" customWidth="1"/>
    <col min="9230" max="9230" width="11.5546875" style="1"/>
    <col min="9231" max="9231" width="13" style="1" bestFit="1" customWidth="1"/>
    <col min="9232" max="9476" width="11.5546875" style="1"/>
    <col min="9477" max="9485" width="17.88671875" style="1" customWidth="1"/>
    <col min="9486" max="9486" width="11.5546875" style="1"/>
    <col min="9487" max="9487" width="13" style="1" bestFit="1" customWidth="1"/>
    <col min="9488" max="9732" width="11.5546875" style="1"/>
    <col min="9733" max="9741" width="17.88671875" style="1" customWidth="1"/>
    <col min="9742" max="9742" width="11.5546875" style="1"/>
    <col min="9743" max="9743" width="13" style="1" bestFit="1" customWidth="1"/>
    <col min="9744" max="9988" width="11.5546875" style="1"/>
    <col min="9989" max="9997" width="17.88671875" style="1" customWidth="1"/>
    <col min="9998" max="9998" width="11.5546875" style="1"/>
    <col min="9999" max="9999" width="13" style="1" bestFit="1" customWidth="1"/>
    <col min="10000" max="10244" width="11.5546875" style="1"/>
    <col min="10245" max="10253" width="17.88671875" style="1" customWidth="1"/>
    <col min="10254" max="10254" width="11.5546875" style="1"/>
    <col min="10255" max="10255" width="13" style="1" bestFit="1" customWidth="1"/>
    <col min="10256" max="10500" width="11.5546875" style="1"/>
    <col min="10501" max="10509" width="17.88671875" style="1" customWidth="1"/>
    <col min="10510" max="10510" width="11.5546875" style="1"/>
    <col min="10511" max="10511" width="13" style="1" bestFit="1" customWidth="1"/>
    <col min="10512" max="10756" width="11.5546875" style="1"/>
    <col min="10757" max="10765" width="17.88671875" style="1" customWidth="1"/>
    <col min="10766" max="10766" width="11.5546875" style="1"/>
    <col min="10767" max="10767" width="13" style="1" bestFit="1" customWidth="1"/>
    <col min="10768" max="11012" width="11.5546875" style="1"/>
    <col min="11013" max="11021" width="17.88671875" style="1" customWidth="1"/>
    <col min="11022" max="11022" width="11.5546875" style="1"/>
    <col min="11023" max="11023" width="13" style="1" bestFit="1" customWidth="1"/>
    <col min="11024" max="11268" width="11.5546875" style="1"/>
    <col min="11269" max="11277" width="17.88671875" style="1" customWidth="1"/>
    <col min="11278" max="11278" width="11.5546875" style="1"/>
    <col min="11279" max="11279" width="13" style="1" bestFit="1" customWidth="1"/>
    <col min="11280" max="11524" width="11.5546875" style="1"/>
    <col min="11525" max="11533" width="17.88671875" style="1" customWidth="1"/>
    <col min="11534" max="11534" width="11.5546875" style="1"/>
    <col min="11535" max="11535" width="13" style="1" bestFit="1" customWidth="1"/>
    <col min="11536" max="11780" width="11.5546875" style="1"/>
    <col min="11781" max="11789" width="17.88671875" style="1" customWidth="1"/>
    <col min="11790" max="11790" width="11.5546875" style="1"/>
    <col min="11791" max="11791" width="13" style="1" bestFit="1" customWidth="1"/>
    <col min="11792" max="12036" width="11.5546875" style="1"/>
    <col min="12037" max="12045" width="17.88671875" style="1" customWidth="1"/>
    <col min="12046" max="12046" width="11.5546875" style="1"/>
    <col min="12047" max="12047" width="13" style="1" bestFit="1" customWidth="1"/>
    <col min="12048" max="12292" width="11.5546875" style="1"/>
    <col min="12293" max="12301" width="17.88671875" style="1" customWidth="1"/>
    <col min="12302" max="12302" width="11.5546875" style="1"/>
    <col min="12303" max="12303" width="13" style="1" bestFit="1" customWidth="1"/>
    <col min="12304" max="12548" width="11.5546875" style="1"/>
    <col min="12549" max="12557" width="17.88671875" style="1" customWidth="1"/>
    <col min="12558" max="12558" width="11.5546875" style="1"/>
    <col min="12559" max="12559" width="13" style="1" bestFit="1" customWidth="1"/>
    <col min="12560" max="12804" width="11.5546875" style="1"/>
    <col min="12805" max="12813" width="17.88671875" style="1" customWidth="1"/>
    <col min="12814" max="12814" width="11.5546875" style="1"/>
    <col min="12815" max="12815" width="13" style="1" bestFit="1" customWidth="1"/>
    <col min="12816" max="13060" width="11.5546875" style="1"/>
    <col min="13061" max="13069" width="17.88671875" style="1" customWidth="1"/>
    <col min="13070" max="13070" width="11.5546875" style="1"/>
    <col min="13071" max="13071" width="13" style="1" bestFit="1" customWidth="1"/>
    <col min="13072" max="13316" width="11.5546875" style="1"/>
    <col min="13317" max="13325" width="17.88671875" style="1" customWidth="1"/>
    <col min="13326" max="13326" width="11.5546875" style="1"/>
    <col min="13327" max="13327" width="13" style="1" bestFit="1" customWidth="1"/>
    <col min="13328" max="13572" width="11.5546875" style="1"/>
    <col min="13573" max="13581" width="17.88671875" style="1" customWidth="1"/>
    <col min="13582" max="13582" width="11.5546875" style="1"/>
    <col min="13583" max="13583" width="13" style="1" bestFit="1" customWidth="1"/>
    <col min="13584" max="13828" width="11.5546875" style="1"/>
    <col min="13829" max="13837" width="17.88671875" style="1" customWidth="1"/>
    <col min="13838" max="13838" width="11.5546875" style="1"/>
    <col min="13839" max="13839" width="13" style="1" bestFit="1" customWidth="1"/>
    <col min="13840" max="14084" width="11.5546875" style="1"/>
    <col min="14085" max="14093" width="17.88671875" style="1" customWidth="1"/>
    <col min="14094" max="14094" width="11.5546875" style="1"/>
    <col min="14095" max="14095" width="13" style="1" bestFit="1" customWidth="1"/>
    <col min="14096" max="14340" width="11.5546875" style="1"/>
    <col min="14341" max="14349" width="17.88671875" style="1" customWidth="1"/>
    <col min="14350" max="14350" width="11.5546875" style="1"/>
    <col min="14351" max="14351" width="13" style="1" bestFit="1" customWidth="1"/>
    <col min="14352" max="14596" width="11.5546875" style="1"/>
    <col min="14597" max="14605" width="17.88671875" style="1" customWidth="1"/>
    <col min="14606" max="14606" width="11.5546875" style="1"/>
    <col min="14607" max="14607" width="13" style="1" bestFit="1" customWidth="1"/>
    <col min="14608" max="14852" width="11.5546875" style="1"/>
    <col min="14853" max="14861" width="17.88671875" style="1" customWidth="1"/>
    <col min="14862" max="14862" width="11.5546875" style="1"/>
    <col min="14863" max="14863" width="13" style="1" bestFit="1" customWidth="1"/>
    <col min="14864" max="15108" width="11.5546875" style="1"/>
    <col min="15109" max="15117" width="17.88671875" style="1" customWidth="1"/>
    <col min="15118" max="15118" width="11.5546875" style="1"/>
    <col min="15119" max="15119" width="13" style="1" bestFit="1" customWidth="1"/>
    <col min="15120" max="15364" width="11.5546875" style="1"/>
    <col min="15365" max="15373" width="17.88671875" style="1" customWidth="1"/>
    <col min="15374" max="15374" width="11.5546875" style="1"/>
    <col min="15375" max="15375" width="13" style="1" bestFit="1" customWidth="1"/>
    <col min="15376" max="15620" width="11.5546875" style="1"/>
    <col min="15621" max="15629" width="17.88671875" style="1" customWidth="1"/>
    <col min="15630" max="15630" width="11.5546875" style="1"/>
    <col min="15631" max="15631" width="13" style="1" bestFit="1" customWidth="1"/>
    <col min="15632" max="15876" width="11.5546875" style="1"/>
    <col min="15877" max="15885" width="17.88671875" style="1" customWidth="1"/>
    <col min="15886" max="15886" width="11.5546875" style="1"/>
    <col min="15887" max="15887" width="13" style="1" bestFit="1" customWidth="1"/>
    <col min="15888" max="16132" width="11.5546875" style="1"/>
    <col min="16133" max="16141" width="17.88671875" style="1" customWidth="1"/>
    <col min="16142" max="16142" width="11.5546875" style="1"/>
    <col min="16143" max="16143" width="13" style="1" bestFit="1" customWidth="1"/>
    <col min="16144" max="16384" width="11.5546875" style="1"/>
  </cols>
  <sheetData>
    <row r="1" spans="1:15" ht="24" customHeight="1" x14ac:dyDescent="0.25">
      <c r="A1" s="60"/>
      <c r="B1" s="61"/>
      <c r="C1" s="61"/>
      <c r="D1" s="61"/>
      <c r="E1" s="66" t="s">
        <v>69</v>
      </c>
      <c r="F1" s="67"/>
      <c r="G1" s="67"/>
      <c r="H1" s="67"/>
      <c r="I1" s="67"/>
      <c r="J1" s="67"/>
      <c r="K1" s="68"/>
      <c r="L1" s="75" t="s">
        <v>72</v>
      </c>
      <c r="M1" s="75"/>
    </row>
    <row r="2" spans="1:15" ht="24" customHeight="1" x14ac:dyDescent="0.25">
      <c r="A2" s="62"/>
      <c r="B2" s="63"/>
      <c r="C2" s="63"/>
      <c r="D2" s="63"/>
      <c r="E2" s="69"/>
      <c r="F2" s="70"/>
      <c r="G2" s="70"/>
      <c r="H2" s="70"/>
      <c r="I2" s="70"/>
      <c r="J2" s="70"/>
      <c r="K2" s="71"/>
      <c r="L2" s="56" t="e">
        <f>#REF!</f>
        <v>#REF!</v>
      </c>
      <c r="M2" s="56" t="s">
        <v>68</v>
      </c>
    </row>
    <row r="3" spans="1:15" ht="24" customHeight="1" x14ac:dyDescent="0.25">
      <c r="A3" s="64"/>
      <c r="B3" s="65"/>
      <c r="C3" s="65"/>
      <c r="D3" s="65"/>
      <c r="E3" s="72"/>
      <c r="F3" s="73"/>
      <c r="G3" s="73"/>
      <c r="H3" s="73"/>
      <c r="I3" s="73"/>
      <c r="J3" s="73"/>
      <c r="K3" s="74"/>
      <c r="L3" s="56" t="e">
        <f>#REF!</f>
        <v>#REF!</v>
      </c>
      <c r="M3" s="56" t="s">
        <v>70</v>
      </c>
    </row>
    <row r="4" spans="1:15" s="50" customFormat="1" ht="18.75" customHeight="1" x14ac:dyDescent="0.25">
      <c r="A4" s="49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</row>
    <row r="5" spans="1:15" s="50" customFormat="1" hidden="1" x14ac:dyDescent="0.25">
      <c r="A5" s="18" t="s">
        <v>42</v>
      </c>
      <c r="B5" s="76" t="e">
        <f>#REF!</f>
        <v>#REF!</v>
      </c>
      <c r="C5" s="77"/>
      <c r="D5" s="77"/>
      <c r="E5" s="77"/>
      <c r="F5" s="77"/>
      <c r="G5" s="77"/>
      <c r="H5" s="77"/>
      <c r="I5" s="77"/>
      <c r="J5" s="77"/>
      <c r="K5" s="77"/>
      <c r="L5" s="77"/>
      <c r="M5" s="78"/>
    </row>
    <row r="6" spans="1:15" s="50" customFormat="1" ht="11.4" hidden="1" customHeight="1" x14ac:dyDescent="0.25">
      <c r="A6" s="49"/>
      <c r="B6" s="49"/>
      <c r="C6" s="49"/>
      <c r="D6" s="49"/>
      <c r="E6" s="49"/>
      <c r="F6" s="49"/>
      <c r="G6" s="49"/>
      <c r="H6" s="49"/>
      <c r="I6" s="49"/>
      <c r="J6" s="49"/>
      <c r="K6" s="49"/>
      <c r="L6" s="49"/>
      <c r="M6" s="49"/>
    </row>
    <row r="7" spans="1:15" s="50" customFormat="1" hidden="1" x14ac:dyDescent="0.25">
      <c r="A7" s="18" t="s">
        <v>43</v>
      </c>
      <c r="B7" s="76" t="e">
        <f>#REF!</f>
        <v>#REF!</v>
      </c>
      <c r="C7" s="77"/>
      <c r="D7" s="77"/>
      <c r="E7" s="77"/>
      <c r="F7" s="78"/>
      <c r="G7" s="51"/>
      <c r="H7" s="79" t="s">
        <v>44</v>
      </c>
      <c r="I7" s="79"/>
      <c r="J7" s="80" t="e">
        <f>#REF!</f>
        <v>#REF!</v>
      </c>
      <c r="K7" s="49"/>
      <c r="L7" s="49"/>
      <c r="M7" s="49"/>
    </row>
    <row r="8" spans="1:15" s="50" customFormat="1" ht="15.75" hidden="1" customHeight="1" x14ac:dyDescent="0.25">
      <c r="A8" s="52"/>
      <c r="B8" s="53"/>
      <c r="C8" s="53"/>
      <c r="D8" s="53"/>
      <c r="E8" s="53"/>
      <c r="F8" s="53"/>
      <c r="G8" s="51"/>
      <c r="H8" s="79"/>
      <c r="I8" s="79"/>
      <c r="J8" s="80"/>
      <c r="K8" s="49"/>
      <c r="L8" s="49"/>
      <c r="M8" s="49"/>
    </row>
    <row r="9" spans="1:15" s="50" customFormat="1" hidden="1" x14ac:dyDescent="0.25">
      <c r="A9" s="54" t="s">
        <v>67</v>
      </c>
      <c r="B9" s="76" t="e">
        <f>#REF!</f>
        <v>#REF!</v>
      </c>
      <c r="C9" s="77"/>
      <c r="D9" s="77"/>
      <c r="E9" s="77"/>
      <c r="F9" s="78"/>
      <c r="G9" s="51"/>
      <c r="H9" s="53"/>
      <c r="I9" s="53"/>
      <c r="J9" s="55"/>
      <c r="K9" s="49"/>
      <c r="L9" s="49"/>
      <c r="M9" s="49"/>
    </row>
    <row r="10" spans="1:15" x14ac:dyDescent="0.25">
      <c r="E10" s="2"/>
      <c r="F10" s="2"/>
      <c r="G10" s="2"/>
      <c r="H10" s="2"/>
      <c r="I10" s="2"/>
      <c r="J10" s="2"/>
      <c r="K10" s="2"/>
      <c r="L10" s="2"/>
      <c r="M10" s="2"/>
      <c r="N10" s="2"/>
    </row>
    <row r="11" spans="1:15" ht="30" customHeight="1" x14ac:dyDescent="0.25">
      <c r="A11" s="81" t="s">
        <v>62</v>
      </c>
      <c r="B11" s="81" t="s">
        <v>63</v>
      </c>
      <c r="C11" s="81" t="s">
        <v>64</v>
      </c>
      <c r="D11" s="81" t="s">
        <v>65</v>
      </c>
      <c r="E11" s="83" t="s">
        <v>34</v>
      </c>
      <c r="F11" s="83" t="s">
        <v>2</v>
      </c>
      <c r="G11" s="83"/>
      <c r="H11" s="83" t="s">
        <v>0</v>
      </c>
      <c r="I11" s="83" t="s">
        <v>6</v>
      </c>
      <c r="J11" s="83"/>
      <c r="K11" s="84" t="s">
        <v>1</v>
      </c>
      <c r="L11" s="84"/>
      <c r="M11" s="84" t="s">
        <v>7</v>
      </c>
    </row>
    <row r="12" spans="1:15" x14ac:dyDescent="0.25">
      <c r="A12" s="82"/>
      <c r="B12" s="82"/>
      <c r="C12" s="82"/>
      <c r="D12" s="82"/>
      <c r="E12" s="83"/>
      <c r="F12" s="3" t="s">
        <v>3</v>
      </c>
      <c r="G12" s="3" t="s">
        <v>4</v>
      </c>
      <c r="H12" s="83"/>
      <c r="I12" s="3" t="s">
        <v>3</v>
      </c>
      <c r="J12" s="3" t="s">
        <v>4</v>
      </c>
      <c r="K12" s="3" t="s">
        <v>3</v>
      </c>
      <c r="L12" s="3" t="s">
        <v>4</v>
      </c>
      <c r="M12" s="84"/>
    </row>
    <row r="13" spans="1:15" ht="16.5" customHeight="1" x14ac:dyDescent="0.25">
      <c r="A13" s="85" t="s">
        <v>75</v>
      </c>
      <c r="B13" s="87" t="s">
        <v>66</v>
      </c>
      <c r="C13" s="89"/>
      <c r="D13" s="87"/>
      <c r="E13" s="20" t="s">
        <v>13</v>
      </c>
      <c r="F13" s="27">
        <v>20.227314814814815</v>
      </c>
      <c r="G13" s="20" t="s">
        <v>17</v>
      </c>
      <c r="H13" s="21" t="s">
        <v>19</v>
      </c>
      <c r="I13" s="21">
        <f>SQRT(SUMSQ(I14:I18))</f>
        <v>0.11978772618847339</v>
      </c>
      <c r="J13" s="20" t="s">
        <v>17</v>
      </c>
      <c r="K13" s="21">
        <v>0.34197486513507169</v>
      </c>
      <c r="L13" s="20" t="s">
        <v>28</v>
      </c>
      <c r="M13" s="21">
        <f>ABS(I13*K13)</f>
        <v>4.0964391508140081E-2</v>
      </c>
      <c r="O13" s="13"/>
    </row>
    <row r="14" spans="1:15" ht="20.100000000000001" customHeight="1" x14ac:dyDescent="0.25">
      <c r="A14" s="86"/>
      <c r="B14" s="88"/>
      <c r="C14" s="90"/>
      <c r="D14" s="88"/>
      <c r="E14" s="4" t="s">
        <v>11</v>
      </c>
      <c r="F14" s="9">
        <v>8.2955935548956854E-3</v>
      </c>
      <c r="G14" s="26" t="s">
        <v>17</v>
      </c>
      <c r="H14" s="6" t="s">
        <v>53</v>
      </c>
      <c r="I14" s="28">
        <f>F14/SQRT(6)</f>
        <v>3.386661887169204E-3</v>
      </c>
      <c r="J14" s="26" t="s">
        <v>17</v>
      </c>
      <c r="K14" s="12">
        <v>1</v>
      </c>
      <c r="L14" s="26" t="s">
        <v>26</v>
      </c>
      <c r="M14" s="8" t="s">
        <v>19</v>
      </c>
    </row>
    <row r="15" spans="1:15" ht="20.100000000000001" customHeight="1" x14ac:dyDescent="0.25">
      <c r="A15" s="86"/>
      <c r="B15" s="88"/>
      <c r="C15" s="90"/>
      <c r="D15" s="88"/>
      <c r="E15" s="4" t="s">
        <v>15</v>
      </c>
      <c r="F15" s="9">
        <v>0.2</v>
      </c>
      <c r="G15" s="26" t="s">
        <v>17</v>
      </c>
      <c r="H15" s="26" t="s">
        <v>54</v>
      </c>
      <c r="I15" s="28">
        <f>F15/SQRT(3)</f>
        <v>0.11547005383792516</v>
      </c>
      <c r="J15" s="26" t="s">
        <v>17</v>
      </c>
      <c r="K15" s="12">
        <v>1</v>
      </c>
      <c r="L15" s="26" t="s">
        <v>26</v>
      </c>
      <c r="M15" s="8" t="s">
        <v>19</v>
      </c>
    </row>
    <row r="16" spans="1:15" ht="20.100000000000001" customHeight="1" x14ac:dyDescent="0.25">
      <c r="A16" s="86"/>
      <c r="B16" s="88"/>
      <c r="C16" s="90"/>
      <c r="D16" s="88"/>
      <c r="E16" s="4" t="s">
        <v>8</v>
      </c>
      <c r="F16" s="9">
        <v>0.01</v>
      </c>
      <c r="G16" s="26" t="s">
        <v>17</v>
      </c>
      <c r="H16" s="26" t="s">
        <v>54</v>
      </c>
      <c r="I16" s="28">
        <f>F16/SQRT(12)</f>
        <v>2.886751345948129E-3</v>
      </c>
      <c r="J16" s="26" t="s">
        <v>17</v>
      </c>
      <c r="K16" s="12">
        <v>1</v>
      </c>
      <c r="L16" s="26" t="s">
        <v>26</v>
      </c>
      <c r="M16" s="8" t="s">
        <v>19</v>
      </c>
    </row>
    <row r="17" spans="1:15" ht="20.100000000000001" customHeight="1" x14ac:dyDescent="0.25">
      <c r="A17" s="86"/>
      <c r="B17" s="88"/>
      <c r="C17" s="90"/>
      <c r="D17" s="88"/>
      <c r="E17" s="5" t="s">
        <v>10</v>
      </c>
      <c r="F17" s="10">
        <v>6.6720000000000002E-2</v>
      </c>
      <c r="G17" s="26" t="s">
        <v>17</v>
      </c>
      <c r="H17" s="26" t="s">
        <v>54</v>
      </c>
      <c r="I17" s="28">
        <f>F17/SQRT(12)</f>
        <v>1.9260404980165916E-2</v>
      </c>
      <c r="J17" s="6" t="s">
        <v>17</v>
      </c>
      <c r="K17" s="11">
        <v>1</v>
      </c>
      <c r="L17" s="26" t="s">
        <v>26</v>
      </c>
      <c r="M17" s="8" t="s">
        <v>19</v>
      </c>
    </row>
    <row r="18" spans="1:15" ht="20.100000000000001" customHeight="1" x14ac:dyDescent="0.25">
      <c r="A18" s="86"/>
      <c r="B18" s="88"/>
      <c r="C18" s="90"/>
      <c r="D18" s="88"/>
      <c r="E18" s="5" t="s">
        <v>16</v>
      </c>
      <c r="F18" s="10">
        <v>0.05</v>
      </c>
      <c r="G18" s="6" t="s">
        <v>17</v>
      </c>
      <c r="H18" s="26" t="s">
        <v>55</v>
      </c>
      <c r="I18" s="29">
        <f>F18/2</f>
        <v>2.5000000000000001E-2</v>
      </c>
      <c r="J18" s="6" t="s">
        <v>17</v>
      </c>
      <c r="K18" s="11">
        <v>1</v>
      </c>
      <c r="L18" s="26" t="s">
        <v>26</v>
      </c>
      <c r="M18" s="8" t="s">
        <v>19</v>
      </c>
    </row>
    <row r="19" spans="1:15" x14ac:dyDescent="0.25">
      <c r="A19" s="86"/>
      <c r="B19" s="88"/>
      <c r="C19" s="90"/>
      <c r="D19" s="88"/>
      <c r="E19" s="20" t="s">
        <v>18</v>
      </c>
      <c r="F19" s="27">
        <v>19.819407407407407</v>
      </c>
      <c r="G19" s="20" t="s">
        <v>17</v>
      </c>
      <c r="H19" s="21" t="s">
        <v>19</v>
      </c>
      <c r="I19" s="21">
        <f>SQRT(SUMSQ(I20:I24))</f>
        <v>0.11985119358881632</v>
      </c>
      <c r="J19" s="20" t="s">
        <v>17</v>
      </c>
      <c r="K19" s="21">
        <v>-0.34245100386187655</v>
      </c>
      <c r="L19" s="20" t="s">
        <v>28</v>
      </c>
      <c r="M19" s="21">
        <f>ABS(I19*K19)</f>
        <v>4.1043161558534255E-2</v>
      </c>
      <c r="O19" s="13"/>
    </row>
    <row r="20" spans="1:15" ht="20.100000000000001" customHeight="1" x14ac:dyDescent="0.25">
      <c r="A20" s="86"/>
      <c r="B20" s="88"/>
      <c r="C20" s="90"/>
      <c r="D20" s="88"/>
      <c r="E20" s="4" t="s">
        <v>11</v>
      </c>
      <c r="F20" s="9">
        <v>1.2651973284177855E-2</v>
      </c>
      <c r="G20" s="26" t="s">
        <v>17</v>
      </c>
      <c r="H20" s="6" t="s">
        <v>53</v>
      </c>
      <c r="I20" s="28">
        <f>F20/SQRT(6)</f>
        <v>5.1651464642600764E-3</v>
      </c>
      <c r="J20" s="26" t="s">
        <v>17</v>
      </c>
      <c r="K20" s="12">
        <v>1</v>
      </c>
      <c r="L20" s="26" t="s">
        <v>26</v>
      </c>
      <c r="M20" s="8" t="s">
        <v>19</v>
      </c>
    </row>
    <row r="21" spans="1:15" ht="20.100000000000001" customHeight="1" x14ac:dyDescent="0.25">
      <c r="A21" s="86"/>
      <c r="B21" s="88"/>
      <c r="C21" s="90"/>
      <c r="D21" s="88"/>
      <c r="E21" s="4" t="s">
        <v>15</v>
      </c>
      <c r="F21" s="9">
        <v>0.2</v>
      </c>
      <c r="G21" s="26" t="s">
        <v>17</v>
      </c>
      <c r="H21" s="26" t="s">
        <v>54</v>
      </c>
      <c r="I21" s="28">
        <f>F21/SQRT(3)</f>
        <v>0.11547005383792516</v>
      </c>
      <c r="J21" s="26" t="s">
        <v>17</v>
      </c>
      <c r="K21" s="12">
        <v>1</v>
      </c>
      <c r="L21" s="26" t="s">
        <v>26</v>
      </c>
      <c r="M21" s="8" t="s">
        <v>19</v>
      </c>
    </row>
    <row r="22" spans="1:15" ht="20.100000000000001" customHeight="1" x14ac:dyDescent="0.25">
      <c r="A22" s="86"/>
      <c r="B22" s="88"/>
      <c r="C22" s="90"/>
      <c r="D22" s="88"/>
      <c r="E22" s="4" t="s">
        <v>8</v>
      </c>
      <c r="F22" s="9">
        <v>0.01</v>
      </c>
      <c r="G22" s="26" t="s">
        <v>17</v>
      </c>
      <c r="H22" s="26" t="s">
        <v>54</v>
      </c>
      <c r="I22" s="28">
        <f>F22/SQRT(12)</f>
        <v>2.886751345948129E-3</v>
      </c>
      <c r="J22" s="26" t="s">
        <v>17</v>
      </c>
      <c r="K22" s="12">
        <v>1</v>
      </c>
      <c r="L22" s="26" t="s">
        <v>26</v>
      </c>
      <c r="M22" s="8" t="s">
        <v>19</v>
      </c>
    </row>
    <row r="23" spans="1:15" ht="20.100000000000001" customHeight="1" x14ac:dyDescent="0.25">
      <c r="A23" s="86"/>
      <c r="B23" s="88"/>
      <c r="C23" s="90"/>
      <c r="D23" s="88"/>
      <c r="E23" s="5" t="s">
        <v>10</v>
      </c>
      <c r="F23" s="10">
        <v>6.6720000000000002E-2</v>
      </c>
      <c r="G23" s="6" t="s">
        <v>17</v>
      </c>
      <c r="H23" s="26" t="s">
        <v>54</v>
      </c>
      <c r="I23" s="28">
        <f>F23/SQRT(12)</f>
        <v>1.9260404980165916E-2</v>
      </c>
      <c r="J23" s="6" t="s">
        <v>17</v>
      </c>
      <c r="K23" s="11">
        <v>1</v>
      </c>
      <c r="L23" s="26" t="s">
        <v>26</v>
      </c>
      <c r="M23" s="8" t="s">
        <v>19</v>
      </c>
    </row>
    <row r="24" spans="1:15" ht="20.100000000000001" customHeight="1" x14ac:dyDescent="0.25">
      <c r="A24" s="86"/>
      <c r="B24" s="88"/>
      <c r="C24" s="90"/>
      <c r="D24" s="88"/>
      <c r="E24" s="5" t="s">
        <v>16</v>
      </c>
      <c r="F24" s="10">
        <v>0.05</v>
      </c>
      <c r="G24" s="6" t="s">
        <v>17</v>
      </c>
      <c r="H24" s="26" t="s">
        <v>55</v>
      </c>
      <c r="I24" s="29">
        <f>F24/2</f>
        <v>2.5000000000000001E-2</v>
      </c>
      <c r="J24" s="6" t="s">
        <v>17</v>
      </c>
      <c r="K24" s="11">
        <v>1</v>
      </c>
      <c r="L24" s="26" t="s">
        <v>26</v>
      </c>
      <c r="M24" s="8" t="s">
        <v>19</v>
      </c>
    </row>
    <row r="25" spans="1:15" x14ac:dyDescent="0.25">
      <c r="A25" s="86"/>
      <c r="B25" s="88"/>
      <c r="C25" s="90"/>
      <c r="D25" s="88"/>
      <c r="E25" s="20" t="s">
        <v>14</v>
      </c>
      <c r="F25" s="27">
        <v>902.61046296296297</v>
      </c>
      <c r="G25" s="20" t="s">
        <v>20</v>
      </c>
      <c r="H25" s="21" t="s">
        <v>19</v>
      </c>
      <c r="I25" s="21">
        <f>SQRT(SUMSQ(I26:I29))</f>
        <v>0.47191949810175993</v>
      </c>
      <c r="J25" s="20" t="s">
        <v>20</v>
      </c>
      <c r="K25" s="21">
        <v>-0.11115278604033037</v>
      </c>
      <c r="L25" s="20" t="s">
        <v>29</v>
      </c>
      <c r="M25" s="21">
        <f>ABS(I25*K25)</f>
        <v>5.2455167000765017E-2</v>
      </c>
      <c r="O25" s="13"/>
    </row>
    <row r="26" spans="1:15" ht="20.100000000000001" customHeight="1" x14ac:dyDescent="0.25">
      <c r="A26" s="86"/>
      <c r="B26" s="88"/>
      <c r="C26" s="90"/>
      <c r="D26" s="88"/>
      <c r="E26" s="4" t="s">
        <v>11</v>
      </c>
      <c r="F26" s="9">
        <v>0.1655236422137388</v>
      </c>
      <c r="G26" s="26" t="s">
        <v>20</v>
      </c>
      <c r="H26" s="6" t="s">
        <v>53</v>
      </c>
      <c r="I26" s="28">
        <f>F26/SQRT(6)</f>
        <v>6.7574743965110984E-2</v>
      </c>
      <c r="J26" s="26" t="s">
        <v>20</v>
      </c>
      <c r="K26" s="12">
        <v>1</v>
      </c>
      <c r="L26" s="26" t="s">
        <v>26</v>
      </c>
      <c r="M26" s="8" t="s">
        <v>19</v>
      </c>
    </row>
    <row r="27" spans="1:15" ht="20.100000000000001" customHeight="1" x14ac:dyDescent="0.25">
      <c r="A27" s="86"/>
      <c r="B27" s="88"/>
      <c r="C27" s="90"/>
      <c r="D27" s="88"/>
      <c r="E27" s="4" t="s">
        <v>15</v>
      </c>
      <c r="F27" s="30">
        <v>0.8</v>
      </c>
      <c r="G27" s="26" t="s">
        <v>20</v>
      </c>
      <c r="H27" s="26" t="s">
        <v>54</v>
      </c>
      <c r="I27" s="28">
        <f>F27/SQRT(3)</f>
        <v>0.46188021535170065</v>
      </c>
      <c r="J27" s="26" t="s">
        <v>20</v>
      </c>
      <c r="K27" s="12">
        <v>1</v>
      </c>
      <c r="L27" s="26" t="s">
        <v>26</v>
      </c>
      <c r="M27" s="8" t="s">
        <v>19</v>
      </c>
    </row>
    <row r="28" spans="1:15" ht="20.100000000000001" customHeight="1" x14ac:dyDescent="0.25">
      <c r="A28" s="86"/>
      <c r="B28" s="88"/>
      <c r="C28" s="90"/>
      <c r="D28" s="88"/>
      <c r="E28" s="4" t="s">
        <v>8</v>
      </c>
      <c r="F28" s="9">
        <v>0.01</v>
      </c>
      <c r="G28" s="26" t="s">
        <v>20</v>
      </c>
      <c r="H28" s="26" t="s">
        <v>54</v>
      </c>
      <c r="I28" s="28">
        <f>F28/SQRT(12)</f>
        <v>2.886751345948129E-3</v>
      </c>
      <c r="J28" s="26" t="s">
        <v>20</v>
      </c>
      <c r="K28" s="12">
        <v>1</v>
      </c>
      <c r="L28" s="26" t="s">
        <v>26</v>
      </c>
      <c r="M28" s="8" t="s">
        <v>19</v>
      </c>
    </row>
    <row r="29" spans="1:15" ht="20.100000000000001" customHeight="1" x14ac:dyDescent="0.25">
      <c r="A29" s="86"/>
      <c r="B29" s="88"/>
      <c r="C29" s="90"/>
      <c r="D29" s="88"/>
      <c r="E29" s="5" t="s">
        <v>10</v>
      </c>
      <c r="F29" s="10">
        <v>0.24</v>
      </c>
      <c r="G29" s="26" t="s">
        <v>20</v>
      </c>
      <c r="H29" s="26" t="s">
        <v>54</v>
      </c>
      <c r="I29" s="28">
        <f>F29/SQRT(12)</f>
        <v>6.9282032302755092E-2</v>
      </c>
      <c r="J29" s="6" t="s">
        <v>20</v>
      </c>
      <c r="K29" s="11">
        <v>1</v>
      </c>
      <c r="L29" s="26" t="s">
        <v>26</v>
      </c>
      <c r="M29" s="8" t="s">
        <v>19</v>
      </c>
    </row>
    <row r="30" spans="1:15" x14ac:dyDescent="0.25">
      <c r="A30" s="86"/>
      <c r="B30" s="88"/>
      <c r="C30" s="90"/>
      <c r="D30" s="88"/>
      <c r="E30" s="20" t="s">
        <v>21</v>
      </c>
      <c r="F30" s="27">
        <v>902.50833333333321</v>
      </c>
      <c r="G30" s="20" t="s">
        <v>20</v>
      </c>
      <c r="H30" s="21" t="s">
        <v>19</v>
      </c>
      <c r="I30" s="21">
        <f>SQRT(SUMSQ(I31:I34))</f>
        <v>0.47147426604120091</v>
      </c>
      <c r="J30" s="20" t="s">
        <v>20</v>
      </c>
      <c r="K30" s="21">
        <v>0.11116536430963973</v>
      </c>
      <c r="L30" s="20" t="s">
        <v>29</v>
      </c>
      <c r="M30" s="21">
        <f>ABS(I30*K30)</f>
        <v>5.2411608547090101E-2</v>
      </c>
      <c r="O30" s="13"/>
    </row>
    <row r="31" spans="1:15" ht="20.100000000000001" customHeight="1" x14ac:dyDescent="0.25">
      <c r="A31" s="86"/>
      <c r="B31" s="88"/>
      <c r="C31" s="90"/>
      <c r="D31" s="88"/>
      <c r="E31" s="4" t="s">
        <v>11</v>
      </c>
      <c r="F31" s="9">
        <v>0.15772730021950621</v>
      </c>
      <c r="G31" s="26" t="s">
        <v>20</v>
      </c>
      <c r="H31" s="6" t="s">
        <v>53</v>
      </c>
      <c r="I31" s="28">
        <f>F31/SQRT(6)</f>
        <v>6.4391900674093894E-2</v>
      </c>
      <c r="J31" s="26" t="s">
        <v>20</v>
      </c>
      <c r="K31" s="12">
        <v>1</v>
      </c>
      <c r="L31" s="26" t="s">
        <v>26</v>
      </c>
      <c r="M31" s="8" t="s">
        <v>19</v>
      </c>
    </row>
    <row r="32" spans="1:15" ht="20.100000000000001" customHeight="1" x14ac:dyDescent="0.25">
      <c r="A32" s="86"/>
      <c r="B32" s="88"/>
      <c r="C32" s="90"/>
      <c r="D32" s="88"/>
      <c r="E32" s="4" t="s">
        <v>15</v>
      </c>
      <c r="F32" s="30">
        <v>0.8</v>
      </c>
      <c r="G32" s="26" t="s">
        <v>20</v>
      </c>
      <c r="H32" s="26" t="s">
        <v>54</v>
      </c>
      <c r="I32" s="28">
        <f>F32/SQRT(3)</f>
        <v>0.46188021535170065</v>
      </c>
      <c r="J32" s="26" t="s">
        <v>20</v>
      </c>
      <c r="K32" s="12">
        <v>1</v>
      </c>
      <c r="L32" s="26" t="s">
        <v>26</v>
      </c>
      <c r="M32" s="8" t="s">
        <v>19</v>
      </c>
    </row>
    <row r="33" spans="1:15" ht="20.100000000000001" customHeight="1" x14ac:dyDescent="0.25">
      <c r="A33" s="86"/>
      <c r="B33" s="88"/>
      <c r="C33" s="90"/>
      <c r="D33" s="88"/>
      <c r="E33" s="4" t="s">
        <v>8</v>
      </c>
      <c r="F33" s="9">
        <v>0.01</v>
      </c>
      <c r="G33" s="26" t="s">
        <v>20</v>
      </c>
      <c r="H33" s="26" t="s">
        <v>54</v>
      </c>
      <c r="I33" s="28">
        <f>F33/SQRT(12)</f>
        <v>2.886751345948129E-3</v>
      </c>
      <c r="J33" s="26" t="s">
        <v>20</v>
      </c>
      <c r="K33" s="12">
        <v>1</v>
      </c>
      <c r="L33" s="26" t="s">
        <v>26</v>
      </c>
      <c r="M33" s="8" t="s">
        <v>19</v>
      </c>
    </row>
    <row r="34" spans="1:15" ht="20.100000000000001" customHeight="1" x14ac:dyDescent="0.25">
      <c r="A34" s="86"/>
      <c r="B34" s="88"/>
      <c r="C34" s="90"/>
      <c r="D34" s="88"/>
      <c r="E34" s="5" t="s">
        <v>10</v>
      </c>
      <c r="F34" s="10">
        <v>0.24</v>
      </c>
      <c r="G34" s="26" t="s">
        <v>20</v>
      </c>
      <c r="H34" s="26" t="s">
        <v>54</v>
      </c>
      <c r="I34" s="28">
        <f>F34/SQRT(12)</f>
        <v>6.9282032302755092E-2</v>
      </c>
      <c r="J34" s="6" t="s">
        <v>20</v>
      </c>
      <c r="K34" s="11">
        <v>1</v>
      </c>
      <c r="L34" s="26" t="s">
        <v>26</v>
      </c>
      <c r="M34" s="8" t="s">
        <v>19</v>
      </c>
    </row>
    <row r="35" spans="1:15" x14ac:dyDescent="0.25">
      <c r="A35" s="86"/>
      <c r="B35" s="88"/>
      <c r="C35" s="90"/>
      <c r="D35" s="88"/>
      <c r="E35" s="20" t="s">
        <v>22</v>
      </c>
      <c r="F35" s="27">
        <v>-5.982539156851082E-2</v>
      </c>
      <c r="G35" s="20" t="s">
        <v>12</v>
      </c>
      <c r="H35" s="21" t="s">
        <v>19</v>
      </c>
      <c r="I35" s="21">
        <f>SQRT(SUMSQ(I36:I39))</f>
        <v>0.12264834783500804</v>
      </c>
      <c r="J35" s="20" t="s">
        <v>12</v>
      </c>
      <c r="K35" s="21">
        <v>1.0038772501706392</v>
      </c>
      <c r="L35" s="20" t="s">
        <v>30</v>
      </c>
      <c r="M35" s="21">
        <f>ABS(I35*K35)</f>
        <v>0.12312388616257994</v>
      </c>
      <c r="O35" s="13"/>
    </row>
    <row r="36" spans="1:15" ht="20.100000000000001" customHeight="1" x14ac:dyDescent="0.25">
      <c r="A36" s="86"/>
      <c r="B36" s="88"/>
      <c r="C36" s="90"/>
      <c r="D36" s="88"/>
      <c r="E36" s="4" t="s">
        <v>11</v>
      </c>
      <c r="F36" s="9">
        <v>0</v>
      </c>
      <c r="G36" s="26" t="s">
        <v>12</v>
      </c>
      <c r="H36" s="6" t="s">
        <v>53</v>
      </c>
      <c r="I36" s="28">
        <f>F36/SQRT(6)</f>
        <v>0</v>
      </c>
      <c r="J36" s="26" t="s">
        <v>12</v>
      </c>
      <c r="K36" s="12">
        <v>1</v>
      </c>
      <c r="L36" s="26" t="s">
        <v>26</v>
      </c>
      <c r="M36" s="8" t="s">
        <v>19</v>
      </c>
    </row>
    <row r="37" spans="1:15" ht="20.100000000000001" customHeight="1" x14ac:dyDescent="0.25">
      <c r="A37" s="86"/>
      <c r="B37" s="88"/>
      <c r="C37" s="90"/>
      <c r="D37" s="88"/>
      <c r="E37" s="4" t="s">
        <v>9</v>
      </c>
      <c r="F37" s="9">
        <v>0.22</v>
      </c>
      <c r="G37" s="26" t="s">
        <v>12</v>
      </c>
      <c r="H37" s="26" t="s">
        <v>55</v>
      </c>
      <c r="I37" s="28">
        <f>F37/1.9660020134887</f>
        <v>0.1119022251709736</v>
      </c>
      <c r="J37" s="26" t="s">
        <v>12</v>
      </c>
      <c r="K37" s="12">
        <v>1</v>
      </c>
      <c r="L37" s="26" t="s">
        <v>26</v>
      </c>
      <c r="M37" s="8" t="s">
        <v>19</v>
      </c>
    </row>
    <row r="38" spans="1:15" ht="20.100000000000001" customHeight="1" x14ac:dyDescent="0.25">
      <c r="A38" s="86"/>
      <c r="B38" s="88"/>
      <c r="C38" s="90"/>
      <c r="D38" s="88"/>
      <c r="E38" s="5" t="s">
        <v>73</v>
      </c>
      <c r="F38" s="10">
        <v>3.4794262594347203E-2</v>
      </c>
      <c r="G38" s="6" t="s">
        <v>12</v>
      </c>
      <c r="H38" s="26" t="s">
        <v>56</v>
      </c>
      <c r="I38" s="28">
        <f>F38/1</f>
        <v>3.4794262594347203E-2</v>
      </c>
      <c r="J38" s="26" t="s">
        <v>12</v>
      </c>
      <c r="K38" s="11">
        <v>1</v>
      </c>
      <c r="L38" s="26" t="s">
        <v>26</v>
      </c>
      <c r="M38" s="8" t="s">
        <v>19</v>
      </c>
    </row>
    <row r="39" spans="1:15" ht="20.100000000000001" customHeight="1" x14ac:dyDescent="0.25">
      <c r="A39" s="86"/>
      <c r="B39" s="88"/>
      <c r="C39" s="90"/>
      <c r="D39" s="88"/>
      <c r="E39" s="5" t="s">
        <v>10</v>
      </c>
      <c r="F39" s="10">
        <v>0.125373132</v>
      </c>
      <c r="G39" s="6" t="s">
        <v>12</v>
      </c>
      <c r="H39" s="6" t="s">
        <v>54</v>
      </c>
      <c r="I39" s="28">
        <f>F39/SQRT(12)</f>
        <v>3.6192105754673243E-2</v>
      </c>
      <c r="J39" s="26" t="s">
        <v>12</v>
      </c>
      <c r="K39" s="11">
        <v>1</v>
      </c>
      <c r="L39" s="26" t="s">
        <v>26</v>
      </c>
      <c r="M39" s="8" t="s">
        <v>19</v>
      </c>
    </row>
    <row r="40" spans="1:15" ht="16.2" x14ac:dyDescent="0.25">
      <c r="A40" s="86"/>
      <c r="B40" s="88"/>
      <c r="C40" s="90"/>
      <c r="D40" s="88"/>
      <c r="E40" s="20" t="s">
        <v>31</v>
      </c>
      <c r="F40" s="27">
        <v>6.2350314593058655E-2</v>
      </c>
      <c r="G40" s="20" t="s">
        <v>24</v>
      </c>
      <c r="H40" s="21" t="s">
        <v>19</v>
      </c>
      <c r="I40" s="21">
        <f>SQRT(SUMSQ(I41))</f>
        <v>5.8590447451758256E-6</v>
      </c>
      <c r="J40" s="20" t="s">
        <v>24</v>
      </c>
      <c r="K40" s="21">
        <v>-1609.0964147060622</v>
      </c>
      <c r="L40" s="20" t="s">
        <v>32</v>
      </c>
      <c r="M40" s="21">
        <f>ABS(I40*K40)</f>
        <v>9.4277678930648149E-3</v>
      </c>
      <c r="O40" s="13"/>
    </row>
    <row r="41" spans="1:15" ht="20.100000000000001" customHeight="1" x14ac:dyDescent="0.25">
      <c r="A41" s="86"/>
      <c r="B41" s="88"/>
      <c r="C41" s="90"/>
      <c r="D41" s="88"/>
      <c r="E41" s="4" t="s">
        <v>8</v>
      </c>
      <c r="F41" s="7">
        <v>2.0296326364927949E-5</v>
      </c>
      <c r="G41" s="26" t="s">
        <v>33</v>
      </c>
      <c r="H41" s="26" t="s">
        <v>54</v>
      </c>
      <c r="I41" s="28">
        <f>F41/SQRT(12)</f>
        <v>5.8590447451758256E-6</v>
      </c>
      <c r="J41" s="26" t="s">
        <v>33</v>
      </c>
      <c r="K41" s="12">
        <v>1</v>
      </c>
      <c r="L41" s="26" t="s">
        <v>26</v>
      </c>
      <c r="M41" s="8" t="s">
        <v>19</v>
      </c>
    </row>
    <row r="42" spans="1:15" x14ac:dyDescent="0.25">
      <c r="A42" s="86"/>
      <c r="B42" s="88"/>
      <c r="C42" s="90"/>
      <c r="D42" s="88"/>
      <c r="E42" s="20" t="s">
        <v>23</v>
      </c>
      <c r="F42" s="27">
        <v>0.32767095841432992</v>
      </c>
      <c r="G42" s="20" t="s">
        <v>12</v>
      </c>
      <c r="H42" s="21" t="s">
        <v>19</v>
      </c>
      <c r="I42" s="21">
        <f>SQRT(SUMSQ(I43))</f>
        <v>7.3482686333366989E-3</v>
      </c>
      <c r="J42" s="20" t="s">
        <v>12</v>
      </c>
      <c r="K42" s="21">
        <v>1</v>
      </c>
      <c r="L42" s="20" t="s">
        <v>27</v>
      </c>
      <c r="M42" s="21">
        <f>ABS(I42*K42)</f>
        <v>7.3482686333366989E-3</v>
      </c>
      <c r="O42" s="13"/>
    </row>
    <row r="43" spans="1:15" ht="20.100000000000001" customHeight="1" x14ac:dyDescent="0.25">
      <c r="A43" s="86"/>
      <c r="B43" s="88"/>
      <c r="C43" s="90"/>
      <c r="D43" s="88"/>
      <c r="E43" s="5" t="s">
        <v>11</v>
      </c>
      <c r="F43" s="10">
        <v>1.7999508644573604E-2</v>
      </c>
      <c r="G43" s="6" t="s">
        <v>12</v>
      </c>
      <c r="H43" s="6" t="s">
        <v>53</v>
      </c>
      <c r="I43" s="28">
        <f>F43/SQRT(6)</f>
        <v>7.3482686333366989E-3</v>
      </c>
      <c r="J43" s="6" t="s">
        <v>12</v>
      </c>
      <c r="K43" s="11">
        <v>1</v>
      </c>
      <c r="L43" s="26" t="s">
        <v>26</v>
      </c>
      <c r="M43" s="8" t="s">
        <v>19</v>
      </c>
    </row>
    <row r="44" spans="1:15" x14ac:dyDescent="0.25">
      <c r="A44" s="86"/>
      <c r="B44" s="88"/>
      <c r="C44" s="90"/>
      <c r="D44" s="88"/>
      <c r="E44" s="20" t="s">
        <v>25</v>
      </c>
      <c r="F44" s="27">
        <v>0</v>
      </c>
      <c r="G44" s="20" t="s">
        <v>12</v>
      </c>
      <c r="H44" s="21" t="s">
        <v>56</v>
      </c>
      <c r="I44" s="21">
        <f>F44*1</f>
        <v>0</v>
      </c>
      <c r="J44" s="20" t="s">
        <v>12</v>
      </c>
      <c r="K44" s="21">
        <v>1</v>
      </c>
      <c r="L44" s="20" t="s">
        <v>27</v>
      </c>
      <c r="M44" s="21">
        <f>ABS(I44*K44)</f>
        <v>0</v>
      </c>
      <c r="O44" s="13"/>
    </row>
    <row r="45" spans="1:15" s="22" customFormat="1" x14ac:dyDescent="0.25">
      <c r="A45" s="39"/>
      <c r="B45" s="40"/>
      <c r="C45" s="41"/>
      <c r="D45" s="40"/>
      <c r="E45" s="91"/>
      <c r="F45" s="92"/>
      <c r="G45" s="92"/>
      <c r="H45" s="92"/>
      <c r="I45" s="92"/>
      <c r="J45" s="92"/>
      <c r="K45" s="92"/>
      <c r="L45" s="92"/>
      <c r="M45" s="92"/>
      <c r="O45" s="23"/>
    </row>
    <row r="46" spans="1:15" ht="20.100000000000001" customHeight="1" x14ac:dyDescent="0.25">
      <c r="A46" s="42"/>
      <c r="B46" s="43"/>
      <c r="C46" s="44"/>
      <c r="D46" s="43"/>
      <c r="E46" s="93" t="s">
        <v>40</v>
      </c>
      <c r="F46" s="93"/>
      <c r="G46" s="93"/>
      <c r="H46" s="93"/>
      <c r="I46" s="93"/>
      <c r="J46" s="93"/>
      <c r="K46" s="93"/>
      <c r="L46" s="94"/>
      <c r="M46" s="58">
        <f>SQRT(SUMSQ(M13,M19,M25,M30,M35,M40,M42,M44))</f>
        <v>0.15544618020733997</v>
      </c>
      <c r="O46" s="13"/>
    </row>
    <row r="47" spans="1:15" ht="20.100000000000001" customHeight="1" x14ac:dyDescent="0.25">
      <c r="A47" s="45"/>
      <c r="B47" s="46"/>
      <c r="C47" s="47"/>
      <c r="D47" s="46"/>
      <c r="E47" s="93" t="s">
        <v>5</v>
      </c>
      <c r="F47" s="93"/>
      <c r="G47" s="93"/>
      <c r="H47" s="93"/>
      <c r="I47" s="93"/>
      <c r="J47" s="93"/>
      <c r="K47" s="93"/>
      <c r="L47" s="94"/>
      <c r="M47" s="59">
        <f>TRUNC((M46^4)/((M13^4/200)+(M19^4/200)+(M25^4/204)+(M30^4/204)+(M35^4/190)+(M40^4/200)+(M42^4/5)+(M44^4/200)))</f>
        <v>444</v>
      </c>
    </row>
    <row r="48" spans="1:15" ht="20.100000000000001" customHeight="1" x14ac:dyDescent="0.25">
      <c r="A48" s="48"/>
      <c r="B48" s="46"/>
      <c r="C48" s="47"/>
      <c r="D48" s="46"/>
      <c r="E48" s="95" t="s">
        <v>48</v>
      </c>
      <c r="F48" s="95"/>
      <c r="G48" s="95"/>
      <c r="H48" s="95"/>
      <c r="I48" s="95"/>
      <c r="J48" s="95"/>
      <c r="K48" s="95"/>
      <c r="L48" s="96"/>
      <c r="M48" s="57">
        <f>TINV(0.05,M47)</f>
        <v>1.9653212845225878</v>
      </c>
    </row>
    <row r="49" spans="1:15" ht="20.100000000000001" customHeight="1" x14ac:dyDescent="0.25">
      <c r="A49" s="31"/>
      <c r="B49" s="31"/>
      <c r="C49" s="31"/>
      <c r="D49" s="31"/>
      <c r="E49" s="97" t="s">
        <v>41</v>
      </c>
      <c r="F49" s="98"/>
      <c r="G49" s="98"/>
      <c r="H49" s="98"/>
      <c r="I49" s="98"/>
      <c r="J49" s="98"/>
      <c r="K49" s="98"/>
      <c r="L49" s="99"/>
      <c r="M49" s="58">
        <f>M46*M48</f>
        <v>0.30550168655921905</v>
      </c>
      <c r="O49" s="13"/>
    </row>
    <row r="50" spans="1:15" x14ac:dyDescent="0.25">
      <c r="A50" s="34"/>
      <c r="B50" s="34"/>
      <c r="C50" s="34"/>
      <c r="D50" s="34"/>
      <c r="E50" s="34"/>
    </row>
    <row r="51" spans="1:15" x14ac:dyDescent="0.25">
      <c r="A51" s="1" t="s">
        <v>45</v>
      </c>
    </row>
    <row r="52" spans="1:15" x14ac:dyDescent="0.25">
      <c r="A52" s="1" t="s">
        <v>46</v>
      </c>
      <c r="D52" s="19" t="s">
        <v>47</v>
      </c>
    </row>
  </sheetData>
  <mergeCells count="27">
    <mergeCell ref="E45:M45"/>
    <mergeCell ref="E46:L46"/>
    <mergeCell ref="E47:L47"/>
    <mergeCell ref="E48:L48"/>
    <mergeCell ref="E49:L49"/>
    <mergeCell ref="H11:H12"/>
    <mergeCell ref="I11:J11"/>
    <mergeCell ref="K11:L11"/>
    <mergeCell ref="M11:M12"/>
    <mergeCell ref="A13:A44"/>
    <mergeCell ref="B13:B44"/>
    <mergeCell ref="C13:C44"/>
    <mergeCell ref="D13:D44"/>
    <mergeCell ref="B9:F9"/>
    <mergeCell ref="A11:A12"/>
    <mergeCell ref="B11:B12"/>
    <mergeCell ref="C11:C12"/>
    <mergeCell ref="D11:D12"/>
    <mergeCell ref="E11:E12"/>
    <mergeCell ref="F11:G11"/>
    <mergeCell ref="A1:D3"/>
    <mergeCell ref="E1:K3"/>
    <mergeCell ref="L1:M1"/>
    <mergeCell ref="B5:M5"/>
    <mergeCell ref="B7:F7"/>
    <mergeCell ref="H7:I8"/>
    <mergeCell ref="J7:J8"/>
  </mergeCells>
  <hyperlinks>
    <hyperlink ref="F11:G11" location="Instrucciones!B6" display="Incertidumbre original" xr:uid="{E9AB494A-EF10-4F35-AD81-A3B053915F9B}"/>
    <hyperlink ref="H11:H12" location="Instrucciones!D6" display="Distribución" xr:uid="{96B208C6-9C1F-465E-9F85-FAF09EA5D675}"/>
    <hyperlink ref="I11:J11" location="Instrucciones!E6" display="Incertidumbre estándar u(xi)" xr:uid="{A4D65A5E-006F-47A9-A801-549B21764C48}"/>
    <hyperlink ref="E11:E12" location="Instrucciones!A8" display="Fuente de incertidumbre" xr:uid="{6FB151CD-3AC6-43DE-A652-2C1CBDD6624B}"/>
    <hyperlink ref="E48:L48" location="Instrucciones!H11" display="Factor de cobertura" xr:uid="{E68490E9-B5BE-49DA-A5A8-0783B35CC7A6}"/>
    <hyperlink ref="E49:L49" location="Instrucciones!H12" display="Incertidumbre expandida U" xr:uid="{BE2FE504-0409-4BAA-BCE7-53F4BC1C1F80}"/>
    <hyperlink ref="E46:L46" location="Instrucciones!G19" display="Incertidumbre combinada" xr:uid="{8A2C0655-5249-4BAE-8FE5-D59816088AC9}"/>
  </hyperlinks>
  <pageMargins left="0.7" right="0.7" top="0.75" bottom="0.75" header="0.3" footer="0.3"/>
  <pageSetup paperSize="9" scale="42" orientation="portrait" horizontalDpi="1200" verticalDpi="1200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1:N12"/>
  <sheetViews>
    <sheetView view="pageBreakPreview" topLeftCell="A5" zoomScale="90" zoomScaleNormal="100" zoomScaleSheetLayoutView="90" workbookViewId="0">
      <selection activeCell="B6" sqref="B6:B7"/>
    </sheetView>
  </sheetViews>
  <sheetFormatPr baseColWidth="10" defaultColWidth="11.44140625" defaultRowHeight="13.8" x14ac:dyDescent="0.25"/>
  <cols>
    <col min="1" max="5" width="11.44140625" style="1"/>
    <col min="6" max="12" width="15.33203125" style="1" customWidth="1"/>
    <col min="13" max="13" width="10.44140625" style="1" customWidth="1"/>
    <col min="14" max="14" width="17.6640625" style="1" customWidth="1"/>
    <col min="15" max="16384" width="11.44140625" style="1"/>
  </cols>
  <sheetData>
    <row r="1" spans="1:14" ht="24" customHeight="1" x14ac:dyDescent="0.25">
      <c r="A1" s="60"/>
      <c r="B1" s="61"/>
      <c r="C1" s="61"/>
      <c r="D1" s="61"/>
      <c r="E1" s="75" t="s">
        <v>69</v>
      </c>
      <c r="F1" s="75"/>
      <c r="G1" s="75"/>
      <c r="H1" s="75"/>
      <c r="I1" s="75"/>
      <c r="J1" s="75"/>
      <c r="K1" s="75"/>
      <c r="L1" s="75"/>
      <c r="M1" s="75" t="s">
        <v>72</v>
      </c>
      <c r="N1" s="75"/>
    </row>
    <row r="2" spans="1:14" ht="24" customHeight="1" x14ac:dyDescent="0.25">
      <c r="A2" s="62"/>
      <c r="B2" s="63"/>
      <c r="C2" s="63"/>
      <c r="D2" s="63"/>
      <c r="E2" s="75"/>
      <c r="F2" s="75"/>
      <c r="G2" s="75"/>
      <c r="H2" s="75"/>
      <c r="I2" s="75"/>
      <c r="J2" s="75"/>
      <c r="K2" s="75"/>
      <c r="L2" s="75"/>
      <c r="M2" s="56" t="e">
        <f>#REF!</f>
        <v>#REF!</v>
      </c>
      <c r="N2" s="56" t="s">
        <v>68</v>
      </c>
    </row>
    <row r="3" spans="1:14" ht="24" customHeight="1" x14ac:dyDescent="0.25">
      <c r="A3" s="64"/>
      <c r="B3" s="65"/>
      <c r="C3" s="65"/>
      <c r="D3" s="65"/>
      <c r="E3" s="75"/>
      <c r="F3" s="75"/>
      <c r="G3" s="75"/>
      <c r="H3" s="75"/>
      <c r="I3" s="75"/>
      <c r="J3" s="75"/>
      <c r="K3" s="75"/>
      <c r="L3" s="75"/>
      <c r="M3" s="56" t="e">
        <f>#REF!</f>
        <v>#REF!</v>
      </c>
      <c r="N3" s="56" t="s">
        <v>71</v>
      </c>
    </row>
    <row r="6" spans="1:14" ht="30" customHeight="1" x14ac:dyDescent="0.25">
      <c r="A6" s="102" t="s">
        <v>57</v>
      </c>
      <c r="B6" s="102" t="s">
        <v>34</v>
      </c>
      <c r="C6" s="81" t="s">
        <v>58</v>
      </c>
      <c r="D6" s="81" t="s">
        <v>59</v>
      </c>
      <c r="E6" s="81" t="s">
        <v>60</v>
      </c>
      <c r="F6" s="83" t="s">
        <v>34</v>
      </c>
      <c r="G6" s="83" t="s">
        <v>2</v>
      </c>
      <c r="H6" s="83"/>
      <c r="I6" s="83" t="s">
        <v>0</v>
      </c>
      <c r="J6" s="83" t="s">
        <v>6</v>
      </c>
      <c r="K6" s="83"/>
      <c r="L6" s="84" t="s">
        <v>1</v>
      </c>
      <c r="M6" s="84"/>
      <c r="N6" s="84" t="s">
        <v>7</v>
      </c>
    </row>
    <row r="7" spans="1:14" x14ac:dyDescent="0.25">
      <c r="A7" s="102"/>
      <c r="B7" s="102"/>
      <c r="C7" s="82"/>
      <c r="D7" s="82"/>
      <c r="E7" s="82"/>
      <c r="F7" s="83"/>
      <c r="G7" s="3" t="s">
        <v>3</v>
      </c>
      <c r="H7" s="3" t="s">
        <v>4</v>
      </c>
      <c r="I7" s="83"/>
      <c r="J7" s="3" t="s">
        <v>3</v>
      </c>
      <c r="K7" s="3" t="s">
        <v>4</v>
      </c>
      <c r="L7" s="3" t="s">
        <v>3</v>
      </c>
      <c r="M7" s="3" t="s">
        <v>4</v>
      </c>
      <c r="N7" s="84"/>
    </row>
    <row r="8" spans="1:14" ht="122.25" customHeight="1" x14ac:dyDescent="0.25">
      <c r="A8" s="38" t="s">
        <v>61</v>
      </c>
      <c r="B8" s="38" t="s">
        <v>35</v>
      </c>
      <c r="C8" s="38"/>
      <c r="D8" s="38"/>
      <c r="E8" s="38"/>
      <c r="F8" s="16" t="s">
        <v>35</v>
      </c>
      <c r="G8" s="17" t="s">
        <v>36</v>
      </c>
      <c r="H8" s="17" t="s">
        <v>37</v>
      </c>
      <c r="I8" s="17" t="s">
        <v>38</v>
      </c>
      <c r="J8" s="17" t="s">
        <v>39</v>
      </c>
      <c r="K8" s="17" t="s">
        <v>37</v>
      </c>
      <c r="L8" s="17" t="s">
        <v>49</v>
      </c>
      <c r="M8" s="17" t="s">
        <v>37</v>
      </c>
      <c r="N8" s="14"/>
    </row>
    <row r="9" spans="1:14" ht="96.6" x14ac:dyDescent="0.25">
      <c r="A9" s="36"/>
      <c r="B9" s="33"/>
      <c r="C9" s="33"/>
      <c r="D9" s="33"/>
      <c r="E9" s="37"/>
      <c r="F9" s="101" t="s">
        <v>40</v>
      </c>
      <c r="G9" s="95"/>
      <c r="H9" s="95"/>
      <c r="I9" s="95"/>
      <c r="J9" s="95"/>
      <c r="K9" s="95"/>
      <c r="L9" s="95"/>
      <c r="M9" s="96"/>
      <c r="N9" s="24" t="s">
        <v>50</v>
      </c>
    </row>
    <row r="10" spans="1:14" x14ac:dyDescent="0.25">
      <c r="A10" s="36"/>
      <c r="B10" s="33"/>
      <c r="C10" s="33"/>
      <c r="D10" s="33"/>
      <c r="E10" s="37"/>
      <c r="F10" s="101" t="s">
        <v>5</v>
      </c>
      <c r="G10" s="95"/>
      <c r="H10" s="95"/>
      <c r="I10" s="95"/>
      <c r="J10" s="95"/>
      <c r="K10" s="95"/>
      <c r="L10" s="95"/>
      <c r="M10" s="96"/>
      <c r="N10" s="15"/>
    </row>
    <row r="11" spans="1:14" ht="110.4" x14ac:dyDescent="0.25">
      <c r="A11" s="35"/>
      <c r="B11" s="32"/>
      <c r="C11" s="32"/>
      <c r="D11" s="32"/>
      <c r="E11" s="32"/>
      <c r="F11" s="101" t="s">
        <v>48</v>
      </c>
      <c r="G11" s="95"/>
      <c r="H11" s="95"/>
      <c r="I11" s="95"/>
      <c r="J11" s="95"/>
      <c r="K11" s="95"/>
      <c r="L11" s="95"/>
      <c r="M11" s="96"/>
      <c r="N11" s="25" t="s">
        <v>51</v>
      </c>
    </row>
    <row r="12" spans="1:14" ht="55.2" x14ac:dyDescent="0.25">
      <c r="A12" s="31"/>
      <c r="B12" s="31"/>
      <c r="C12" s="31"/>
      <c r="D12" s="31"/>
      <c r="E12" s="31"/>
      <c r="F12" s="100" t="s">
        <v>41</v>
      </c>
      <c r="G12" s="98"/>
      <c r="H12" s="98"/>
      <c r="I12" s="98"/>
      <c r="J12" s="98"/>
      <c r="K12" s="98"/>
      <c r="L12" s="98"/>
      <c r="M12" s="99"/>
      <c r="N12" s="25" t="s">
        <v>52</v>
      </c>
    </row>
  </sheetData>
  <mergeCells count="18">
    <mergeCell ref="N6:N7"/>
    <mergeCell ref="A1:D3"/>
    <mergeCell ref="M1:N1"/>
    <mergeCell ref="E1:L3"/>
    <mergeCell ref="A6:A7"/>
    <mergeCell ref="B6:B7"/>
    <mergeCell ref="C6:C7"/>
    <mergeCell ref="D6:D7"/>
    <mergeCell ref="E6:E7"/>
    <mergeCell ref="F12:M12"/>
    <mergeCell ref="F6:F7"/>
    <mergeCell ref="G6:H6"/>
    <mergeCell ref="I6:I7"/>
    <mergeCell ref="J6:K6"/>
    <mergeCell ref="L6:M6"/>
    <mergeCell ref="F9:M9"/>
    <mergeCell ref="F10:M10"/>
    <mergeCell ref="F11:M11"/>
  </mergeCells>
  <hyperlinks>
    <hyperlink ref="F8" location="Presupuesto!A6" display="Magnitud de entrada o fuente de incertidumbre" xr:uid="{00000000-0004-0000-0700-000000000000}"/>
    <hyperlink ref="G6:H6" location="Presupuesto!B6" display="Incertidumbre original" xr:uid="{00000000-0004-0000-0700-000001000000}"/>
    <hyperlink ref="I6:I7" location="Presupuesto!D6" display="Distribución" xr:uid="{00000000-0004-0000-0700-000002000000}"/>
    <hyperlink ref="J6:K6" location="Instrucciones!E6" display="Incertidumbre estándar u(xi)" xr:uid="{00000000-0004-0000-0700-000003000000}"/>
  </hyperlinks>
  <pageMargins left="0.7" right="0.7" top="0.75" bottom="0.75" header="0.3" footer="0.3"/>
  <pageSetup paperSize="9" scale="45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</vt:i4>
      </vt:variant>
    </vt:vector>
  </HeadingPairs>
  <TitlesOfParts>
    <vt:vector size="6" baseType="lpstr">
      <vt:lpstr>0,5 m3.h a 1 m3.h GMP25</vt:lpstr>
      <vt:lpstr>1 m3.h a 25 m3.h GMP25</vt:lpstr>
      <vt:lpstr>Instrucciones</vt:lpstr>
      <vt:lpstr>'0,5 m3.h a 1 m3.h GMP25'!Área_de_impresión</vt:lpstr>
      <vt:lpstr>'1 m3.h a 25 m3.h GMP25'!Área_de_impresión</vt:lpstr>
      <vt:lpstr>Instrucciones!Área_de_impresión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CDT de GAS</dc:creator>
  <cp:lastModifiedBy>EQ-333</cp:lastModifiedBy>
  <dcterms:created xsi:type="dcterms:W3CDTF">2017-03-10T02:41:45Z</dcterms:created>
  <dcterms:modified xsi:type="dcterms:W3CDTF">2025-06-17T14:58:35Z</dcterms:modified>
</cp:coreProperties>
</file>