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ysa\OneDrive\Escritorio\UIS\2024-2\Apendice\"/>
    </mc:Choice>
  </mc:AlternateContent>
  <xr:revisionPtr revIDLastSave="0" documentId="13_ncr:1_{E8A154D9-9543-4DC1-8731-21179ADB19EF}" xr6:coauthVersionLast="47" xr6:coauthVersionMax="47" xr10:uidLastSave="{00000000-0000-0000-0000-000000000000}"/>
  <bookViews>
    <workbookView xWindow="390" yWindow="390" windowWidth="13860" windowHeight="10800" xr2:uid="{6E208C2A-B64F-4A89-8D99-4B2FC5D9C56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B32" i="1"/>
  <c r="B22" i="1"/>
  <c r="B23" i="1" s="1"/>
  <c r="B25" i="1" s="1"/>
  <c r="C37" i="1"/>
  <c r="D37" i="1" s="1"/>
  <c r="C38" i="1"/>
  <c r="C39" i="1"/>
  <c r="C40" i="1"/>
  <c r="C41" i="1"/>
  <c r="C42" i="1"/>
  <c r="D42" i="1" s="1"/>
  <c r="C43" i="1"/>
  <c r="D43" i="1" s="1"/>
  <c r="C44" i="1"/>
  <c r="D44" i="1" s="1"/>
  <c r="C45" i="1"/>
  <c r="D45" i="1" s="1"/>
  <c r="C46" i="1"/>
  <c r="D46" i="1" s="1"/>
  <c r="C47" i="1"/>
  <c r="D47" i="1" s="1"/>
  <c r="C48" i="1"/>
  <c r="D48" i="1" s="1"/>
  <c r="C49" i="1"/>
  <c r="D49" i="1" s="1"/>
  <c r="C50" i="1"/>
  <c r="D50" i="1" s="1"/>
  <c r="C51" i="1"/>
  <c r="D51" i="1" s="1"/>
  <c r="C52" i="1"/>
  <c r="D52" i="1" s="1"/>
  <c r="C53" i="1"/>
  <c r="D53" i="1" s="1"/>
  <c r="C54" i="1"/>
  <c r="C55" i="1"/>
  <c r="D55" i="1" s="1"/>
  <c r="C56" i="1"/>
  <c r="D56" i="1" s="1"/>
  <c r="C57" i="1"/>
  <c r="D57" i="1" s="1"/>
  <c r="C58" i="1"/>
  <c r="C59" i="1"/>
  <c r="C60" i="1"/>
  <c r="D60" i="1" s="1"/>
  <c r="C61" i="1"/>
  <c r="D61" i="1" s="1"/>
  <c r="C62" i="1"/>
  <c r="D62" i="1" s="1"/>
  <c r="C63" i="1"/>
  <c r="D63" i="1" s="1"/>
  <c r="C64" i="1"/>
  <c r="D64" i="1" s="1"/>
  <c r="C65" i="1"/>
  <c r="D65" i="1" s="1"/>
  <c r="C66" i="1"/>
  <c r="D66" i="1" s="1"/>
  <c r="C67" i="1"/>
  <c r="D67" i="1" s="1"/>
  <c r="C68" i="1"/>
  <c r="D68" i="1" s="1"/>
  <c r="C69" i="1"/>
  <c r="C70" i="1"/>
  <c r="D70" i="1" s="1"/>
  <c r="C71" i="1"/>
  <c r="D71" i="1" s="1"/>
  <c r="C72" i="1"/>
  <c r="D72" i="1" s="1"/>
  <c r="C73" i="1"/>
  <c r="D73" i="1" s="1"/>
  <c r="D36" i="1"/>
  <c r="D39" i="1"/>
  <c r="D40" i="1"/>
  <c r="D58" i="1"/>
  <c r="D59" i="1"/>
  <c r="D38" i="1"/>
  <c r="D41" i="1"/>
  <c r="D54" i="1"/>
  <c r="D69" i="1"/>
  <c r="B24" i="1" l="1"/>
  <c r="F37" i="1"/>
  <c r="G37" i="1" s="1"/>
  <c r="F49" i="1"/>
  <c r="G49" i="1" s="1"/>
  <c r="F57" i="1"/>
  <c r="G57" i="1" s="1"/>
  <c r="F38" i="1"/>
  <c r="G38" i="1" s="1"/>
  <c r="F40" i="1"/>
  <c r="G40" i="1" s="1"/>
  <c r="F72" i="1"/>
  <c r="G72" i="1" s="1"/>
  <c r="F64" i="1"/>
  <c r="G64" i="1" s="1"/>
  <c r="F56" i="1"/>
  <c r="G56" i="1" s="1"/>
  <c r="F48" i="1"/>
  <c r="G48" i="1" s="1"/>
  <c r="F65" i="1"/>
  <c r="G65" i="1" s="1"/>
  <c r="F45" i="1"/>
  <c r="G45" i="1" s="1"/>
  <c r="F39" i="1"/>
  <c r="G39" i="1" s="1"/>
  <c r="F63" i="1"/>
  <c r="G63" i="1" s="1"/>
  <c r="F51" i="1"/>
  <c r="G51" i="1" s="1"/>
  <c r="F47" i="1"/>
  <c r="G47" i="1" s="1"/>
  <c r="F62" i="1"/>
  <c r="G62" i="1" s="1"/>
  <c r="F53" i="1"/>
  <c r="G53" i="1" s="1"/>
  <c r="F42" i="1"/>
  <c r="G42" i="1" s="1"/>
  <c r="F70" i="1"/>
  <c r="G70" i="1" s="1"/>
  <c r="F58" i="1"/>
  <c r="G58" i="1" s="1"/>
  <c r="F36" i="1"/>
  <c r="G36" i="1" s="1"/>
  <c r="F69" i="1"/>
  <c r="G69" i="1" s="1"/>
  <c r="F46" i="1"/>
  <c r="G46" i="1" s="1"/>
  <c r="F66" i="1"/>
  <c r="G66" i="1" s="1"/>
  <c r="F68" i="1"/>
  <c r="G68" i="1" s="1"/>
  <c r="F60" i="1"/>
  <c r="G60" i="1" s="1"/>
  <c r="F52" i="1"/>
  <c r="G52" i="1" s="1"/>
  <c r="F44" i="1"/>
  <c r="G44" i="1" s="1"/>
  <c r="F54" i="1"/>
  <c r="G54" i="1" s="1"/>
  <c r="F59" i="1"/>
  <c r="G59" i="1" s="1"/>
  <c r="F71" i="1"/>
  <c r="G71" i="1" s="1"/>
  <c r="F55" i="1"/>
  <c r="G55" i="1" s="1"/>
  <c r="F43" i="1"/>
  <c r="G43" i="1" s="1"/>
  <c r="F73" i="1"/>
  <c r="G73" i="1" s="1"/>
  <c r="F61" i="1"/>
  <c r="G61" i="1" s="1"/>
  <c r="F41" i="1"/>
  <c r="G41" i="1" s="1"/>
  <c r="F67" i="1"/>
  <c r="G67" i="1" s="1"/>
  <c r="F50" i="1"/>
  <c r="G50" i="1" s="1"/>
  <c r="E32" i="1" l="1"/>
  <c r="E33" i="1" s="1"/>
</calcChain>
</file>

<file path=xl/sharedStrings.xml><?xml version="1.0" encoding="utf-8"?>
<sst xmlns="http://schemas.openxmlformats.org/spreadsheetml/2006/main" count="58" uniqueCount="56">
  <si>
    <t>COMPRESION INCONFINADA</t>
  </si>
  <si>
    <t>Código</t>
  </si>
  <si>
    <t>Versión</t>
  </si>
  <si>
    <t>Fecha Vigencia</t>
  </si>
  <si>
    <t>Página</t>
  </si>
  <si>
    <t>F-GT-38</t>
  </si>
  <si>
    <t>6-3-18</t>
  </si>
  <si>
    <t>1 - 1.</t>
  </si>
  <si>
    <t>FECHA:</t>
  </si>
  <si>
    <t>PROYECTO:</t>
  </si>
  <si>
    <t>LOCALIZACION:</t>
  </si>
  <si>
    <t>COORDINADOR DE PROYECTO:</t>
  </si>
  <si>
    <t>MUESTRA No.:</t>
  </si>
  <si>
    <t>No REMISION</t>
  </si>
  <si>
    <t>No PROYECTO:</t>
  </si>
  <si>
    <t>PERFORACIÓN No.:</t>
  </si>
  <si>
    <t>PROFUNDIDAD (m):</t>
  </si>
  <si>
    <t>PROBETA</t>
  </si>
  <si>
    <t>DIMENSIONES DE LA MUESTRA</t>
  </si>
  <si>
    <t>INICIAL</t>
  </si>
  <si>
    <t>FINAL</t>
  </si>
  <si>
    <t>PROMEDIO</t>
  </si>
  <si>
    <t>Diámetro (cm)</t>
  </si>
  <si>
    <t>Altura (cm)</t>
  </si>
  <si>
    <t>Peso (g)</t>
  </si>
  <si>
    <t>Volumen (cm3)</t>
  </si>
  <si>
    <r>
      <t>Peso Unitario Húmedo g/cm</t>
    </r>
    <r>
      <rPr>
        <vertAlign val="superscript"/>
        <sz val="11"/>
        <color theme="1"/>
        <rFont val="Calibri"/>
        <family val="2"/>
      </rPr>
      <t>3</t>
    </r>
  </si>
  <si>
    <r>
      <t>Peso Unitario Seco g/cm</t>
    </r>
    <r>
      <rPr>
        <vertAlign val="superscript"/>
        <sz val="11"/>
        <color theme="1"/>
        <rFont val="Calibri"/>
        <family val="2"/>
      </rPr>
      <t>3</t>
    </r>
  </si>
  <si>
    <t>HUMEDAD</t>
  </si>
  <si>
    <t>Recipiente No.</t>
  </si>
  <si>
    <t>Peso suelo húmedo (g)</t>
  </si>
  <si>
    <t>Peso suelo seco (g)</t>
  </si>
  <si>
    <t>Peso de la lata (g)</t>
  </si>
  <si>
    <t>Húmedad (%)</t>
  </si>
  <si>
    <t>CARGA</t>
  </si>
  <si>
    <t>DEFORMACION</t>
  </si>
  <si>
    <t>UNITARIA (%)</t>
  </si>
  <si>
    <t>1 - DEFORMACIÓN</t>
  </si>
  <si>
    <t>UNITARIA</t>
  </si>
  <si>
    <t>ÁREA CORREGIDA</t>
  </si>
  <si>
    <t>cm2</t>
  </si>
  <si>
    <t>Kg/cm2</t>
  </si>
  <si>
    <t>(Kg)</t>
  </si>
  <si>
    <r>
      <t>Area (cm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)</t>
    </r>
  </si>
  <si>
    <t>Los resultados presentados corresponden exclusivamente a las muestras sometidas a ensayo.</t>
  </si>
  <si>
    <t>Observaciones:</t>
  </si>
  <si>
    <t>ELABORADOR POR: SERGIO A. JIMENEZ L.</t>
  </si>
  <si>
    <t>CARGO: LABORATORISTA</t>
  </si>
  <si>
    <t>REVISADO POR: ING. SANDRA CELIS</t>
  </si>
  <si>
    <t>CARGO: COORDINADOR LABORATORIO</t>
  </si>
  <si>
    <t>Qu=</t>
  </si>
  <si>
    <t>Cu=</t>
  </si>
  <si>
    <r>
      <t>Kg/cm</t>
    </r>
    <r>
      <rPr>
        <vertAlign val="superscript"/>
        <sz val="11"/>
        <color theme="1"/>
        <rFont val="Calibri"/>
        <family val="2"/>
      </rPr>
      <t>2</t>
    </r>
  </si>
  <si>
    <t>GRÁFICO DE LA FALLA</t>
  </si>
  <si>
    <t>DESPLAZAMIENTO</t>
  </si>
  <si>
    <t>ESFUERZO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</si>
</sst>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0" xfId="0" applyFont="1" applyAlignment="1">
      <alignment horizontal="right"/>
    </xf>
    <xf numFmtId="164" fontId="1" fillId="0" borderId="2" xfId="0" applyNumberFormat="1" applyFont="1" applyBorder="1"/>
    <xf numFmtId="2" fontId="1" fillId="0" borderId="2" xfId="0" applyNumberFormat="1" applyFont="1" applyBorder="1"/>
    <xf numFmtId="2" fontId="1" fillId="0" borderId="6" xfId="0" applyNumberFormat="1" applyFont="1" applyBorder="1"/>
    <xf numFmtId="165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/>
    <xf numFmtId="0" fontId="1" fillId="0" borderId="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Hoja1!$C$36:$C$73</c:f>
              <c:numCache>
                <c:formatCode>0.0%</c:formatCode>
                <c:ptCount val="38"/>
                <c:pt idx="0">
                  <c:v>0.96666666666666667</c:v>
                </c:pt>
                <c:pt idx="1">
                  <c:v>0.93333333333333335</c:v>
                </c:pt>
                <c:pt idx="2">
                  <c:v>0.9</c:v>
                </c:pt>
                <c:pt idx="3">
                  <c:v>0.8666666666666667</c:v>
                </c:pt>
                <c:pt idx="4">
                  <c:v>0.83333333333333337</c:v>
                </c:pt>
                <c:pt idx="5">
                  <c:v>0.8</c:v>
                </c:pt>
                <c:pt idx="6">
                  <c:v>0.76666666666666672</c:v>
                </c:pt>
                <c:pt idx="7">
                  <c:v>0.73333333333333328</c:v>
                </c:pt>
                <c:pt idx="8">
                  <c:v>0.7</c:v>
                </c:pt>
                <c:pt idx="9">
                  <c:v>0.66666666666666663</c:v>
                </c:pt>
                <c:pt idx="10">
                  <c:v>0.6333333333333333</c:v>
                </c:pt>
                <c:pt idx="11">
                  <c:v>0.6</c:v>
                </c:pt>
                <c:pt idx="12">
                  <c:v>0.56666666666666665</c:v>
                </c:pt>
                <c:pt idx="13">
                  <c:v>0.53333333333333333</c:v>
                </c:pt>
                <c:pt idx="14">
                  <c:v>0.5</c:v>
                </c:pt>
                <c:pt idx="15">
                  <c:v>0.46666666666666667</c:v>
                </c:pt>
                <c:pt idx="16">
                  <c:v>0.43333333333333335</c:v>
                </c:pt>
                <c:pt idx="17">
                  <c:v>0.4</c:v>
                </c:pt>
                <c:pt idx="18">
                  <c:v>0.36666666666666664</c:v>
                </c:pt>
                <c:pt idx="19">
                  <c:v>0.33333333333333331</c:v>
                </c:pt>
                <c:pt idx="20">
                  <c:v>0.3</c:v>
                </c:pt>
                <c:pt idx="21">
                  <c:v>0.26666666666666666</c:v>
                </c:pt>
                <c:pt idx="22">
                  <c:v>0.23333333333333334</c:v>
                </c:pt>
                <c:pt idx="23">
                  <c:v>0.2</c:v>
                </c:pt>
                <c:pt idx="24">
                  <c:v>0.16666666666666666</c:v>
                </c:pt>
                <c:pt idx="25">
                  <c:v>0.13333333333333333</c:v>
                </c:pt>
                <c:pt idx="26">
                  <c:v>0.1</c:v>
                </c:pt>
                <c:pt idx="27">
                  <c:v>6.6666666666666666E-2</c:v>
                </c:pt>
                <c:pt idx="28">
                  <c:v>3.3333333333333333E-2</c:v>
                </c:pt>
                <c:pt idx="29">
                  <c:v>0</c:v>
                </c:pt>
                <c:pt idx="30">
                  <c:v>-3.3333333333333333E-2</c:v>
                </c:pt>
                <c:pt idx="31">
                  <c:v>-6.6666666666666666E-2</c:v>
                </c:pt>
                <c:pt idx="32">
                  <c:v>-0.1</c:v>
                </c:pt>
                <c:pt idx="33">
                  <c:v>-0.13333333333333333</c:v>
                </c:pt>
                <c:pt idx="34">
                  <c:v>-0.16666666666666666</c:v>
                </c:pt>
                <c:pt idx="35">
                  <c:v>-0.2</c:v>
                </c:pt>
                <c:pt idx="36">
                  <c:v>-0.23333333333333334</c:v>
                </c:pt>
                <c:pt idx="37">
                  <c:v>-0.26666666666666666</c:v>
                </c:pt>
              </c:numCache>
            </c:numRef>
          </c:xVal>
          <c:yVal>
            <c:numRef>
              <c:f>Hoja1!$G$36:$G$73</c:f>
              <c:numCache>
                <c:formatCode>0.00</c:formatCode>
                <c:ptCount val="38"/>
                <c:pt idx="0">
                  <c:v>3.7725616140301109E-4</c:v>
                </c:pt>
                <c:pt idx="1">
                  <c:v>1.5090246456120444E-3</c:v>
                </c:pt>
                <c:pt idx="2">
                  <c:v>3.3953054526271002E-3</c:v>
                </c:pt>
                <c:pt idx="3">
                  <c:v>6.0360985824481775E-3</c:v>
                </c:pt>
                <c:pt idx="4">
                  <c:v>9.4314040350752769E-3</c:v>
                </c:pt>
                <c:pt idx="5">
                  <c:v>1.3581221810508401E-2</c:v>
                </c:pt>
                <c:pt idx="6">
                  <c:v>1.8485551908747545E-2</c:v>
                </c:pt>
                <c:pt idx="7">
                  <c:v>2.414439432979272E-2</c:v>
                </c:pt>
                <c:pt idx="8">
                  <c:v>3.0557749073643913E-2</c:v>
                </c:pt>
                <c:pt idx="9">
                  <c:v>3.7725616140301121E-2</c:v>
                </c:pt>
                <c:pt idx="10">
                  <c:v>4.5647995529764361E-2</c:v>
                </c:pt>
                <c:pt idx="11">
                  <c:v>5.4324887242033618E-2</c:v>
                </c:pt>
                <c:pt idx="12">
                  <c:v>6.3756291277108884E-2</c:v>
                </c:pt>
                <c:pt idx="13">
                  <c:v>7.3942207634990195E-2</c:v>
                </c:pt>
                <c:pt idx="14">
                  <c:v>8.4882636315677523E-2</c:v>
                </c:pt>
                <c:pt idx="15">
                  <c:v>9.6577577319170868E-2</c:v>
                </c:pt>
                <c:pt idx="16">
                  <c:v>0.10902703064547022</c:v>
                </c:pt>
                <c:pt idx="17">
                  <c:v>0.12223099629457562</c:v>
                </c:pt>
                <c:pt idx="18">
                  <c:v>0.13618947426648703</c:v>
                </c:pt>
                <c:pt idx="19">
                  <c:v>0.15090246456120449</c:v>
                </c:pt>
                <c:pt idx="20">
                  <c:v>0.16636996717872793</c:v>
                </c:pt>
                <c:pt idx="21">
                  <c:v>0.18259198211905744</c:v>
                </c:pt>
                <c:pt idx="22">
                  <c:v>0.19956850938219289</c:v>
                </c:pt>
                <c:pt idx="23">
                  <c:v>0.21729954896813447</c:v>
                </c:pt>
                <c:pt idx="24">
                  <c:v>0.23578510087688201</c:v>
                </c:pt>
                <c:pt idx="25">
                  <c:v>0.25502516510843554</c:v>
                </c:pt>
                <c:pt idx="26">
                  <c:v>0.27501974166279519</c:v>
                </c:pt>
                <c:pt idx="27">
                  <c:v>0.29576883053996078</c:v>
                </c:pt>
                <c:pt idx="28">
                  <c:v>0.31727243173993241</c:v>
                </c:pt>
                <c:pt idx="29">
                  <c:v>0.33953054526271009</c:v>
                </c:pt>
                <c:pt idx="30">
                  <c:v>0.36254317110829382</c:v>
                </c:pt>
                <c:pt idx="31">
                  <c:v>0.38631030927668347</c:v>
                </c:pt>
                <c:pt idx="32">
                  <c:v>0.41083195976787923</c:v>
                </c:pt>
                <c:pt idx="33">
                  <c:v>0.43610812258188086</c:v>
                </c:pt>
                <c:pt idx="34">
                  <c:v>0.46213879771868871</c:v>
                </c:pt>
                <c:pt idx="35">
                  <c:v>0.48892398517830249</c:v>
                </c:pt>
                <c:pt idx="36">
                  <c:v>0.51646368496072237</c:v>
                </c:pt>
                <c:pt idx="37">
                  <c:v>0.54475789706594813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9A1-43F5-8A43-DF3A4B400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9576191"/>
        <c:axId val="1549576671"/>
      </c:scatterChart>
      <c:valAx>
        <c:axId val="154957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Deformacion</a:t>
                </a:r>
                <a:r>
                  <a:rPr lang="es-CO" baseline="0"/>
                  <a:t> Unitaria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576671"/>
        <c:crosses val="autoZero"/>
        <c:crossBetween val="midCat"/>
      </c:valAx>
      <c:valAx>
        <c:axId val="1549576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Esfuerzo</a:t>
                </a:r>
                <a:r>
                  <a:rPr lang="es-CO" baseline="0"/>
                  <a:t> (Kg/cm2)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5761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57149</xdr:colOff>
      <xdr:row>0</xdr:row>
      <xdr:rowOff>123825</xdr:rowOff>
    </xdr:from>
    <xdr:ext cx="2838451" cy="578122"/>
    <xdr:pic>
      <xdr:nvPicPr>
        <xdr:cNvPr id="3" name="image1.jpeg">
          <a:extLst>
            <a:ext uri="{FF2B5EF4-FFF2-40B4-BE49-F238E27FC236}">
              <a16:creationId xmlns:a16="http://schemas.microsoft.com/office/drawing/2014/main" id="{9E123F82-C470-4D02-B0CC-D9D3FDDF8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123825"/>
          <a:ext cx="2838451" cy="578122"/>
        </a:xfrm>
        <a:prstGeom prst="rect">
          <a:avLst/>
        </a:prstGeom>
      </xdr:spPr>
    </xdr:pic>
    <xdr:clientData/>
  </xdr:oneCellAnchor>
  <xdr:twoCellAnchor>
    <xdr:from>
      <xdr:col>3</xdr:col>
      <xdr:colOff>416318</xdr:colOff>
      <xdr:row>17</xdr:row>
      <xdr:rowOff>85618</xdr:rowOff>
    </xdr:from>
    <xdr:to>
      <xdr:col>7</xdr:col>
      <xdr:colOff>663539</xdr:colOff>
      <xdr:row>31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31256A2-3FCA-DCCD-DF10-ECF555FD0C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39DC1-8AD7-4E9E-9947-7EC069009AE8}">
  <dimension ref="A1:H85"/>
  <sheetViews>
    <sheetView tabSelected="1" topLeftCell="A14" zoomScale="62" zoomScaleNormal="55" workbookViewId="0">
      <selection activeCell="B21" sqref="B21"/>
    </sheetView>
  </sheetViews>
  <sheetFormatPr baseColWidth="10" defaultRowHeight="15" x14ac:dyDescent="0.25"/>
  <cols>
    <col min="1" max="1" width="29.42578125" style="1" customWidth="1"/>
    <col min="2" max="3" width="17.85546875" style="1" customWidth="1"/>
    <col min="4" max="5" width="11.42578125" style="1"/>
    <col min="6" max="6" width="21.85546875" style="1" customWidth="1"/>
    <col min="7" max="7" width="13" style="1" customWidth="1"/>
    <col min="8" max="16384" width="11.42578125" style="1"/>
  </cols>
  <sheetData>
    <row r="1" spans="1:8" ht="15.75" thickBot="1" x14ac:dyDescent="0.3">
      <c r="A1" s="33"/>
      <c r="B1" s="34"/>
      <c r="C1" s="39" t="s">
        <v>0</v>
      </c>
      <c r="D1" s="40"/>
      <c r="E1" s="40"/>
      <c r="F1" s="41"/>
      <c r="G1" s="2" t="s">
        <v>1</v>
      </c>
      <c r="H1" s="2" t="s">
        <v>5</v>
      </c>
    </row>
    <row r="2" spans="1:8" ht="15.75" thickBot="1" x14ac:dyDescent="0.3">
      <c r="A2" s="35"/>
      <c r="B2" s="36"/>
      <c r="C2" s="42"/>
      <c r="D2" s="43"/>
      <c r="E2" s="43"/>
      <c r="F2" s="44"/>
      <c r="G2" s="2" t="s">
        <v>2</v>
      </c>
      <c r="H2" s="2">
        <v>1</v>
      </c>
    </row>
    <row r="3" spans="1:8" ht="15.75" thickBot="1" x14ac:dyDescent="0.3">
      <c r="A3" s="35"/>
      <c r="B3" s="36"/>
      <c r="C3" s="42"/>
      <c r="D3" s="43"/>
      <c r="E3" s="43"/>
      <c r="F3" s="44"/>
      <c r="G3" s="2" t="s">
        <v>3</v>
      </c>
      <c r="H3" s="3" t="s">
        <v>6</v>
      </c>
    </row>
    <row r="4" spans="1:8" ht="15.75" thickBot="1" x14ac:dyDescent="0.3">
      <c r="A4" s="37"/>
      <c r="B4" s="38"/>
      <c r="C4" s="45"/>
      <c r="D4" s="46"/>
      <c r="E4" s="46"/>
      <c r="F4" s="47"/>
      <c r="G4" s="2" t="s">
        <v>4</v>
      </c>
      <c r="H4" s="2" t="s">
        <v>7</v>
      </c>
    </row>
    <row r="5" spans="1:8" x14ac:dyDescent="0.25">
      <c r="A5" s="13"/>
      <c r="H5" s="14"/>
    </row>
    <row r="6" spans="1:8" x14ac:dyDescent="0.25">
      <c r="A6" s="13" t="s">
        <v>8</v>
      </c>
      <c r="B6" s="4"/>
      <c r="C6" s="48" t="s">
        <v>13</v>
      </c>
      <c r="D6" s="48"/>
      <c r="E6" s="5"/>
      <c r="F6" s="12" t="s">
        <v>14</v>
      </c>
      <c r="G6" s="49"/>
      <c r="H6" s="50"/>
    </row>
    <row r="7" spans="1:8" x14ac:dyDescent="0.25">
      <c r="A7" s="13"/>
      <c r="H7" s="14"/>
    </row>
    <row r="8" spans="1:8" ht="20.25" customHeight="1" x14ac:dyDescent="0.25">
      <c r="A8" s="13" t="s">
        <v>9</v>
      </c>
      <c r="B8" s="31"/>
      <c r="C8" s="31"/>
      <c r="D8" s="31"/>
      <c r="E8" s="31"/>
      <c r="F8" s="31"/>
      <c r="G8" s="31"/>
      <c r="H8" s="32"/>
    </row>
    <row r="9" spans="1:8" x14ac:dyDescent="0.25">
      <c r="A9" s="13"/>
      <c r="H9" s="14"/>
    </row>
    <row r="10" spans="1:8" x14ac:dyDescent="0.25">
      <c r="A10" s="13" t="s">
        <v>10</v>
      </c>
      <c r="B10" s="31"/>
      <c r="C10" s="31"/>
      <c r="D10" s="31"/>
      <c r="E10" s="31"/>
      <c r="F10" s="31"/>
      <c r="G10" s="31"/>
      <c r="H10" s="32"/>
    </row>
    <row r="11" spans="1:8" x14ac:dyDescent="0.25">
      <c r="A11" s="13"/>
      <c r="H11" s="14"/>
    </row>
    <row r="12" spans="1:8" x14ac:dyDescent="0.25">
      <c r="A12" s="13" t="s">
        <v>11</v>
      </c>
      <c r="B12" s="49"/>
      <c r="C12" s="49"/>
      <c r="D12" s="49"/>
      <c r="F12" s="1" t="s">
        <v>15</v>
      </c>
      <c r="G12" s="31"/>
      <c r="H12" s="32"/>
    </row>
    <row r="13" spans="1:8" x14ac:dyDescent="0.25">
      <c r="A13" s="13"/>
      <c r="G13" s="15"/>
      <c r="H13" s="16"/>
    </row>
    <row r="14" spans="1:8" x14ac:dyDescent="0.25">
      <c r="A14" s="13" t="s">
        <v>12</v>
      </c>
      <c r="B14" s="31"/>
      <c r="C14" s="31"/>
      <c r="D14" s="31"/>
      <c r="F14" s="1" t="s">
        <v>16</v>
      </c>
      <c r="G14" s="31"/>
      <c r="H14" s="32"/>
    </row>
    <row r="15" spans="1:8" x14ac:dyDescent="0.25">
      <c r="A15" s="13"/>
      <c r="H15" s="14"/>
    </row>
    <row r="16" spans="1:8" ht="12.75" customHeight="1" x14ac:dyDescent="0.25">
      <c r="A16" s="17" t="s">
        <v>17</v>
      </c>
      <c r="H16" s="14"/>
    </row>
    <row r="17" spans="1:8" x14ac:dyDescent="0.25">
      <c r="A17" s="53" t="s">
        <v>18</v>
      </c>
      <c r="B17" s="5" t="s">
        <v>19</v>
      </c>
      <c r="C17" s="5" t="s">
        <v>20</v>
      </c>
      <c r="E17" s="48" t="s">
        <v>53</v>
      </c>
      <c r="F17" s="48"/>
      <c r="H17" s="14"/>
    </row>
    <row r="18" spans="1:8" x14ac:dyDescent="0.25">
      <c r="A18" s="53"/>
      <c r="B18" s="6" t="s">
        <v>21</v>
      </c>
      <c r="C18" s="6" t="s">
        <v>21</v>
      </c>
      <c r="H18" s="14"/>
    </row>
    <row r="19" spans="1:8" x14ac:dyDescent="0.25">
      <c r="A19" s="17" t="s">
        <v>22</v>
      </c>
      <c r="B19" s="5">
        <v>15</v>
      </c>
      <c r="C19" s="5"/>
      <c r="H19" s="14"/>
    </row>
    <row r="20" spans="1:8" x14ac:dyDescent="0.25">
      <c r="A20" s="17" t="s">
        <v>23</v>
      </c>
      <c r="B20" s="5">
        <v>30</v>
      </c>
      <c r="C20" s="5"/>
      <c r="H20" s="14"/>
    </row>
    <row r="21" spans="1:8" x14ac:dyDescent="0.25">
      <c r="A21" s="17" t="s">
        <v>24</v>
      </c>
      <c r="B21" s="5"/>
      <c r="C21" s="5"/>
      <c r="H21" s="14"/>
    </row>
    <row r="22" spans="1:8" ht="17.25" x14ac:dyDescent="0.25">
      <c r="A22" s="17" t="s">
        <v>43</v>
      </c>
      <c r="B22" s="29">
        <f>+PI()*(B19/2)^2</f>
        <v>176.71458676442586</v>
      </c>
      <c r="C22" s="5"/>
      <c r="H22" s="14"/>
    </row>
    <row r="23" spans="1:8" x14ac:dyDescent="0.25">
      <c r="A23" s="17" t="s">
        <v>25</v>
      </c>
      <c r="B23" s="28">
        <f>+B22*B20</f>
        <v>5301.4376029327759</v>
      </c>
      <c r="C23" s="5"/>
      <c r="H23" s="14"/>
    </row>
    <row r="24" spans="1:8" ht="17.25" x14ac:dyDescent="0.25">
      <c r="A24" s="17" t="s">
        <v>26</v>
      </c>
      <c r="B24" s="28">
        <f>+B29/B23</f>
        <v>0</v>
      </c>
      <c r="C24" s="5"/>
      <c r="H24" s="14"/>
    </row>
    <row r="25" spans="1:8" ht="17.25" x14ac:dyDescent="0.25">
      <c r="A25" s="17" t="s">
        <v>27</v>
      </c>
      <c r="B25" s="28">
        <f>+B30/B23</f>
        <v>0</v>
      </c>
      <c r="C25" s="5"/>
      <c r="H25" s="14"/>
    </row>
    <row r="26" spans="1:8" ht="6.75" customHeight="1" x14ac:dyDescent="0.25">
      <c r="A26" s="13"/>
      <c r="H26" s="14"/>
    </row>
    <row r="27" spans="1:8" x14ac:dyDescent="0.25">
      <c r="A27" s="54" t="s">
        <v>28</v>
      </c>
      <c r="B27" s="49"/>
      <c r="C27" s="49"/>
      <c r="H27" s="14"/>
    </row>
    <row r="28" spans="1:8" x14ac:dyDescent="0.25">
      <c r="A28" s="17" t="s">
        <v>29</v>
      </c>
      <c r="B28" s="5"/>
      <c r="H28" s="14"/>
    </row>
    <row r="29" spans="1:8" x14ac:dyDescent="0.25">
      <c r="A29" s="17" t="s">
        <v>30</v>
      </c>
      <c r="B29" s="5"/>
      <c r="H29" s="14"/>
    </row>
    <row r="30" spans="1:8" x14ac:dyDescent="0.25">
      <c r="A30" s="17" t="s">
        <v>31</v>
      </c>
      <c r="B30" s="5"/>
      <c r="H30" s="14"/>
    </row>
    <row r="31" spans="1:8" x14ac:dyDescent="0.25">
      <c r="A31" s="17" t="s">
        <v>32</v>
      </c>
      <c r="B31" s="5"/>
      <c r="H31" s="14"/>
    </row>
    <row r="32" spans="1:8" ht="17.25" x14ac:dyDescent="0.25">
      <c r="A32" s="17" t="s">
        <v>33</v>
      </c>
      <c r="B32" s="8" t="e">
        <f>+(B29-B30)/(B30-B31)</f>
        <v>#DIV/0!</v>
      </c>
      <c r="D32" s="24" t="s">
        <v>50</v>
      </c>
      <c r="E32" s="30">
        <f>+MAX(G36:G73)</f>
        <v>0.54475789706594813</v>
      </c>
      <c r="F32" s="1" t="s">
        <v>52</v>
      </c>
      <c r="H32" s="14"/>
    </row>
    <row r="33" spans="1:8" ht="17.25" x14ac:dyDescent="0.25">
      <c r="A33" s="13"/>
      <c r="D33" s="24" t="s">
        <v>51</v>
      </c>
      <c r="E33" s="27">
        <f>E32/2</f>
        <v>0.27237894853297406</v>
      </c>
      <c r="F33" s="1" t="s">
        <v>52</v>
      </c>
      <c r="H33" s="14"/>
    </row>
    <row r="34" spans="1:8" x14ac:dyDescent="0.25">
      <c r="A34" s="18" t="s">
        <v>54</v>
      </c>
      <c r="B34" s="7" t="s">
        <v>34</v>
      </c>
      <c r="C34" s="7" t="s">
        <v>35</v>
      </c>
      <c r="D34" s="55" t="s">
        <v>37</v>
      </c>
      <c r="E34" s="55"/>
      <c r="F34" s="7" t="s">
        <v>39</v>
      </c>
      <c r="G34" s="7" t="s">
        <v>55</v>
      </c>
      <c r="H34" s="14"/>
    </row>
    <row r="35" spans="1:8" x14ac:dyDescent="0.25">
      <c r="A35" s="18"/>
      <c r="B35" s="7" t="s">
        <v>42</v>
      </c>
      <c r="C35" s="7" t="s">
        <v>36</v>
      </c>
      <c r="D35" s="55" t="s">
        <v>38</v>
      </c>
      <c r="E35" s="55"/>
      <c r="F35" s="7" t="s">
        <v>40</v>
      </c>
      <c r="G35" s="7" t="s">
        <v>41</v>
      </c>
      <c r="H35" s="14"/>
    </row>
    <row r="36" spans="1:8" x14ac:dyDescent="0.25">
      <c r="A36" s="17">
        <v>1</v>
      </c>
      <c r="B36" s="26">
        <v>2</v>
      </c>
      <c r="C36" s="25">
        <f>+($B$20-A36)/$B$20</f>
        <v>0.96666666666666667</v>
      </c>
      <c r="D36" s="51">
        <f>1-C36</f>
        <v>3.3333333333333326E-2</v>
      </c>
      <c r="E36" s="52"/>
      <c r="F36" s="26">
        <f>+$B$22/D36</f>
        <v>5301.4376029327768</v>
      </c>
      <c r="G36" s="26">
        <f>+B36/F36</f>
        <v>3.7725616140301109E-4</v>
      </c>
      <c r="H36" s="14"/>
    </row>
    <row r="37" spans="1:8" x14ac:dyDescent="0.25">
      <c r="A37" s="17">
        <v>2</v>
      </c>
      <c r="B37" s="26">
        <v>4</v>
      </c>
      <c r="C37" s="25">
        <f t="shared" ref="C37:C73" si="0">+($B$20-A37)/$B$20</f>
        <v>0.93333333333333335</v>
      </c>
      <c r="D37" s="51">
        <f t="shared" ref="D37:D73" si="1">1-C37</f>
        <v>6.6666666666666652E-2</v>
      </c>
      <c r="E37" s="52"/>
      <c r="F37" s="26">
        <f t="shared" ref="F37:F73" si="2">+$B$22/D37</f>
        <v>2650.7188014663884</v>
      </c>
      <c r="G37" s="26">
        <f t="shared" ref="G37:G73" si="3">+B37/F37</f>
        <v>1.5090246456120444E-3</v>
      </c>
      <c r="H37" s="14"/>
    </row>
    <row r="38" spans="1:8" x14ac:dyDescent="0.25">
      <c r="A38" s="17">
        <v>3</v>
      </c>
      <c r="B38" s="26">
        <v>6</v>
      </c>
      <c r="C38" s="25">
        <f t="shared" si="0"/>
        <v>0.9</v>
      </c>
      <c r="D38" s="51">
        <f t="shared" si="1"/>
        <v>9.9999999999999978E-2</v>
      </c>
      <c r="E38" s="52"/>
      <c r="F38" s="26">
        <f t="shared" si="2"/>
        <v>1767.1458676442589</v>
      </c>
      <c r="G38" s="26">
        <f t="shared" si="3"/>
        <v>3.3953054526271002E-3</v>
      </c>
      <c r="H38" s="14"/>
    </row>
    <row r="39" spans="1:8" x14ac:dyDescent="0.25">
      <c r="A39" s="17">
        <v>4</v>
      </c>
      <c r="B39" s="26">
        <v>8</v>
      </c>
      <c r="C39" s="25">
        <f t="shared" si="0"/>
        <v>0.8666666666666667</v>
      </c>
      <c r="D39" s="51">
        <f t="shared" si="1"/>
        <v>0.1333333333333333</v>
      </c>
      <c r="E39" s="52"/>
      <c r="F39" s="26">
        <f t="shared" si="2"/>
        <v>1325.3594007331942</v>
      </c>
      <c r="G39" s="26">
        <f t="shared" si="3"/>
        <v>6.0360985824481775E-3</v>
      </c>
      <c r="H39" s="14"/>
    </row>
    <row r="40" spans="1:8" x14ac:dyDescent="0.25">
      <c r="A40" s="17">
        <v>5</v>
      </c>
      <c r="B40" s="26">
        <v>10</v>
      </c>
      <c r="C40" s="25">
        <f t="shared" si="0"/>
        <v>0.83333333333333337</v>
      </c>
      <c r="D40" s="51">
        <f t="shared" si="1"/>
        <v>0.16666666666666663</v>
      </c>
      <c r="E40" s="52"/>
      <c r="F40" s="26">
        <f t="shared" si="2"/>
        <v>1060.2875205865555</v>
      </c>
      <c r="G40" s="26">
        <f t="shared" si="3"/>
        <v>9.4314040350752769E-3</v>
      </c>
      <c r="H40" s="14"/>
    </row>
    <row r="41" spans="1:8" x14ac:dyDescent="0.25">
      <c r="A41" s="17">
        <v>6</v>
      </c>
      <c r="B41" s="26">
        <v>12</v>
      </c>
      <c r="C41" s="25">
        <f t="shared" si="0"/>
        <v>0.8</v>
      </c>
      <c r="D41" s="51">
        <f t="shared" si="1"/>
        <v>0.19999999999999996</v>
      </c>
      <c r="E41" s="52"/>
      <c r="F41" s="26">
        <f t="shared" si="2"/>
        <v>883.57293382212947</v>
      </c>
      <c r="G41" s="26">
        <f t="shared" si="3"/>
        <v>1.3581221810508401E-2</v>
      </c>
      <c r="H41" s="14"/>
    </row>
    <row r="42" spans="1:8" x14ac:dyDescent="0.25">
      <c r="A42" s="17">
        <v>7</v>
      </c>
      <c r="B42" s="26">
        <v>14</v>
      </c>
      <c r="C42" s="25">
        <f t="shared" si="0"/>
        <v>0.76666666666666672</v>
      </c>
      <c r="D42" s="51">
        <f t="shared" si="1"/>
        <v>0.23333333333333328</v>
      </c>
      <c r="E42" s="52"/>
      <c r="F42" s="26">
        <f t="shared" si="2"/>
        <v>757.34822899039671</v>
      </c>
      <c r="G42" s="26">
        <f t="shared" si="3"/>
        <v>1.8485551908747545E-2</v>
      </c>
      <c r="H42" s="14"/>
    </row>
    <row r="43" spans="1:8" x14ac:dyDescent="0.25">
      <c r="A43" s="17">
        <v>8</v>
      </c>
      <c r="B43" s="26">
        <v>16</v>
      </c>
      <c r="C43" s="25">
        <f t="shared" si="0"/>
        <v>0.73333333333333328</v>
      </c>
      <c r="D43" s="51">
        <f t="shared" si="1"/>
        <v>0.26666666666666672</v>
      </c>
      <c r="E43" s="52"/>
      <c r="F43" s="26">
        <f t="shared" si="2"/>
        <v>662.67970036659688</v>
      </c>
      <c r="G43" s="26">
        <f t="shared" si="3"/>
        <v>2.414439432979272E-2</v>
      </c>
      <c r="H43" s="14"/>
    </row>
    <row r="44" spans="1:8" x14ac:dyDescent="0.25">
      <c r="A44" s="17">
        <v>9</v>
      </c>
      <c r="B44" s="26">
        <v>18</v>
      </c>
      <c r="C44" s="25">
        <f t="shared" si="0"/>
        <v>0.7</v>
      </c>
      <c r="D44" s="51">
        <f t="shared" si="1"/>
        <v>0.30000000000000004</v>
      </c>
      <c r="E44" s="52"/>
      <c r="F44" s="26">
        <f t="shared" si="2"/>
        <v>589.04862254808609</v>
      </c>
      <c r="G44" s="26">
        <f t="shared" si="3"/>
        <v>3.0557749073643913E-2</v>
      </c>
      <c r="H44" s="14"/>
    </row>
    <row r="45" spans="1:8" x14ac:dyDescent="0.25">
      <c r="A45" s="17">
        <v>10</v>
      </c>
      <c r="B45" s="26">
        <v>20</v>
      </c>
      <c r="C45" s="25">
        <f t="shared" si="0"/>
        <v>0.66666666666666663</v>
      </c>
      <c r="D45" s="51">
        <f t="shared" si="1"/>
        <v>0.33333333333333337</v>
      </c>
      <c r="E45" s="52"/>
      <c r="F45" s="26">
        <f t="shared" si="2"/>
        <v>530.14376029327752</v>
      </c>
      <c r="G45" s="26">
        <f t="shared" si="3"/>
        <v>3.7725616140301121E-2</v>
      </c>
      <c r="H45" s="14"/>
    </row>
    <row r="46" spans="1:8" x14ac:dyDescent="0.25">
      <c r="A46" s="17">
        <v>11</v>
      </c>
      <c r="B46" s="26">
        <v>22</v>
      </c>
      <c r="C46" s="25">
        <f t="shared" si="0"/>
        <v>0.6333333333333333</v>
      </c>
      <c r="D46" s="51">
        <f t="shared" si="1"/>
        <v>0.3666666666666667</v>
      </c>
      <c r="E46" s="52"/>
      <c r="F46" s="26">
        <f t="shared" si="2"/>
        <v>481.94887299388864</v>
      </c>
      <c r="G46" s="26">
        <f t="shared" si="3"/>
        <v>4.5647995529764361E-2</v>
      </c>
      <c r="H46" s="14"/>
    </row>
    <row r="47" spans="1:8" x14ac:dyDescent="0.25">
      <c r="A47" s="17">
        <v>12</v>
      </c>
      <c r="B47" s="26">
        <v>24</v>
      </c>
      <c r="C47" s="25">
        <f t="shared" si="0"/>
        <v>0.6</v>
      </c>
      <c r="D47" s="51">
        <f t="shared" si="1"/>
        <v>0.4</v>
      </c>
      <c r="E47" s="52"/>
      <c r="F47" s="26">
        <f t="shared" si="2"/>
        <v>441.78646691106462</v>
      </c>
      <c r="G47" s="26">
        <f t="shared" si="3"/>
        <v>5.4324887242033618E-2</v>
      </c>
      <c r="H47" s="14"/>
    </row>
    <row r="48" spans="1:8" x14ac:dyDescent="0.25">
      <c r="A48" s="17">
        <v>13</v>
      </c>
      <c r="B48" s="26">
        <v>26</v>
      </c>
      <c r="C48" s="25">
        <f t="shared" si="0"/>
        <v>0.56666666666666665</v>
      </c>
      <c r="D48" s="51">
        <f t="shared" si="1"/>
        <v>0.43333333333333335</v>
      </c>
      <c r="E48" s="52"/>
      <c r="F48" s="26">
        <f t="shared" si="2"/>
        <v>407.80289253329045</v>
      </c>
      <c r="G48" s="26">
        <f t="shared" si="3"/>
        <v>6.3756291277108884E-2</v>
      </c>
      <c r="H48" s="14"/>
    </row>
    <row r="49" spans="1:8" x14ac:dyDescent="0.25">
      <c r="A49" s="17">
        <v>14</v>
      </c>
      <c r="B49" s="26">
        <v>28</v>
      </c>
      <c r="C49" s="25">
        <f t="shared" si="0"/>
        <v>0.53333333333333333</v>
      </c>
      <c r="D49" s="51">
        <f t="shared" si="1"/>
        <v>0.46666666666666667</v>
      </c>
      <c r="E49" s="52"/>
      <c r="F49" s="26">
        <f t="shared" si="2"/>
        <v>378.67411449519824</v>
      </c>
      <c r="G49" s="26">
        <f t="shared" si="3"/>
        <v>7.3942207634990195E-2</v>
      </c>
      <c r="H49" s="14"/>
    </row>
    <row r="50" spans="1:8" x14ac:dyDescent="0.25">
      <c r="A50" s="17">
        <v>15</v>
      </c>
      <c r="B50" s="26">
        <v>30</v>
      </c>
      <c r="C50" s="25">
        <f t="shared" si="0"/>
        <v>0.5</v>
      </c>
      <c r="D50" s="51">
        <f t="shared" si="1"/>
        <v>0.5</v>
      </c>
      <c r="E50" s="52"/>
      <c r="F50" s="26">
        <f t="shared" si="2"/>
        <v>353.42917352885172</v>
      </c>
      <c r="G50" s="26">
        <f t="shared" si="3"/>
        <v>8.4882636315677523E-2</v>
      </c>
      <c r="H50" s="14"/>
    </row>
    <row r="51" spans="1:8" x14ac:dyDescent="0.25">
      <c r="A51" s="17">
        <v>16</v>
      </c>
      <c r="B51" s="26">
        <v>32</v>
      </c>
      <c r="C51" s="25">
        <f t="shared" si="0"/>
        <v>0.46666666666666667</v>
      </c>
      <c r="D51" s="51">
        <f t="shared" si="1"/>
        <v>0.53333333333333333</v>
      </c>
      <c r="E51" s="52"/>
      <c r="F51" s="26">
        <f t="shared" si="2"/>
        <v>331.33985018329849</v>
      </c>
      <c r="G51" s="26">
        <f t="shared" si="3"/>
        <v>9.6577577319170868E-2</v>
      </c>
      <c r="H51" s="14"/>
    </row>
    <row r="52" spans="1:8" x14ac:dyDescent="0.25">
      <c r="A52" s="17">
        <v>17</v>
      </c>
      <c r="B52" s="26">
        <v>34</v>
      </c>
      <c r="C52" s="25">
        <f t="shared" si="0"/>
        <v>0.43333333333333335</v>
      </c>
      <c r="D52" s="51">
        <f t="shared" si="1"/>
        <v>0.56666666666666665</v>
      </c>
      <c r="E52" s="52"/>
      <c r="F52" s="26">
        <f t="shared" si="2"/>
        <v>311.84927076075155</v>
      </c>
      <c r="G52" s="26">
        <f t="shared" si="3"/>
        <v>0.10902703064547022</v>
      </c>
      <c r="H52" s="14"/>
    </row>
    <row r="53" spans="1:8" x14ac:dyDescent="0.25">
      <c r="A53" s="17">
        <v>18</v>
      </c>
      <c r="B53" s="26">
        <v>36</v>
      </c>
      <c r="C53" s="25">
        <f t="shared" si="0"/>
        <v>0.4</v>
      </c>
      <c r="D53" s="51">
        <f t="shared" si="1"/>
        <v>0.6</v>
      </c>
      <c r="E53" s="52"/>
      <c r="F53" s="26">
        <f t="shared" si="2"/>
        <v>294.5243112740431</v>
      </c>
      <c r="G53" s="26">
        <f t="shared" si="3"/>
        <v>0.12223099629457562</v>
      </c>
      <c r="H53" s="14"/>
    </row>
    <row r="54" spans="1:8" x14ac:dyDescent="0.25">
      <c r="A54" s="17">
        <v>19</v>
      </c>
      <c r="B54" s="26">
        <v>38</v>
      </c>
      <c r="C54" s="25">
        <f t="shared" si="0"/>
        <v>0.36666666666666664</v>
      </c>
      <c r="D54" s="51">
        <f t="shared" si="1"/>
        <v>0.6333333333333333</v>
      </c>
      <c r="E54" s="52"/>
      <c r="F54" s="26">
        <f t="shared" si="2"/>
        <v>279.02303173330398</v>
      </c>
      <c r="G54" s="26">
        <f t="shared" si="3"/>
        <v>0.13618947426648703</v>
      </c>
      <c r="H54" s="14"/>
    </row>
    <row r="55" spans="1:8" x14ac:dyDescent="0.25">
      <c r="A55" s="17">
        <v>20</v>
      </c>
      <c r="B55" s="26">
        <v>40</v>
      </c>
      <c r="C55" s="25">
        <f t="shared" si="0"/>
        <v>0.33333333333333331</v>
      </c>
      <c r="D55" s="51">
        <f t="shared" si="1"/>
        <v>0.66666666666666674</v>
      </c>
      <c r="E55" s="52"/>
      <c r="F55" s="26">
        <f t="shared" si="2"/>
        <v>265.07188014663876</v>
      </c>
      <c r="G55" s="26">
        <f t="shared" si="3"/>
        <v>0.15090246456120449</v>
      </c>
      <c r="H55" s="14"/>
    </row>
    <row r="56" spans="1:8" x14ac:dyDescent="0.25">
      <c r="A56" s="17">
        <v>21</v>
      </c>
      <c r="B56" s="26">
        <v>42</v>
      </c>
      <c r="C56" s="25">
        <f t="shared" si="0"/>
        <v>0.3</v>
      </c>
      <c r="D56" s="51">
        <f t="shared" si="1"/>
        <v>0.7</v>
      </c>
      <c r="E56" s="52"/>
      <c r="F56" s="26">
        <f t="shared" si="2"/>
        <v>252.44940966346553</v>
      </c>
      <c r="G56" s="26">
        <f t="shared" si="3"/>
        <v>0.16636996717872793</v>
      </c>
      <c r="H56" s="14"/>
    </row>
    <row r="57" spans="1:8" x14ac:dyDescent="0.25">
      <c r="A57" s="17">
        <v>22</v>
      </c>
      <c r="B57" s="26">
        <v>44</v>
      </c>
      <c r="C57" s="25">
        <f t="shared" si="0"/>
        <v>0.26666666666666666</v>
      </c>
      <c r="D57" s="51">
        <f t="shared" si="1"/>
        <v>0.73333333333333339</v>
      </c>
      <c r="E57" s="52"/>
      <c r="F57" s="26">
        <f t="shared" si="2"/>
        <v>240.97443649694432</v>
      </c>
      <c r="G57" s="26">
        <f t="shared" si="3"/>
        <v>0.18259198211905744</v>
      </c>
      <c r="H57" s="14"/>
    </row>
    <row r="58" spans="1:8" x14ac:dyDescent="0.25">
      <c r="A58" s="17">
        <v>23</v>
      </c>
      <c r="B58" s="26">
        <v>46</v>
      </c>
      <c r="C58" s="25">
        <f t="shared" si="0"/>
        <v>0.23333333333333334</v>
      </c>
      <c r="D58" s="51">
        <f t="shared" si="1"/>
        <v>0.76666666666666661</v>
      </c>
      <c r="E58" s="52"/>
      <c r="F58" s="26">
        <f t="shared" si="2"/>
        <v>230.49728708403376</v>
      </c>
      <c r="G58" s="26">
        <f t="shared" si="3"/>
        <v>0.19956850938219289</v>
      </c>
      <c r="H58" s="14"/>
    </row>
    <row r="59" spans="1:8" x14ac:dyDescent="0.25">
      <c r="A59" s="17">
        <v>24</v>
      </c>
      <c r="B59" s="26">
        <v>48</v>
      </c>
      <c r="C59" s="25">
        <f t="shared" si="0"/>
        <v>0.2</v>
      </c>
      <c r="D59" s="51">
        <f t="shared" si="1"/>
        <v>0.8</v>
      </c>
      <c r="E59" s="52"/>
      <c r="F59" s="26">
        <f t="shared" si="2"/>
        <v>220.89323345553231</v>
      </c>
      <c r="G59" s="26">
        <f t="shared" si="3"/>
        <v>0.21729954896813447</v>
      </c>
      <c r="H59" s="14"/>
    </row>
    <row r="60" spans="1:8" x14ac:dyDescent="0.25">
      <c r="A60" s="17">
        <v>25</v>
      </c>
      <c r="B60" s="26">
        <v>50</v>
      </c>
      <c r="C60" s="25">
        <f t="shared" si="0"/>
        <v>0.16666666666666666</v>
      </c>
      <c r="D60" s="51">
        <f t="shared" si="1"/>
        <v>0.83333333333333337</v>
      </c>
      <c r="E60" s="52"/>
      <c r="F60" s="26">
        <f t="shared" si="2"/>
        <v>212.05750411731103</v>
      </c>
      <c r="G60" s="26">
        <f t="shared" si="3"/>
        <v>0.23578510087688201</v>
      </c>
      <c r="H60" s="14"/>
    </row>
    <row r="61" spans="1:8" x14ac:dyDescent="0.25">
      <c r="A61" s="17">
        <v>26</v>
      </c>
      <c r="B61" s="26">
        <v>52</v>
      </c>
      <c r="C61" s="25">
        <f t="shared" si="0"/>
        <v>0.13333333333333333</v>
      </c>
      <c r="D61" s="51">
        <f t="shared" si="1"/>
        <v>0.8666666666666667</v>
      </c>
      <c r="E61" s="52"/>
      <c r="F61" s="26">
        <f t="shared" si="2"/>
        <v>203.90144626664522</v>
      </c>
      <c r="G61" s="26">
        <f t="shared" si="3"/>
        <v>0.25502516510843554</v>
      </c>
      <c r="H61" s="14"/>
    </row>
    <row r="62" spans="1:8" x14ac:dyDescent="0.25">
      <c r="A62" s="17">
        <v>27</v>
      </c>
      <c r="B62" s="26">
        <v>54</v>
      </c>
      <c r="C62" s="25">
        <f t="shared" si="0"/>
        <v>0.1</v>
      </c>
      <c r="D62" s="51">
        <f t="shared" si="1"/>
        <v>0.9</v>
      </c>
      <c r="E62" s="52"/>
      <c r="F62" s="26">
        <f t="shared" si="2"/>
        <v>196.34954084936206</v>
      </c>
      <c r="G62" s="26">
        <f t="shared" si="3"/>
        <v>0.27501974166279519</v>
      </c>
      <c r="H62" s="14"/>
    </row>
    <row r="63" spans="1:8" x14ac:dyDescent="0.25">
      <c r="A63" s="17">
        <v>28</v>
      </c>
      <c r="B63" s="26">
        <v>56</v>
      </c>
      <c r="C63" s="25">
        <f t="shared" si="0"/>
        <v>6.6666666666666666E-2</v>
      </c>
      <c r="D63" s="51">
        <f t="shared" si="1"/>
        <v>0.93333333333333335</v>
      </c>
      <c r="E63" s="52"/>
      <c r="F63" s="26">
        <f t="shared" si="2"/>
        <v>189.33705724759912</v>
      </c>
      <c r="G63" s="26">
        <f t="shared" si="3"/>
        <v>0.29576883053996078</v>
      </c>
      <c r="H63" s="14"/>
    </row>
    <row r="64" spans="1:8" x14ac:dyDescent="0.25">
      <c r="A64" s="17">
        <v>29</v>
      </c>
      <c r="B64" s="26">
        <v>58</v>
      </c>
      <c r="C64" s="25">
        <f t="shared" si="0"/>
        <v>3.3333333333333333E-2</v>
      </c>
      <c r="D64" s="51">
        <f t="shared" si="1"/>
        <v>0.96666666666666667</v>
      </c>
      <c r="E64" s="52"/>
      <c r="F64" s="26">
        <f t="shared" si="2"/>
        <v>182.80819320457849</v>
      </c>
      <c r="G64" s="26">
        <f t="shared" si="3"/>
        <v>0.31727243173993241</v>
      </c>
      <c r="H64" s="14"/>
    </row>
    <row r="65" spans="1:8" x14ac:dyDescent="0.25">
      <c r="A65" s="17">
        <v>30</v>
      </c>
      <c r="B65" s="26">
        <v>60</v>
      </c>
      <c r="C65" s="25">
        <f t="shared" si="0"/>
        <v>0</v>
      </c>
      <c r="D65" s="51">
        <f t="shared" si="1"/>
        <v>1</v>
      </c>
      <c r="E65" s="52"/>
      <c r="F65" s="26">
        <f t="shared" si="2"/>
        <v>176.71458676442586</v>
      </c>
      <c r="G65" s="26">
        <f t="shared" si="3"/>
        <v>0.33953054526271009</v>
      </c>
      <c r="H65" s="14"/>
    </row>
    <row r="66" spans="1:8" x14ac:dyDescent="0.25">
      <c r="A66" s="17">
        <v>31</v>
      </c>
      <c r="B66" s="26">
        <v>62</v>
      </c>
      <c r="C66" s="25">
        <f t="shared" si="0"/>
        <v>-3.3333333333333333E-2</v>
      </c>
      <c r="D66" s="51">
        <f t="shared" si="1"/>
        <v>1.0333333333333334</v>
      </c>
      <c r="E66" s="52"/>
      <c r="F66" s="26">
        <f t="shared" si="2"/>
        <v>171.0141162236379</v>
      </c>
      <c r="G66" s="26">
        <f t="shared" si="3"/>
        <v>0.36254317110829382</v>
      </c>
      <c r="H66" s="14"/>
    </row>
    <row r="67" spans="1:8" x14ac:dyDescent="0.25">
      <c r="A67" s="17">
        <v>32</v>
      </c>
      <c r="B67" s="26">
        <v>64</v>
      </c>
      <c r="C67" s="25">
        <f t="shared" si="0"/>
        <v>-6.6666666666666666E-2</v>
      </c>
      <c r="D67" s="51">
        <f t="shared" si="1"/>
        <v>1.0666666666666667</v>
      </c>
      <c r="E67" s="52"/>
      <c r="F67" s="26">
        <f t="shared" si="2"/>
        <v>165.66992509164925</v>
      </c>
      <c r="G67" s="26">
        <f t="shared" si="3"/>
        <v>0.38631030927668347</v>
      </c>
      <c r="H67" s="14"/>
    </row>
    <row r="68" spans="1:8" x14ac:dyDescent="0.25">
      <c r="A68" s="17">
        <v>33</v>
      </c>
      <c r="B68" s="26">
        <v>66</v>
      </c>
      <c r="C68" s="25">
        <f t="shared" si="0"/>
        <v>-0.1</v>
      </c>
      <c r="D68" s="51">
        <f t="shared" si="1"/>
        <v>1.1000000000000001</v>
      </c>
      <c r="E68" s="52"/>
      <c r="F68" s="26">
        <f t="shared" si="2"/>
        <v>160.64962433129622</v>
      </c>
      <c r="G68" s="26">
        <f t="shared" si="3"/>
        <v>0.41083195976787923</v>
      </c>
      <c r="H68" s="14"/>
    </row>
    <row r="69" spans="1:8" x14ac:dyDescent="0.25">
      <c r="A69" s="17">
        <v>34</v>
      </c>
      <c r="B69" s="26">
        <v>68</v>
      </c>
      <c r="C69" s="25">
        <f t="shared" si="0"/>
        <v>-0.13333333333333333</v>
      </c>
      <c r="D69" s="51">
        <f t="shared" si="1"/>
        <v>1.1333333333333333</v>
      </c>
      <c r="E69" s="52"/>
      <c r="F69" s="26">
        <f t="shared" si="2"/>
        <v>155.92463538037578</v>
      </c>
      <c r="G69" s="26">
        <f t="shared" si="3"/>
        <v>0.43610812258188086</v>
      </c>
      <c r="H69" s="14"/>
    </row>
    <row r="70" spans="1:8" x14ac:dyDescent="0.25">
      <c r="A70" s="17">
        <v>35</v>
      </c>
      <c r="B70" s="26">
        <v>70</v>
      </c>
      <c r="C70" s="25">
        <f t="shared" si="0"/>
        <v>-0.16666666666666666</v>
      </c>
      <c r="D70" s="51">
        <f t="shared" si="1"/>
        <v>1.1666666666666667</v>
      </c>
      <c r="E70" s="52"/>
      <c r="F70" s="26">
        <f t="shared" si="2"/>
        <v>151.46964579807931</v>
      </c>
      <c r="G70" s="26">
        <f t="shared" si="3"/>
        <v>0.46213879771868871</v>
      </c>
      <c r="H70" s="14"/>
    </row>
    <row r="71" spans="1:8" x14ac:dyDescent="0.25">
      <c r="A71" s="17">
        <v>36</v>
      </c>
      <c r="B71" s="26">
        <v>72</v>
      </c>
      <c r="C71" s="25">
        <f t="shared" si="0"/>
        <v>-0.2</v>
      </c>
      <c r="D71" s="51">
        <f t="shared" si="1"/>
        <v>1.2</v>
      </c>
      <c r="E71" s="52"/>
      <c r="F71" s="26">
        <f t="shared" si="2"/>
        <v>147.26215563702155</v>
      </c>
      <c r="G71" s="26">
        <f t="shared" si="3"/>
        <v>0.48892398517830249</v>
      </c>
      <c r="H71" s="14"/>
    </row>
    <row r="72" spans="1:8" x14ac:dyDescent="0.25">
      <c r="A72" s="17">
        <v>37</v>
      </c>
      <c r="B72" s="26">
        <v>74</v>
      </c>
      <c r="C72" s="25">
        <f t="shared" si="0"/>
        <v>-0.23333333333333334</v>
      </c>
      <c r="D72" s="51">
        <f t="shared" si="1"/>
        <v>1.2333333333333334</v>
      </c>
      <c r="E72" s="52"/>
      <c r="F72" s="26">
        <f t="shared" si="2"/>
        <v>143.2820973765615</v>
      </c>
      <c r="G72" s="26">
        <f t="shared" si="3"/>
        <v>0.51646368496072237</v>
      </c>
      <c r="H72" s="14"/>
    </row>
    <row r="73" spans="1:8" x14ac:dyDescent="0.25">
      <c r="A73" s="17">
        <v>38</v>
      </c>
      <c r="B73" s="26">
        <v>76</v>
      </c>
      <c r="C73" s="25">
        <f t="shared" si="0"/>
        <v>-0.26666666666666666</v>
      </c>
      <c r="D73" s="51">
        <f t="shared" si="1"/>
        <v>1.2666666666666666</v>
      </c>
      <c r="E73" s="52"/>
      <c r="F73" s="26">
        <f t="shared" si="2"/>
        <v>139.51151586665199</v>
      </c>
      <c r="G73" s="26">
        <f t="shared" si="3"/>
        <v>0.54475789706594813</v>
      </c>
      <c r="H73" s="14"/>
    </row>
    <row r="74" spans="1:8" x14ac:dyDescent="0.25">
      <c r="A74" s="13"/>
      <c r="H74" s="14"/>
    </row>
    <row r="75" spans="1:8" x14ac:dyDescent="0.25">
      <c r="A75" s="13" t="s">
        <v>44</v>
      </c>
      <c r="H75" s="14"/>
    </row>
    <row r="76" spans="1:8" ht="24" customHeight="1" x14ac:dyDescent="0.25">
      <c r="A76" s="11" t="s">
        <v>45</v>
      </c>
      <c r="B76" s="9"/>
      <c r="C76" s="9"/>
      <c r="D76" s="9"/>
      <c r="E76" s="9"/>
      <c r="F76" s="9"/>
      <c r="G76" s="9"/>
      <c r="H76" s="19"/>
    </row>
    <row r="77" spans="1:8" ht="24" customHeight="1" x14ac:dyDescent="0.25">
      <c r="A77" s="13"/>
      <c r="B77" s="10"/>
      <c r="C77" s="10"/>
      <c r="D77" s="10"/>
      <c r="E77" s="10"/>
      <c r="F77" s="10"/>
      <c r="G77" s="10"/>
      <c r="H77" s="20"/>
    </row>
    <row r="78" spans="1:8" x14ac:dyDescent="0.25">
      <c r="A78" s="13"/>
      <c r="H78" s="14"/>
    </row>
    <row r="79" spans="1:8" x14ac:dyDescent="0.25">
      <c r="A79" s="13"/>
      <c r="H79" s="14"/>
    </row>
    <row r="80" spans="1:8" x14ac:dyDescent="0.25">
      <c r="A80" s="13"/>
      <c r="H80" s="14"/>
    </row>
    <row r="81" spans="1:8" x14ac:dyDescent="0.25">
      <c r="A81" s="13"/>
      <c r="E81" s="9"/>
      <c r="F81" s="9"/>
      <c r="G81" s="9"/>
      <c r="H81" s="14"/>
    </row>
    <row r="82" spans="1:8" x14ac:dyDescent="0.25">
      <c r="A82" s="56" t="s">
        <v>46</v>
      </c>
      <c r="B82" s="57"/>
      <c r="E82" s="57" t="s">
        <v>48</v>
      </c>
      <c r="F82" s="57"/>
      <c r="G82" s="57"/>
      <c r="H82" s="14"/>
    </row>
    <row r="83" spans="1:8" x14ac:dyDescent="0.25">
      <c r="A83" s="35" t="s">
        <v>47</v>
      </c>
      <c r="B83" s="48"/>
      <c r="E83" s="48" t="s">
        <v>49</v>
      </c>
      <c r="F83" s="48"/>
      <c r="G83" s="48"/>
      <c r="H83" s="14"/>
    </row>
    <row r="84" spans="1:8" x14ac:dyDescent="0.25">
      <c r="A84" s="13"/>
      <c r="H84" s="14"/>
    </row>
    <row r="85" spans="1:8" ht="15.75" thickBot="1" x14ac:dyDescent="0.3">
      <c r="A85" s="21"/>
      <c r="B85" s="22"/>
      <c r="C85" s="22"/>
      <c r="D85" s="22"/>
      <c r="E85" s="22"/>
      <c r="F85" s="22"/>
      <c r="G85" s="22"/>
      <c r="H85" s="23"/>
    </row>
  </sheetData>
  <mergeCells count="57">
    <mergeCell ref="A82:B82"/>
    <mergeCell ref="A83:B83"/>
    <mergeCell ref="E82:G82"/>
    <mergeCell ref="E83:G83"/>
    <mergeCell ref="E17:F17"/>
    <mergeCell ref="D68:E68"/>
    <mergeCell ref="D69:E69"/>
    <mergeCell ref="D70:E70"/>
    <mergeCell ref="D71:E71"/>
    <mergeCell ref="D72:E72"/>
    <mergeCell ref="D73:E73"/>
    <mergeCell ref="D62:E62"/>
    <mergeCell ref="D63:E63"/>
    <mergeCell ref="D64:E64"/>
    <mergeCell ref="D65:E65"/>
    <mergeCell ref="D66:E66"/>
    <mergeCell ref="D67:E67"/>
    <mergeCell ref="D56:E56"/>
    <mergeCell ref="D57:E57"/>
    <mergeCell ref="D58:E58"/>
    <mergeCell ref="D59:E59"/>
    <mergeCell ref="D60:E60"/>
    <mergeCell ref="D61:E61"/>
    <mergeCell ref="D55:E55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43:E43"/>
    <mergeCell ref="A17:A18"/>
    <mergeCell ref="A27:C27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B14:D14"/>
    <mergeCell ref="G12:H12"/>
    <mergeCell ref="G14:H14"/>
    <mergeCell ref="A1:B4"/>
    <mergeCell ref="C1:F4"/>
    <mergeCell ref="B8:H8"/>
    <mergeCell ref="B10:H10"/>
    <mergeCell ref="C6:D6"/>
    <mergeCell ref="G6:H6"/>
    <mergeCell ref="B12:D12"/>
  </mergeCells>
  <conditionalFormatting sqref="A36:B73">
    <cfRule type="containsBlanks" dxfId="3" priority="3">
      <formula>LEN(TRIM(A36))=0</formula>
    </cfRule>
    <cfRule type="containsBlanks" dxfId="2" priority="4">
      <formula>LEN(TRIM(A36))=0</formula>
    </cfRule>
  </conditionalFormatting>
  <conditionalFormatting sqref="B19:B21">
    <cfRule type="containsBlanks" dxfId="1" priority="2">
      <formula>LEN(TRIM(B19))=0</formula>
    </cfRule>
  </conditionalFormatting>
  <conditionalFormatting sqref="B28:B31">
    <cfRule type="containsBlanks" dxfId="0" priority="1">
      <formula>LEN(TRIM(B28))=0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LEYSA TOLOZA</dc:creator>
  <cp:lastModifiedBy>LEYSA TOLOZA</cp:lastModifiedBy>
  <dcterms:created xsi:type="dcterms:W3CDTF">2025-01-07T23:31:18Z</dcterms:created>
  <dcterms:modified xsi:type="dcterms:W3CDTF">2025-01-25T23:31:44Z</dcterms:modified>
</cp:coreProperties>
</file>