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Administrador\Documents\Esp Ing de Gas\Monografia\Libro Monografía\Analisis de sensibilidad\"/>
    </mc:Choice>
  </mc:AlternateContent>
  <xr:revisionPtr revIDLastSave="0" documentId="13_ncr:1_{795DCE2C-2679-43FB-ABC1-3974DF669EE6}" xr6:coauthVersionLast="47" xr6:coauthVersionMax="47" xr10:uidLastSave="{00000000-0000-0000-0000-000000000000}"/>
  <bookViews>
    <workbookView xWindow="-108" yWindow="-108" windowWidth="23256" windowHeight="12576" xr2:uid="{92765C74-8294-4BA2-8DA7-C403BBD2207D}"/>
  </bookViews>
  <sheets>
    <sheet name="Calculos" sheetId="1" r:id="rId1"/>
    <sheet name="C.1" sheetId="2" r:id="rId2"/>
    <sheet name="F.8" sheetId="3" r:id="rId3"/>
    <sheet name="F.10Y" sheetId="5" r:id="rId4"/>
    <sheet name="F.10X" sheetId="4" r:id="rId5"/>
  </sheets>
  <externalReferences>
    <externalReference r:id="rId6"/>
    <externalReference r:id="rId7"/>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1" l="1"/>
  <c r="C38" i="1" s="1"/>
  <c r="C54" i="1" s="1"/>
  <c r="C27" i="1"/>
  <c r="C28" i="1" s="1"/>
  <c r="C39" i="1" l="1"/>
  <c r="C29" i="1"/>
  <c r="C30" i="1" l="1"/>
  <c r="C32" i="1" s="1"/>
  <c r="C44" i="1" l="1"/>
  <c r="C45" i="1" s="1"/>
  <c r="C47" i="1" l="1"/>
  <c r="C49" i="1" s="1"/>
  <c r="C46" i="1"/>
  <c r="C48" i="1" s="1"/>
  <c r="C55" i="1" s="1"/>
  <c r="C56" i="1" s="1"/>
  <c r="C57" i="1" s="1"/>
  <c r="C58" i="1" s="1"/>
</calcChain>
</file>

<file path=xl/sharedStrings.xml><?xml version="1.0" encoding="utf-8"?>
<sst xmlns="http://schemas.openxmlformats.org/spreadsheetml/2006/main" count="130" uniqueCount="93">
  <si>
    <t xml:space="preserve">DISEÑO DE LA TEA </t>
  </si>
  <si>
    <t>DATOS BASICOS</t>
  </si>
  <si>
    <t xml:space="preserve">DATO DE ENTRADA </t>
  </si>
  <si>
    <t xml:space="preserve">SIMBOLO </t>
  </si>
  <si>
    <t xml:space="preserve">VALOR </t>
  </si>
  <si>
    <t xml:space="preserve">UNIDADES </t>
  </si>
  <si>
    <t>Lb/Lbmol</t>
  </si>
  <si>
    <t>°R</t>
  </si>
  <si>
    <t>Factor de compresibilidad</t>
  </si>
  <si>
    <t>Z</t>
  </si>
  <si>
    <t>Relación de calores específicos</t>
  </si>
  <si>
    <t>k</t>
  </si>
  <si>
    <t>Presión en la chimenea</t>
  </si>
  <si>
    <t>psig</t>
  </si>
  <si>
    <t>Velocidad del viento</t>
  </si>
  <si>
    <t>U∞</t>
  </si>
  <si>
    <t>Ft/sec</t>
  </si>
  <si>
    <t>CALCULO DEL DIAMETRO DE LA TEA</t>
  </si>
  <si>
    <t>Diametro</t>
  </si>
  <si>
    <t>D</t>
  </si>
  <si>
    <t>Ft</t>
  </si>
  <si>
    <t>Pulg</t>
  </si>
  <si>
    <t xml:space="preserve">Diametro </t>
  </si>
  <si>
    <t xml:space="preserve">VARIABLE </t>
  </si>
  <si>
    <t>CALCULO DE LA LONGITUD DE LA LLAMA</t>
  </si>
  <si>
    <t xml:space="preserve">Calor liberado </t>
  </si>
  <si>
    <t>Q</t>
  </si>
  <si>
    <t>BTU/hr</t>
  </si>
  <si>
    <t xml:space="preserve">Longitud de la llama </t>
  </si>
  <si>
    <t>L</t>
  </si>
  <si>
    <t>Con el Q vamos a la grafica 8 y leemos el valor de L. El valor que se presenta en la casilla proviene de una correlación, por lo tanto es una primera aproximación.El anexo C1 muestra la nomenclatura sobre un grafico de la tea</t>
  </si>
  <si>
    <t>CALCULO DE LA DISTORSIÓN CAUSADA POR EL VIENTO</t>
  </si>
  <si>
    <t>acfs</t>
  </si>
  <si>
    <t xml:space="preserve">Distorsión causada por el viento </t>
  </si>
  <si>
    <t>U∞/Uj</t>
  </si>
  <si>
    <t>Velocidad del gas en la chimenea</t>
  </si>
  <si>
    <t>Uj</t>
  </si>
  <si>
    <t>DeltaX/L</t>
  </si>
  <si>
    <t>DeltaY/L</t>
  </si>
  <si>
    <t>Delta X</t>
  </si>
  <si>
    <t>Delta Y</t>
  </si>
  <si>
    <t>Distorsion en la dirección X</t>
  </si>
  <si>
    <t>Distorsión en la dirección Y</t>
  </si>
  <si>
    <t>CALCULO DE LA ALTURA REQUERIDA POR LA TEA</t>
  </si>
  <si>
    <t>F</t>
  </si>
  <si>
    <t xml:space="preserve">Fracción de calor radiado </t>
  </si>
  <si>
    <t>Maxima radiación permitida a…</t>
  </si>
  <si>
    <t>BTU/hr/Ft2</t>
  </si>
  <si>
    <t>K</t>
  </si>
  <si>
    <t>Fracción de intensidad de calor transmitida</t>
  </si>
  <si>
    <t>Tao</t>
  </si>
  <si>
    <t>Minima distancia desde el punto medio de la llama hasta el objeto siendo considerado</t>
  </si>
  <si>
    <t>H´</t>
  </si>
  <si>
    <t>R´</t>
  </si>
  <si>
    <t>Distancia desde la base de la tea hasta el punto de maxima radiación permitida</t>
  </si>
  <si>
    <t>H</t>
  </si>
  <si>
    <t>Altura de la tea</t>
  </si>
  <si>
    <t xml:space="preserve">Altura de la tea </t>
  </si>
  <si>
    <t>m</t>
  </si>
  <si>
    <t>DELTA X</t>
  </si>
  <si>
    <t>RELACION</t>
  </si>
  <si>
    <t>y = 0,1883Ln(x) + 1,0855</t>
  </si>
  <si>
    <t>Flujo de gas</t>
  </si>
  <si>
    <t>Qg</t>
  </si>
  <si>
    <t>MMscfd</t>
  </si>
  <si>
    <t>Peso molecular del gas de tea</t>
  </si>
  <si>
    <t>Mj</t>
  </si>
  <si>
    <t xml:space="preserve">Peso molecular del aire </t>
  </si>
  <si>
    <t>M∞</t>
  </si>
  <si>
    <t>Temperatura del gas de tea</t>
  </si>
  <si>
    <t>Tj</t>
  </si>
  <si>
    <t xml:space="preserve">Temperatura del aire </t>
  </si>
  <si>
    <t>T∞</t>
  </si>
  <si>
    <t>LHV</t>
  </si>
  <si>
    <t>BTU/scf</t>
  </si>
  <si>
    <t>Pj</t>
  </si>
  <si>
    <t xml:space="preserve">Humedad relativa </t>
  </si>
  <si>
    <t>¥</t>
  </si>
  <si>
    <t xml:space="preserve">Radiación solar </t>
  </si>
  <si>
    <t>rs</t>
  </si>
  <si>
    <t>cal/cm2/dia</t>
  </si>
  <si>
    <t>Numero Mach</t>
  </si>
  <si>
    <t xml:space="preserve">Flujo de gas </t>
  </si>
  <si>
    <t>MMscfh</t>
  </si>
  <si>
    <t xml:space="preserve">Velocidad sónica </t>
  </si>
  <si>
    <t>Vs</t>
  </si>
  <si>
    <t>Velocidad a la salida del gas</t>
  </si>
  <si>
    <t>Flujo actual de gas en la chimenea</t>
  </si>
  <si>
    <t>d</t>
  </si>
  <si>
    <t xml:space="preserve">DIAMETRO NOMINAL </t>
  </si>
  <si>
    <t>Leido de la figura 10X (actualmente se calcula con correlaciones)</t>
  </si>
  <si>
    <t>Leido de la figura 10Y (actualmente se calcula con correlaciones)</t>
  </si>
  <si>
    <t xml:space="preserve">Valor calorífico neto del gas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</si>
</sst>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11" x14ac:knownFonts="1">
    <font>
      <sz val="10"/>
      <name val="Arial"/>
    </font>
    <font>
      <sz val="8"/>
      <name val="Arial"/>
      <family val="2"/>
    </font>
    <font>
      <sz val="12"/>
      <name val="Arial"/>
      <family val="2"/>
    </font>
    <font>
      <b/>
      <sz val="12"/>
      <name val="Arial"/>
      <family val="2"/>
    </font>
    <font>
      <b/>
      <sz val="12"/>
      <color indexed="10"/>
      <name val="Arial"/>
      <family val="2"/>
    </font>
    <font>
      <b/>
      <sz val="12"/>
      <color indexed="12"/>
      <name val="Arial"/>
      <family val="2"/>
    </font>
    <font>
      <sz val="9"/>
      <name val="Arial"/>
      <family val="2"/>
    </font>
    <font>
      <b/>
      <sz val="12"/>
      <color indexed="17"/>
      <name val="Arial"/>
      <family val="2"/>
    </font>
    <font>
      <sz val="12"/>
      <name val="Arial"/>
      <family val="2"/>
    </font>
    <font>
      <b/>
      <sz val="10"/>
      <color indexed="17"/>
      <name val="Arial"/>
      <family val="2"/>
    </font>
    <font>
      <b/>
      <sz val="10"/>
      <name val="Arial"/>
      <family val="2"/>
    </font>
  </fonts>
  <fills count="7">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indexed="41"/>
        <bgColor indexed="64"/>
      </patternFill>
    </fill>
    <fill>
      <patternFill patternType="solid">
        <fgColor indexed="47"/>
        <bgColor indexed="64"/>
      </patternFill>
    </fill>
    <fill>
      <patternFill patternType="solid">
        <fgColor indexed="1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52">
    <xf numFmtId="0" fontId="0" fillId="0" borderId="0" xfId="0"/>
    <xf numFmtId="0" fontId="2" fillId="0" borderId="0" xfId="0" applyFont="1"/>
    <xf numFmtId="3" fontId="2" fillId="0" borderId="0" xfId="0" applyNumberFormat="1" applyFont="1"/>
    <xf numFmtId="0" fontId="3" fillId="2" borderId="1" xfId="0" applyFont="1" applyFill="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horizontal="center" vertical="center"/>
    </xf>
    <xf numFmtId="3" fontId="4" fillId="0" borderId="1" xfId="0" applyNumberFormat="1" applyFont="1" applyBorder="1" applyAlignment="1">
      <alignment vertical="center"/>
    </xf>
    <xf numFmtId="164" fontId="4" fillId="0" borderId="1" xfId="0" applyNumberFormat="1" applyFont="1" applyBorder="1" applyAlignment="1">
      <alignment vertical="center"/>
    </xf>
    <xf numFmtId="0" fontId="6" fillId="0" borderId="0" xfId="0" applyFont="1" applyAlignment="1">
      <alignment vertical="center"/>
    </xf>
    <xf numFmtId="4" fontId="4" fillId="0" borderId="1" xfId="0" applyNumberFormat="1" applyFont="1" applyBorder="1" applyAlignment="1">
      <alignment vertical="center"/>
    </xf>
    <xf numFmtId="0" fontId="5" fillId="0" borderId="1" xfId="0" applyFont="1" applyBorder="1" applyAlignment="1">
      <alignment vertical="center"/>
    </xf>
    <xf numFmtId="0" fontId="5" fillId="0" borderId="1" xfId="0" applyFont="1" applyBorder="1" applyAlignment="1">
      <alignment horizontal="center" vertical="center"/>
    </xf>
    <xf numFmtId="0" fontId="3"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5" borderId="1" xfId="0" applyFont="1" applyFill="1" applyBorder="1" applyAlignment="1">
      <alignment horizontal="center" vertical="center"/>
    </xf>
    <xf numFmtId="0" fontId="1" fillId="0" borderId="1" xfId="0" applyFont="1" applyBorder="1" applyAlignment="1">
      <alignment vertical="center" wrapText="1"/>
    </xf>
    <xf numFmtId="165" fontId="4" fillId="0" borderId="1" xfId="0" applyNumberFormat="1" applyFont="1" applyBorder="1" applyAlignment="1">
      <alignment vertical="center"/>
    </xf>
    <xf numFmtId="11" fontId="0" fillId="0" borderId="0" xfId="0" applyNumberFormat="1"/>
    <xf numFmtId="164" fontId="5" fillId="0" borderId="1" xfId="0" applyNumberFormat="1" applyFont="1" applyBorder="1" applyAlignment="1">
      <alignment vertical="center"/>
    </xf>
    <xf numFmtId="0" fontId="3" fillId="0" borderId="1" xfId="0" applyFont="1" applyBorder="1" applyAlignment="1">
      <alignment horizontal="center" vertical="center"/>
    </xf>
    <xf numFmtId="164" fontId="3" fillId="0" borderId="1" xfId="0" applyNumberFormat="1" applyFont="1" applyBorder="1" applyAlignment="1">
      <alignment vertical="center"/>
    </xf>
    <xf numFmtId="0" fontId="8" fillId="0" borderId="1" xfId="0" applyFont="1" applyBorder="1"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vertical="center"/>
    </xf>
    <xf numFmtId="165" fontId="2" fillId="0" borderId="0" xfId="0" applyNumberFormat="1" applyFont="1"/>
    <xf numFmtId="0" fontId="0" fillId="0" borderId="0" xfId="0" applyAlignment="1">
      <alignment horizontal="right"/>
    </xf>
    <xf numFmtId="0" fontId="2" fillId="0" borderId="2" xfId="0" applyFont="1" applyBorder="1" applyAlignment="1">
      <alignment horizontal="center" vertical="center"/>
    </xf>
    <xf numFmtId="0" fontId="2" fillId="6" borderId="1" xfId="0" applyFont="1" applyFill="1" applyBorder="1" applyAlignment="1">
      <alignment horizontal="center" vertical="center"/>
    </xf>
    <xf numFmtId="0" fontId="0" fillId="6" borderId="1" xfId="0" applyFill="1" applyBorder="1"/>
    <xf numFmtId="4" fontId="5" fillId="0" borderId="1" xfId="0" applyNumberFormat="1" applyFont="1" applyBorder="1" applyAlignment="1">
      <alignment vertical="center"/>
    </xf>
    <xf numFmtId="4" fontId="2" fillId="0" borderId="1" xfId="0" applyNumberFormat="1" applyFont="1" applyBorder="1" applyAlignment="1">
      <alignment vertical="center"/>
    </xf>
    <xf numFmtId="165" fontId="2" fillId="0" borderId="1" xfId="0" applyNumberFormat="1" applyFont="1" applyBorder="1" applyAlignment="1">
      <alignment vertical="center"/>
    </xf>
    <xf numFmtId="164" fontId="2" fillId="0" borderId="1" xfId="0" applyNumberFormat="1" applyFont="1" applyBorder="1" applyAlignment="1">
      <alignment vertical="center"/>
    </xf>
    <xf numFmtId="3" fontId="2" fillId="0" borderId="1" xfId="0" applyNumberFormat="1" applyFont="1" applyBorder="1" applyAlignment="1">
      <alignment vertical="center"/>
    </xf>
    <xf numFmtId="3" fontId="7" fillId="2" borderId="1" xfId="0" applyNumberFormat="1" applyFont="1" applyFill="1" applyBorder="1" applyAlignment="1">
      <alignment vertical="center"/>
    </xf>
    <xf numFmtId="3" fontId="5" fillId="6" borderId="1" xfId="0" applyNumberFormat="1" applyFont="1" applyFill="1" applyBorder="1" applyAlignment="1">
      <alignment vertical="center"/>
    </xf>
    <xf numFmtId="0" fontId="9" fillId="0" borderId="1" xfId="0" applyFont="1" applyBorder="1" applyAlignment="1">
      <alignment vertical="center"/>
    </xf>
    <xf numFmtId="0" fontId="7" fillId="0" borderId="1" xfId="0" applyFont="1" applyBorder="1" applyAlignment="1">
      <alignment horizontal="center" vertical="center"/>
    </xf>
    <xf numFmtId="3" fontId="7" fillId="0" borderId="1" xfId="0" applyNumberFormat="1" applyFont="1" applyBorder="1" applyAlignment="1">
      <alignment vertical="center"/>
    </xf>
    <xf numFmtId="0" fontId="10" fillId="0" borderId="1" xfId="0" applyFont="1" applyBorder="1" applyAlignment="1">
      <alignment vertical="center" wrapText="1"/>
    </xf>
    <xf numFmtId="0" fontId="9" fillId="0" borderId="1" xfId="0" applyFont="1" applyBorder="1" applyAlignment="1">
      <alignment vertical="center" wrapText="1"/>
    </xf>
    <xf numFmtId="164" fontId="2" fillId="2" borderId="1" xfId="0" applyNumberFormat="1" applyFont="1" applyFill="1" applyBorder="1" applyAlignment="1">
      <alignment vertical="center"/>
    </xf>
    <xf numFmtId="4" fontId="4" fillId="6" borderId="1" xfId="0" applyNumberFormat="1" applyFont="1" applyFill="1" applyBorder="1" applyAlignment="1">
      <alignment vertical="center"/>
    </xf>
    <xf numFmtId="0" fontId="6" fillId="0" borderId="1" xfId="0" applyFont="1" applyBorder="1" applyAlignment="1">
      <alignment vertical="center"/>
    </xf>
    <xf numFmtId="166" fontId="2" fillId="0" borderId="1" xfId="0" applyNumberFormat="1" applyFont="1" applyBorder="1" applyAlignment="1">
      <alignment vertical="center"/>
    </xf>
    <xf numFmtId="165" fontId="7" fillId="0" borderId="1" xfId="0" applyNumberFormat="1" applyFont="1" applyBorder="1" applyAlignment="1">
      <alignment vertical="center"/>
    </xf>
    <xf numFmtId="165" fontId="3" fillId="0" borderId="1" xfId="0" applyNumberFormat="1" applyFont="1" applyBorder="1" applyAlignment="1">
      <alignment vertical="center"/>
    </xf>
    <xf numFmtId="0" fontId="3" fillId="5"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5" borderId="0" xfId="0" applyFont="1" applyFill="1" applyAlignment="1">
      <alignment horizontal="center"/>
    </xf>
    <xf numFmtId="0" fontId="3" fillId="4" borderId="1" xfId="0" applyFont="1" applyFill="1" applyBorder="1" applyAlignment="1">
      <alignment horizontal="center" vertical="center"/>
    </xf>
    <xf numFmtId="0" fontId="3"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175865629768368E-2"/>
          <c:y val="6.445512531013757E-2"/>
          <c:w val="0.62143938498934859"/>
          <c:h val="0.82424432972357731"/>
        </c:manualLayout>
      </c:layout>
      <c:scatterChart>
        <c:scatterStyle val="smoothMarker"/>
        <c:varyColors val="0"/>
        <c:ser>
          <c:idx val="0"/>
          <c:order val="0"/>
          <c:spPr>
            <a:ln w="12700">
              <a:solidFill>
                <a:srgbClr val="000080"/>
              </a:solidFill>
              <a:prstDash val="solid"/>
            </a:ln>
          </c:spPr>
          <c:marker>
            <c:symbol val="none"/>
          </c:marker>
          <c:trendline>
            <c:spPr>
              <a:ln w="25400">
                <a:solidFill>
                  <a:srgbClr val="000000"/>
                </a:solidFill>
                <a:prstDash val="solid"/>
              </a:ln>
            </c:spPr>
            <c:trendlineType val="power"/>
            <c:dispRSqr val="0"/>
            <c:dispEq val="1"/>
            <c:trendlineLbl>
              <c:layout>
                <c:manualLayout>
                  <c:x val="-6.2415920766987654E-2"/>
                  <c:y val="6.7220277362171343E-3"/>
                </c:manualLayout>
              </c:layout>
              <c:numFmt formatCode="General" sourceLinked="0"/>
              <c:spPr>
                <a:noFill/>
                <a:ln w="25400">
                  <a:noFill/>
                </a:ln>
              </c:spPr>
              <c:txPr>
                <a:bodyPr/>
                <a:lstStyle/>
                <a:p>
                  <a:pPr>
                    <a:defRPr sz="1025" b="0" i="0" u="none" strike="noStrike" baseline="0">
                      <a:solidFill>
                        <a:srgbClr val="000000"/>
                      </a:solidFill>
                      <a:latin typeface="Arial"/>
                      <a:ea typeface="Arial"/>
                      <a:cs typeface="Arial"/>
                    </a:defRPr>
                  </a:pPr>
                  <a:endParaRPr lang="es-CO"/>
                </a:p>
              </c:txPr>
            </c:trendlineLbl>
          </c:trendline>
          <c:xVal>
            <c:numRef>
              <c:f>F.8!$A$2:$A$145</c:f>
              <c:numCache>
                <c:formatCode>General</c:formatCode>
                <c:ptCount val="144"/>
                <c:pt idx="0">
                  <c:v>1.923319</c:v>
                </c:pt>
                <c:pt idx="1">
                  <c:v>2.073229</c:v>
                </c:pt>
                <c:pt idx="2">
                  <c:v>2.2109899999999998</c:v>
                </c:pt>
                <c:pt idx="3">
                  <c:v>2.258915</c:v>
                </c:pt>
                <c:pt idx="4">
                  <c:v>2.4612319999999999</c:v>
                </c:pt>
                <c:pt idx="5">
                  <c:v>2.6247739999999999</c:v>
                </c:pt>
                <c:pt idx="6">
                  <c:v>2.7693310000000002</c:v>
                </c:pt>
                <c:pt idx="7">
                  <c:v>2.8906879999999999</c:v>
                </c:pt>
                <c:pt idx="8">
                  <c:v>3.082767</c:v>
                </c:pt>
                <c:pt idx="9">
                  <c:v>3.323048</c:v>
                </c:pt>
                <c:pt idx="10">
                  <c:v>3.5820590000000001</c:v>
                </c:pt>
                <c:pt idx="11">
                  <c:v>3.7793369999999999</c:v>
                </c:pt>
                <c:pt idx="12">
                  <c:v>3.9028809999999998</c:v>
                </c:pt>
                <c:pt idx="13">
                  <c:v>4.2524379999999997</c:v>
                </c:pt>
                <c:pt idx="14">
                  <c:v>4.6832479999999999</c:v>
                </c:pt>
                <c:pt idx="15">
                  <c:v>5.102697</c:v>
                </c:pt>
                <c:pt idx="16">
                  <c:v>5.6196460000000004</c:v>
                </c:pt>
                <c:pt idx="17">
                  <c:v>6.0576619999999997</c:v>
                </c:pt>
                <c:pt idx="18">
                  <c:v>6.3912810000000002</c:v>
                </c:pt>
                <c:pt idx="19">
                  <c:v>6.3912810000000002</c:v>
                </c:pt>
                <c:pt idx="20">
                  <c:v>7.0387750000000002</c:v>
                </c:pt>
                <c:pt idx="21">
                  <c:v>7.8354309999999998</c:v>
                </c:pt>
                <c:pt idx="22">
                  <c:v>8.5372009999999996</c:v>
                </c:pt>
                <c:pt idx="23">
                  <c:v>9.0073779999999992</c:v>
                </c:pt>
                <c:pt idx="24">
                  <c:v>9.8141110000000005</c:v>
                </c:pt>
                <c:pt idx="25">
                  <c:v>10.466229999999999</c:v>
                </c:pt>
                <c:pt idx="26">
                  <c:v>10.92488</c:v>
                </c:pt>
                <c:pt idx="27">
                  <c:v>11.65081</c:v>
                </c:pt>
                <c:pt idx="28">
                  <c:v>12.6943</c:v>
                </c:pt>
                <c:pt idx="29">
                  <c:v>13.831250000000001</c:v>
                </c:pt>
                <c:pt idx="30">
                  <c:v>15.232480000000001</c:v>
                </c:pt>
                <c:pt idx="31">
                  <c:v>15.730420000000001</c:v>
                </c:pt>
                <c:pt idx="32">
                  <c:v>16.41976</c:v>
                </c:pt>
                <c:pt idx="33">
                  <c:v>17.324059999999999</c:v>
                </c:pt>
                <c:pt idx="34">
                  <c:v>18.87567</c:v>
                </c:pt>
                <c:pt idx="35">
                  <c:v>19.702819999999999</c:v>
                </c:pt>
                <c:pt idx="36">
                  <c:v>21.012029999999999</c:v>
                </c:pt>
                <c:pt idx="37">
                  <c:v>22.64978</c:v>
                </c:pt>
                <c:pt idx="38">
                  <c:v>23.897189999999998</c:v>
                </c:pt>
                <c:pt idx="39">
                  <c:v>26.601900000000001</c:v>
                </c:pt>
                <c:pt idx="40">
                  <c:v>29.612729999999999</c:v>
                </c:pt>
                <c:pt idx="41">
                  <c:v>31.58042</c:v>
                </c:pt>
                <c:pt idx="42">
                  <c:v>34.408880000000003</c:v>
                </c:pt>
                <c:pt idx="43">
                  <c:v>36.695259999999998</c:v>
                </c:pt>
                <c:pt idx="44">
                  <c:v>40.41283</c:v>
                </c:pt>
                <c:pt idx="45">
                  <c:v>42.63852</c:v>
                </c:pt>
                <c:pt idx="46">
                  <c:v>44.986789999999999</c:v>
                </c:pt>
                <c:pt idx="47">
                  <c:v>47.464390000000002</c:v>
                </c:pt>
                <c:pt idx="48">
                  <c:v>50.078440000000001</c:v>
                </c:pt>
                <c:pt idx="49">
                  <c:v>53.981720000000003</c:v>
                </c:pt>
                <c:pt idx="50">
                  <c:v>56.954709999999999</c:v>
                </c:pt>
                <c:pt idx="51">
                  <c:v>59.450560000000003</c:v>
                </c:pt>
                <c:pt idx="52">
                  <c:v>62.055790000000002</c:v>
                </c:pt>
                <c:pt idx="53">
                  <c:v>66.892629999999997</c:v>
                </c:pt>
                <c:pt idx="54">
                  <c:v>69.823980000000006</c:v>
                </c:pt>
                <c:pt idx="55">
                  <c:v>73.669460000000001</c:v>
                </c:pt>
                <c:pt idx="56">
                  <c:v>77.726730000000003</c:v>
                </c:pt>
                <c:pt idx="57">
                  <c:v>85.601150000000004</c:v>
                </c:pt>
                <c:pt idx="58">
                  <c:v>87.456630000000004</c:v>
                </c:pt>
                <c:pt idx="59">
                  <c:v>95.289569999999998</c:v>
                </c:pt>
                <c:pt idx="60">
                  <c:v>103.8241</c:v>
                </c:pt>
                <c:pt idx="61">
                  <c:v>109.542</c:v>
                </c:pt>
                <c:pt idx="62">
                  <c:v>118.0802</c:v>
                </c:pt>
                <c:pt idx="63">
                  <c:v>123.2546</c:v>
                </c:pt>
                <c:pt idx="64">
                  <c:v>134.2937</c:v>
                </c:pt>
                <c:pt idx="65">
                  <c:v>144.7611</c:v>
                </c:pt>
                <c:pt idx="66">
                  <c:v>156.04429999999999</c:v>
                </c:pt>
                <c:pt idx="67">
                  <c:v>166.41300000000001</c:v>
                </c:pt>
                <c:pt idx="68">
                  <c:v>175.57810000000001</c:v>
                </c:pt>
                <c:pt idx="69">
                  <c:v>183.2722</c:v>
                </c:pt>
                <c:pt idx="70">
                  <c:v>197.55709999999999</c:v>
                </c:pt>
                <c:pt idx="71">
                  <c:v>206.21440000000001</c:v>
                </c:pt>
                <c:pt idx="72">
                  <c:v>212.9555</c:v>
                </c:pt>
                <c:pt idx="73">
                  <c:v>222.28749999999999</c:v>
                </c:pt>
                <c:pt idx="74">
                  <c:v>232.0284</c:v>
                </c:pt>
                <c:pt idx="75">
                  <c:v>250.11359999999999</c:v>
                </c:pt>
                <c:pt idx="76">
                  <c:v>263.88839999999999</c:v>
                </c:pt>
                <c:pt idx="77">
                  <c:v>278.42169999999999</c:v>
                </c:pt>
                <c:pt idx="78">
                  <c:v>293.75560000000002</c:v>
                </c:pt>
                <c:pt idx="79">
                  <c:v>303.35820000000001</c:v>
                </c:pt>
                <c:pt idx="80">
                  <c:v>316.65179999999998</c:v>
                </c:pt>
                <c:pt idx="81">
                  <c:v>327.00310000000002</c:v>
                </c:pt>
                <c:pt idx="82">
                  <c:v>345.01240000000001</c:v>
                </c:pt>
                <c:pt idx="83">
                  <c:v>364.0136</c:v>
                </c:pt>
                <c:pt idx="84">
                  <c:v>388.2013</c:v>
                </c:pt>
                <c:pt idx="85">
                  <c:v>396.61610000000002</c:v>
                </c:pt>
                <c:pt idx="86">
                  <c:v>427.52960000000002</c:v>
                </c:pt>
                <c:pt idx="87">
                  <c:v>455.93799999999999</c:v>
                </c:pt>
                <c:pt idx="88">
                  <c:v>507.54140000000001</c:v>
                </c:pt>
                <c:pt idx="89">
                  <c:v>571.07590000000005</c:v>
                </c:pt>
                <c:pt idx="90">
                  <c:v>541.26610000000005</c:v>
                </c:pt>
                <c:pt idx="91">
                  <c:v>589.74400000000003</c:v>
                </c:pt>
                <c:pt idx="92">
                  <c:v>635.71079999999995</c:v>
                </c:pt>
                <c:pt idx="93">
                  <c:v>649.49040000000002</c:v>
                </c:pt>
                <c:pt idx="94">
                  <c:v>677.95230000000004</c:v>
                </c:pt>
                <c:pt idx="95">
                  <c:v>723.00030000000004</c:v>
                </c:pt>
                <c:pt idx="96">
                  <c:v>762.81899999999996</c:v>
                </c:pt>
                <c:pt idx="97">
                  <c:v>813.50609999999995</c:v>
                </c:pt>
                <c:pt idx="98">
                  <c:v>840.09950000000003</c:v>
                </c:pt>
                <c:pt idx="99">
                  <c:v>886.36680000000001</c:v>
                </c:pt>
                <c:pt idx="100">
                  <c:v>915.3415</c:v>
                </c:pt>
                <c:pt idx="101">
                  <c:v>955.45360000000005</c:v>
                </c:pt>
                <c:pt idx="102">
                  <c:v>1018.941</c:v>
                </c:pt>
                <c:pt idx="103">
                  <c:v>1052.25</c:v>
                </c:pt>
                <c:pt idx="104">
                  <c:v>1098.3610000000001</c:v>
                </c:pt>
                <c:pt idx="105">
                  <c:v>1171.3440000000001</c:v>
                </c:pt>
                <c:pt idx="106">
                  <c:v>1209.635</c:v>
                </c:pt>
                <c:pt idx="107">
                  <c:v>1262.643</c:v>
                </c:pt>
                <c:pt idx="108">
                  <c:v>1303.9179999999999</c:v>
                </c:pt>
                <c:pt idx="109">
                  <c:v>1361.058</c:v>
                </c:pt>
                <c:pt idx="110">
                  <c:v>1451.4970000000001</c:v>
                </c:pt>
                <c:pt idx="111">
                  <c:v>1531.4359999999999</c:v>
                </c:pt>
                <c:pt idx="112">
                  <c:v>1564.6310000000001</c:v>
                </c:pt>
                <c:pt idx="113">
                  <c:v>1686.5840000000001</c:v>
                </c:pt>
                <c:pt idx="114">
                  <c:v>1723.143</c:v>
                </c:pt>
                <c:pt idx="115">
                  <c:v>1837.6410000000001</c:v>
                </c:pt>
                <c:pt idx="116">
                  <c:v>1918.17</c:v>
                </c:pt>
                <c:pt idx="117">
                  <c:v>1959.748</c:v>
                </c:pt>
                <c:pt idx="118">
                  <c:v>2067.6790000000001</c:v>
                </c:pt>
                <c:pt idx="119">
                  <c:v>2112.498</c:v>
                </c:pt>
                <c:pt idx="120">
                  <c:v>2181.5549999999998</c:v>
                </c:pt>
                <c:pt idx="121">
                  <c:v>2252.8679999999999</c:v>
                </c:pt>
                <c:pt idx="122">
                  <c:v>2326.5129999999999</c:v>
                </c:pt>
                <c:pt idx="123">
                  <c:v>2402.5659999999998</c:v>
                </c:pt>
                <c:pt idx="124">
                  <c:v>2507.85</c:v>
                </c:pt>
                <c:pt idx="125">
                  <c:v>2703.3209999999999</c:v>
                </c:pt>
                <c:pt idx="126">
                  <c:v>2645.9659999999999</c:v>
                </c:pt>
                <c:pt idx="127">
                  <c:v>2732.462</c:v>
                </c:pt>
                <c:pt idx="128">
                  <c:v>2852.203</c:v>
                </c:pt>
                <c:pt idx="129">
                  <c:v>2977.192</c:v>
                </c:pt>
                <c:pt idx="130">
                  <c:v>3074.5140000000001</c:v>
                </c:pt>
                <c:pt idx="131">
                  <c:v>3141.1570000000002</c:v>
                </c:pt>
                <c:pt idx="132">
                  <c:v>3243.8389999999999</c:v>
                </c:pt>
                <c:pt idx="133">
                  <c:v>3385.99</c:v>
                </c:pt>
                <c:pt idx="134">
                  <c:v>3459.3850000000002</c:v>
                </c:pt>
                <c:pt idx="135">
                  <c:v>3649.9059999999999</c:v>
                </c:pt>
                <c:pt idx="136">
                  <c:v>3850.9209999999998</c:v>
                </c:pt>
                <c:pt idx="137">
                  <c:v>4019.674</c:v>
                </c:pt>
                <c:pt idx="138">
                  <c:v>4106.8059999999996</c:v>
                </c:pt>
                <c:pt idx="139">
                  <c:v>4286.7719999999999</c:v>
                </c:pt>
                <c:pt idx="140">
                  <c:v>4379.6909999999998</c:v>
                </c:pt>
                <c:pt idx="141">
                  <c:v>4474.625</c:v>
                </c:pt>
                <c:pt idx="142">
                  <c:v>4670.7110000000002</c:v>
                </c:pt>
                <c:pt idx="143">
                  <c:v>4670.7110000000002</c:v>
                </c:pt>
              </c:numCache>
            </c:numRef>
          </c:xVal>
          <c:yVal>
            <c:numRef>
              <c:f>F.8!$B$2:$B$145</c:f>
              <c:numCache>
                <c:formatCode>General</c:formatCode>
                <c:ptCount val="144"/>
                <c:pt idx="0">
                  <c:v>18.813610000000001</c:v>
                </c:pt>
                <c:pt idx="1">
                  <c:v>19.24689</c:v>
                </c:pt>
                <c:pt idx="2">
                  <c:v>19.915590000000002</c:v>
                </c:pt>
                <c:pt idx="3">
                  <c:v>20.143609999999999</c:v>
                </c:pt>
                <c:pt idx="4">
                  <c:v>20.607520000000001</c:v>
                </c:pt>
                <c:pt idx="5">
                  <c:v>21.32349</c:v>
                </c:pt>
                <c:pt idx="6">
                  <c:v>21.814579999999999</c:v>
                </c:pt>
                <c:pt idx="7">
                  <c:v>22.064340000000001</c:v>
                </c:pt>
                <c:pt idx="8">
                  <c:v>23.356729999999999</c:v>
                </c:pt>
                <c:pt idx="9">
                  <c:v>24.168220000000002</c:v>
                </c:pt>
                <c:pt idx="10">
                  <c:v>24.724820000000001</c:v>
                </c:pt>
                <c:pt idx="11">
                  <c:v>25.876760000000001</c:v>
                </c:pt>
                <c:pt idx="12">
                  <c:v>26.4727</c:v>
                </c:pt>
                <c:pt idx="13">
                  <c:v>27.082370000000001</c:v>
                </c:pt>
                <c:pt idx="14">
                  <c:v>28.668679999999998</c:v>
                </c:pt>
                <c:pt idx="15">
                  <c:v>28.668679999999998</c:v>
                </c:pt>
                <c:pt idx="16">
                  <c:v>30.69538</c:v>
                </c:pt>
                <c:pt idx="17">
                  <c:v>31.04682</c:v>
                </c:pt>
                <c:pt idx="18">
                  <c:v>32.125500000000002</c:v>
                </c:pt>
                <c:pt idx="19">
                  <c:v>32.125500000000002</c:v>
                </c:pt>
                <c:pt idx="20">
                  <c:v>33.622250000000001</c:v>
                </c:pt>
                <c:pt idx="21">
                  <c:v>35.188720000000004</c:v>
                </c:pt>
                <c:pt idx="22">
                  <c:v>36.828189999999999</c:v>
                </c:pt>
                <c:pt idx="23">
                  <c:v>38.10772</c:v>
                </c:pt>
                <c:pt idx="24">
                  <c:v>39.883180000000003</c:v>
                </c:pt>
                <c:pt idx="25">
                  <c:v>40.339820000000003</c:v>
                </c:pt>
                <c:pt idx="26">
                  <c:v>41.74136</c:v>
                </c:pt>
                <c:pt idx="27">
                  <c:v>42.702669999999998</c:v>
                </c:pt>
                <c:pt idx="28">
                  <c:v>44.692210000000003</c:v>
                </c:pt>
                <c:pt idx="29">
                  <c:v>46.244959999999999</c:v>
                </c:pt>
                <c:pt idx="30">
                  <c:v>46.774450000000002</c:v>
                </c:pt>
                <c:pt idx="31">
                  <c:v>47.851669999999999</c:v>
                </c:pt>
                <c:pt idx="32">
                  <c:v>49.514189999999999</c:v>
                </c:pt>
                <c:pt idx="33">
                  <c:v>50.081099999999999</c:v>
                </c:pt>
                <c:pt idx="34">
                  <c:v>52.414409999999997</c:v>
                </c:pt>
                <c:pt idx="35">
                  <c:v>53.621519999999997</c:v>
                </c:pt>
                <c:pt idx="36">
                  <c:v>54.856430000000003</c:v>
                </c:pt>
                <c:pt idx="37">
                  <c:v>57.412219999999998</c:v>
                </c:pt>
                <c:pt idx="38">
                  <c:v>59.406910000000003</c:v>
                </c:pt>
                <c:pt idx="39">
                  <c:v>60.775060000000003</c:v>
                </c:pt>
                <c:pt idx="40">
                  <c:v>63.6066</c:v>
                </c:pt>
                <c:pt idx="41">
                  <c:v>67.332269999999994</c:v>
                </c:pt>
                <c:pt idx="42">
                  <c:v>68.103189999999998</c:v>
                </c:pt>
                <c:pt idx="43">
                  <c:v>72.092230000000001</c:v>
                </c:pt>
                <c:pt idx="44">
                  <c:v>74.596950000000007</c:v>
                </c:pt>
                <c:pt idx="45">
                  <c:v>77.188689999999994</c:v>
                </c:pt>
                <c:pt idx="46">
                  <c:v>78.072460000000007</c:v>
                </c:pt>
                <c:pt idx="47">
                  <c:v>78.966350000000006</c:v>
                </c:pt>
                <c:pt idx="48">
                  <c:v>82.645449999999997</c:v>
                </c:pt>
                <c:pt idx="49">
                  <c:v>83.591700000000003</c:v>
                </c:pt>
                <c:pt idx="50">
                  <c:v>87.486279999999994</c:v>
                </c:pt>
                <c:pt idx="51">
                  <c:v>88.487949999999998</c:v>
                </c:pt>
                <c:pt idx="52">
                  <c:v>90.525840000000002</c:v>
                </c:pt>
                <c:pt idx="53">
                  <c:v>94.743489999999994</c:v>
                </c:pt>
                <c:pt idx="54">
                  <c:v>98.03519</c:v>
                </c:pt>
                <c:pt idx="55">
                  <c:v>100.2929</c:v>
                </c:pt>
                <c:pt idx="56">
                  <c:v>103.7775</c:v>
                </c:pt>
                <c:pt idx="57">
                  <c:v>104.9657</c:v>
                </c:pt>
                <c:pt idx="58">
                  <c:v>106.1675</c:v>
                </c:pt>
                <c:pt idx="59">
                  <c:v>111.1139</c:v>
                </c:pt>
                <c:pt idx="60">
                  <c:v>116.2907</c:v>
                </c:pt>
                <c:pt idx="61">
                  <c:v>117.62220000000001</c:v>
                </c:pt>
                <c:pt idx="62">
                  <c:v>125.9374</c:v>
                </c:pt>
                <c:pt idx="63">
                  <c:v>125.9374</c:v>
                </c:pt>
                <c:pt idx="64">
                  <c:v>134.84030000000001</c:v>
                </c:pt>
                <c:pt idx="65">
                  <c:v>134.84030000000001</c:v>
                </c:pt>
                <c:pt idx="66">
                  <c:v>137.94569999999999</c:v>
                </c:pt>
                <c:pt idx="67">
                  <c:v>142.73840000000001</c:v>
                </c:pt>
                <c:pt idx="68">
                  <c:v>146.0257</c:v>
                </c:pt>
                <c:pt idx="69">
                  <c:v>149.3886</c:v>
                </c:pt>
                <c:pt idx="70">
                  <c:v>152.82910000000001</c:v>
                </c:pt>
                <c:pt idx="71">
                  <c:v>158.13890000000001</c:v>
                </c:pt>
                <c:pt idx="72">
                  <c:v>161.7809</c:v>
                </c:pt>
                <c:pt idx="73">
                  <c:v>165.5067</c:v>
                </c:pt>
                <c:pt idx="74">
                  <c:v>169.31829999999999</c:v>
                </c:pt>
                <c:pt idx="75">
                  <c:v>175.20099999999999</c:v>
                </c:pt>
                <c:pt idx="76">
                  <c:v>177.20699999999999</c:v>
                </c:pt>
                <c:pt idx="77">
                  <c:v>183.36369999999999</c:v>
                </c:pt>
                <c:pt idx="78">
                  <c:v>185.4632</c:v>
                </c:pt>
                <c:pt idx="79">
                  <c:v>191.9067</c:v>
                </c:pt>
                <c:pt idx="80">
                  <c:v>194.10400000000001</c:v>
                </c:pt>
                <c:pt idx="81">
                  <c:v>203.1474</c:v>
                </c:pt>
                <c:pt idx="82">
                  <c:v>203.1474</c:v>
                </c:pt>
                <c:pt idx="83">
                  <c:v>210.2054</c:v>
                </c:pt>
                <c:pt idx="84">
                  <c:v>210.2054</c:v>
                </c:pt>
                <c:pt idx="85">
                  <c:v>217.5086</c:v>
                </c:pt>
                <c:pt idx="86">
                  <c:v>222.5179</c:v>
                </c:pt>
                <c:pt idx="87">
                  <c:v>232.88509999999999</c:v>
                </c:pt>
                <c:pt idx="88">
                  <c:v>238.24850000000001</c:v>
                </c:pt>
                <c:pt idx="89">
                  <c:v>246.52590000000001</c:v>
                </c:pt>
                <c:pt idx="90">
                  <c:v>246.52590000000001</c:v>
                </c:pt>
                <c:pt idx="91">
                  <c:v>255.09110000000001</c:v>
                </c:pt>
                <c:pt idx="92">
                  <c:v>258.01170000000002</c:v>
                </c:pt>
                <c:pt idx="93">
                  <c:v>263.9538</c:v>
                </c:pt>
                <c:pt idx="94">
                  <c:v>273.12450000000001</c:v>
                </c:pt>
                <c:pt idx="95">
                  <c:v>282.61360000000002</c:v>
                </c:pt>
                <c:pt idx="96">
                  <c:v>289.1223</c:v>
                </c:pt>
                <c:pt idx="97">
                  <c:v>292.43259999999998</c:v>
                </c:pt>
                <c:pt idx="98">
                  <c:v>302.5926</c:v>
                </c:pt>
                <c:pt idx="99">
                  <c:v>306.05720000000002</c:v>
                </c:pt>
                <c:pt idx="100">
                  <c:v>323.98399999999998</c:v>
                </c:pt>
                <c:pt idx="101">
                  <c:v>323.98399999999998</c:v>
                </c:pt>
                <c:pt idx="102">
                  <c:v>331.44540000000001</c:v>
                </c:pt>
                <c:pt idx="103">
                  <c:v>335.24040000000002</c:v>
                </c:pt>
                <c:pt idx="104">
                  <c:v>350.85939999999999</c:v>
                </c:pt>
                <c:pt idx="105">
                  <c:v>350.85939999999999</c:v>
                </c:pt>
                <c:pt idx="106">
                  <c:v>358.93970000000002</c:v>
                </c:pt>
                <c:pt idx="107">
                  <c:v>363.04930000000002</c:v>
                </c:pt>
                <c:pt idx="108">
                  <c:v>371.41039999999998</c:v>
                </c:pt>
                <c:pt idx="109">
                  <c:v>375.66289999999998</c:v>
                </c:pt>
                <c:pt idx="110">
                  <c:v>384.31450000000001</c:v>
                </c:pt>
                <c:pt idx="111">
                  <c:v>402.2199</c:v>
                </c:pt>
                <c:pt idx="112">
                  <c:v>402.2199</c:v>
                </c:pt>
                <c:pt idx="113">
                  <c:v>411.48309999999998</c:v>
                </c:pt>
                <c:pt idx="114">
                  <c:v>420.95960000000002</c:v>
                </c:pt>
                <c:pt idx="115">
                  <c:v>440.57229999999998</c:v>
                </c:pt>
                <c:pt idx="116">
                  <c:v>445.61649999999997</c:v>
                </c:pt>
                <c:pt idx="117">
                  <c:v>455.87920000000003</c:v>
                </c:pt>
                <c:pt idx="118">
                  <c:v>461.09879999999998</c:v>
                </c:pt>
                <c:pt idx="119">
                  <c:v>466.37810000000002</c:v>
                </c:pt>
                <c:pt idx="120">
                  <c:v>471.71800000000002</c:v>
                </c:pt>
                <c:pt idx="121">
                  <c:v>471.71800000000002</c:v>
                </c:pt>
                <c:pt idx="122">
                  <c:v>477.11880000000002</c:v>
                </c:pt>
                <c:pt idx="123">
                  <c:v>482.58170000000001</c:v>
                </c:pt>
                <c:pt idx="124">
                  <c:v>493.69560000000001</c:v>
                </c:pt>
                <c:pt idx="125">
                  <c:v>499.34809999999999</c:v>
                </c:pt>
                <c:pt idx="126">
                  <c:v>505.06549999999999</c:v>
                </c:pt>
                <c:pt idx="127">
                  <c:v>516.69719999999995</c:v>
                </c:pt>
                <c:pt idx="128">
                  <c:v>528.59670000000006</c:v>
                </c:pt>
                <c:pt idx="129">
                  <c:v>528.59670000000006</c:v>
                </c:pt>
                <c:pt idx="130">
                  <c:v>546.96180000000004</c:v>
                </c:pt>
                <c:pt idx="131">
                  <c:v>559.55840000000001</c:v>
                </c:pt>
                <c:pt idx="132">
                  <c:v>572.44510000000002</c:v>
                </c:pt>
                <c:pt idx="133">
                  <c:v>578.99950000000001</c:v>
                </c:pt>
                <c:pt idx="134">
                  <c:v>592.33389999999997</c:v>
                </c:pt>
                <c:pt idx="135">
                  <c:v>612.91330000000005</c:v>
                </c:pt>
                <c:pt idx="136">
                  <c:v>612.91330000000005</c:v>
                </c:pt>
                <c:pt idx="137">
                  <c:v>627.02869999999996</c:v>
                </c:pt>
                <c:pt idx="138">
                  <c:v>634.20809999999994</c:v>
                </c:pt>
                <c:pt idx="139">
                  <c:v>634.20809999999994</c:v>
                </c:pt>
                <c:pt idx="140">
                  <c:v>648.81399999999996</c:v>
                </c:pt>
                <c:pt idx="141">
                  <c:v>656.24239999999998</c:v>
                </c:pt>
                <c:pt idx="142">
                  <c:v>671.35569999999996</c:v>
                </c:pt>
                <c:pt idx="143">
                  <c:v>671.35569999999996</c:v>
                </c:pt>
              </c:numCache>
            </c:numRef>
          </c:yVal>
          <c:smooth val="1"/>
          <c:extLst>
            <c:ext xmlns:c16="http://schemas.microsoft.com/office/drawing/2014/chart" uri="{C3380CC4-5D6E-409C-BE32-E72D297353CC}">
              <c16:uniqueId val="{00000001-14D3-496C-98AC-86A8D8BDFC9E}"/>
            </c:ext>
          </c:extLst>
        </c:ser>
        <c:dLbls>
          <c:showLegendKey val="0"/>
          <c:showVal val="0"/>
          <c:showCatName val="0"/>
          <c:showSerName val="0"/>
          <c:showPercent val="0"/>
          <c:showBubbleSize val="0"/>
        </c:dLbls>
        <c:axId val="1488702127"/>
        <c:axId val="1"/>
      </c:scatterChart>
      <c:valAx>
        <c:axId val="1488702127"/>
        <c:scaling>
          <c:logBase val="10"/>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s-CO"/>
          </a:p>
        </c:txPr>
        <c:crossAx val="1"/>
        <c:crosses val="autoZero"/>
        <c:crossBetween val="midCat"/>
      </c:valAx>
      <c:valAx>
        <c:axId val="1"/>
        <c:scaling>
          <c:logBase val="10"/>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s-CO"/>
          </a:p>
        </c:txPr>
        <c:crossAx val="1488702127"/>
        <c:crosses val="autoZero"/>
        <c:crossBetween val="midCat"/>
      </c:valAx>
      <c:spPr>
        <a:solidFill>
          <a:srgbClr val="C0C0C0"/>
        </a:solidFill>
        <a:ln w="12700">
          <a:solidFill>
            <a:srgbClr val="808080"/>
          </a:solidFill>
          <a:prstDash val="solid"/>
        </a:ln>
      </c:spPr>
    </c:plotArea>
    <c:legend>
      <c:legendPos val="r"/>
      <c:layout>
        <c:manualLayout>
          <c:xMode val="edge"/>
          <c:yMode val="edge"/>
          <c:x val="0.75593929196099119"/>
          <c:y val="0.42774764978545832"/>
          <c:w val="0.23163872867338448"/>
          <c:h val="9.9612466388394411E-2"/>
        </c:manualLayout>
      </c:layout>
      <c:overlay val="0"/>
      <c:spPr>
        <a:solidFill>
          <a:srgbClr val="FFFFFF"/>
        </a:solidFill>
        <a:ln w="3175">
          <a:solidFill>
            <a:srgbClr val="000000"/>
          </a:solidFill>
          <a:prstDash val="solid"/>
        </a:ln>
      </c:spPr>
      <c:txPr>
        <a:bodyPr/>
        <a:lstStyle/>
        <a:p>
          <a:pPr>
            <a:defRPr sz="94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3175">
      <a:solidFill>
        <a:srgbClr val="000000"/>
      </a:solidFill>
      <a:prstDash val="solid"/>
    </a:ln>
  </c:spPr>
  <c:txPr>
    <a:bodyPr/>
    <a:lstStyle/>
    <a:p>
      <a:pPr>
        <a:defRPr sz="1025"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98606201281138E-2"/>
          <c:y val="6.445512531013757E-2"/>
          <c:w val="0.62766623253433218"/>
          <c:h val="0.82424432972357731"/>
        </c:manualLayout>
      </c:layout>
      <c:scatterChart>
        <c:scatterStyle val="smoothMarker"/>
        <c:varyColors val="0"/>
        <c:ser>
          <c:idx val="0"/>
          <c:order val="0"/>
          <c:spPr>
            <a:ln w="12700">
              <a:solidFill>
                <a:srgbClr val="000080"/>
              </a:solidFill>
              <a:prstDash val="solid"/>
            </a:ln>
          </c:spPr>
          <c:marker>
            <c:symbol val="none"/>
          </c:marker>
          <c:trendline>
            <c:spPr>
              <a:ln w="25400">
                <a:solidFill>
                  <a:srgbClr val="000000"/>
                </a:solidFill>
                <a:prstDash val="solid"/>
              </a:ln>
            </c:spPr>
            <c:trendlineType val="log"/>
            <c:dispRSqr val="0"/>
            <c:dispEq val="1"/>
            <c:trendlineLbl>
              <c:layout>
                <c:manualLayout>
                  <c:x val="-2.4671321885982866E-2"/>
                  <c:y val="-0.42223616076933751"/>
                </c:manualLayout>
              </c:layout>
              <c:numFmt formatCode="General" sourceLinked="0"/>
              <c:spPr>
                <a:noFill/>
                <a:ln w="25400">
                  <a:noFill/>
                </a:ln>
              </c:spPr>
              <c:txPr>
                <a:bodyPr/>
                <a:lstStyle/>
                <a:p>
                  <a:pPr>
                    <a:defRPr sz="1025" b="0" i="0" u="none" strike="noStrike" baseline="0">
                      <a:solidFill>
                        <a:srgbClr val="000000"/>
                      </a:solidFill>
                      <a:latin typeface="Arial"/>
                      <a:ea typeface="Arial"/>
                      <a:cs typeface="Arial"/>
                    </a:defRPr>
                  </a:pPr>
                  <a:endParaRPr lang="es-CO"/>
                </a:p>
              </c:txPr>
            </c:trendlineLbl>
          </c:trendline>
          <c:xVal>
            <c:numRef>
              <c:f>[1]YY!$A$1:$A$32</c:f>
              <c:numCache>
                <c:formatCode>General</c:formatCode>
                <c:ptCount val="32"/>
                <c:pt idx="0">
                  <c:v>1.218623</c:v>
                </c:pt>
                <c:pt idx="1">
                  <c:v>1.167762</c:v>
                </c:pt>
                <c:pt idx="2">
                  <c:v>1.112833</c:v>
                </c:pt>
                <c:pt idx="3">
                  <c:v>1.0599369999999999</c:v>
                </c:pt>
                <c:pt idx="4">
                  <c:v>1.0111110000000001</c:v>
                </c:pt>
                <c:pt idx="5">
                  <c:v>0.95414710000000003</c:v>
                </c:pt>
                <c:pt idx="6">
                  <c:v>0.89718310000000001</c:v>
                </c:pt>
                <c:pt idx="7">
                  <c:v>0.8381847</c:v>
                </c:pt>
                <c:pt idx="8">
                  <c:v>0.78122060000000004</c:v>
                </c:pt>
                <c:pt idx="9">
                  <c:v>0.72018780000000004</c:v>
                </c:pt>
                <c:pt idx="10">
                  <c:v>0.66118929999999998</c:v>
                </c:pt>
                <c:pt idx="11">
                  <c:v>0.58184659999999999</c:v>
                </c:pt>
                <c:pt idx="12">
                  <c:v>0.5330203</c:v>
                </c:pt>
                <c:pt idx="13">
                  <c:v>0.4719875</c:v>
                </c:pt>
                <c:pt idx="14">
                  <c:v>0.41502349999999999</c:v>
                </c:pt>
                <c:pt idx="15">
                  <c:v>0.3519562</c:v>
                </c:pt>
                <c:pt idx="16">
                  <c:v>0.30109550000000002</c:v>
                </c:pt>
                <c:pt idx="17">
                  <c:v>0.2583725</c:v>
                </c:pt>
                <c:pt idx="18">
                  <c:v>0.21971830000000001</c:v>
                </c:pt>
                <c:pt idx="19">
                  <c:v>0.17902970000000001</c:v>
                </c:pt>
                <c:pt idx="20">
                  <c:v>0.14851329999999999</c:v>
                </c:pt>
                <c:pt idx="21">
                  <c:v>0.12003129999999999</c:v>
                </c:pt>
                <c:pt idx="22">
                  <c:v>9.1549290000000005E-2</c:v>
                </c:pt>
                <c:pt idx="23">
                  <c:v>7.5273859999999998E-2</c:v>
                </c:pt>
                <c:pt idx="24">
                  <c:v>5.8998429999999998E-2</c:v>
                </c:pt>
                <c:pt idx="25">
                  <c:v>4.4757430000000001E-2</c:v>
                </c:pt>
                <c:pt idx="26">
                  <c:v>3.0516430000000001E-2</c:v>
                </c:pt>
                <c:pt idx="27">
                  <c:v>2.2378720000000001E-2</c:v>
                </c:pt>
                <c:pt idx="28">
                  <c:v>1.627543E-2</c:v>
                </c:pt>
                <c:pt idx="29">
                  <c:v>1.220657E-2</c:v>
                </c:pt>
                <c:pt idx="30">
                  <c:v>6.1032860000000003E-3</c:v>
                </c:pt>
                <c:pt idx="31">
                  <c:v>6.1032860000000003E-3</c:v>
                </c:pt>
              </c:numCache>
            </c:numRef>
          </c:xVal>
          <c:yVal>
            <c:numRef>
              <c:f>[1]YY!$B$1:$B$32</c:f>
              <c:numCache>
                <c:formatCode>General</c:formatCode>
                <c:ptCount val="32"/>
                <c:pt idx="0">
                  <c:v>7.8059069999999994E-2</c:v>
                </c:pt>
                <c:pt idx="1">
                  <c:v>8.4388190000000002E-2</c:v>
                </c:pt>
                <c:pt idx="2">
                  <c:v>8.6497889999999994E-2</c:v>
                </c:pt>
                <c:pt idx="3">
                  <c:v>8.6497889999999994E-2</c:v>
                </c:pt>
                <c:pt idx="4">
                  <c:v>8.860759E-2</c:v>
                </c:pt>
                <c:pt idx="5">
                  <c:v>9.2827010000000001E-2</c:v>
                </c:pt>
                <c:pt idx="6">
                  <c:v>0.1012658</c:v>
                </c:pt>
                <c:pt idx="7">
                  <c:v>0.1097046</c:v>
                </c:pt>
                <c:pt idx="8">
                  <c:v>0.11603380000000001</c:v>
                </c:pt>
                <c:pt idx="9">
                  <c:v>0.1244726</c:v>
                </c:pt>
                <c:pt idx="10">
                  <c:v>0.13080169999999999</c:v>
                </c:pt>
                <c:pt idx="11">
                  <c:v>0.14556959999999999</c:v>
                </c:pt>
                <c:pt idx="12">
                  <c:v>0.1603376</c:v>
                </c:pt>
                <c:pt idx="13">
                  <c:v>0.1751055</c:v>
                </c:pt>
                <c:pt idx="14">
                  <c:v>0.1898734</c:v>
                </c:pt>
                <c:pt idx="15">
                  <c:v>0.21729960000000001</c:v>
                </c:pt>
                <c:pt idx="16">
                  <c:v>0.242616</c:v>
                </c:pt>
                <c:pt idx="17">
                  <c:v>0.27426159999999999</c:v>
                </c:pt>
                <c:pt idx="18">
                  <c:v>0.29957810000000001</c:v>
                </c:pt>
                <c:pt idx="19">
                  <c:v>0.33966239999999998</c:v>
                </c:pt>
                <c:pt idx="20">
                  <c:v>0.37552740000000001</c:v>
                </c:pt>
                <c:pt idx="21">
                  <c:v>0.41772150000000002</c:v>
                </c:pt>
                <c:pt idx="22">
                  <c:v>0.46413500000000002</c:v>
                </c:pt>
                <c:pt idx="23">
                  <c:v>0.50210969999999999</c:v>
                </c:pt>
                <c:pt idx="24">
                  <c:v>0.5464135</c:v>
                </c:pt>
                <c:pt idx="25">
                  <c:v>0.59704639999999998</c:v>
                </c:pt>
                <c:pt idx="26">
                  <c:v>0.64978899999999995</c:v>
                </c:pt>
                <c:pt idx="27">
                  <c:v>0.70253160000000003</c:v>
                </c:pt>
                <c:pt idx="28">
                  <c:v>0.75949359999999999</c:v>
                </c:pt>
                <c:pt idx="29">
                  <c:v>0.80801690000000004</c:v>
                </c:pt>
                <c:pt idx="30">
                  <c:v>0.84810129999999995</c:v>
                </c:pt>
                <c:pt idx="31">
                  <c:v>0.89240509999999995</c:v>
                </c:pt>
              </c:numCache>
            </c:numRef>
          </c:yVal>
          <c:smooth val="1"/>
          <c:extLst>
            <c:ext xmlns:c16="http://schemas.microsoft.com/office/drawing/2014/chart" uri="{C3380CC4-5D6E-409C-BE32-E72D297353CC}">
              <c16:uniqueId val="{00000001-3BCA-4681-A5F2-40E24E963979}"/>
            </c:ext>
          </c:extLst>
        </c:ser>
        <c:dLbls>
          <c:showLegendKey val="0"/>
          <c:showVal val="0"/>
          <c:showCatName val="0"/>
          <c:showSerName val="0"/>
          <c:showPercent val="0"/>
          <c:showBubbleSize val="0"/>
        </c:dLbls>
        <c:axId val="1123521712"/>
        <c:axId val="1"/>
      </c:scatterChart>
      <c:valAx>
        <c:axId val="1123521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s-CO"/>
          </a:p>
        </c:txPr>
        <c:crossAx val="1"/>
        <c:crosses val="autoZero"/>
        <c:crossBetween val="midCat"/>
      </c:val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s-CO"/>
          </a:p>
        </c:txPr>
        <c:crossAx val="1123521712"/>
        <c:crosses val="autoZero"/>
        <c:crossBetween val="midCat"/>
      </c:valAx>
      <c:spPr>
        <a:solidFill>
          <a:srgbClr val="C0C0C0"/>
        </a:solidFill>
        <a:ln w="12700">
          <a:solidFill>
            <a:srgbClr val="808080"/>
          </a:solidFill>
          <a:prstDash val="solid"/>
        </a:ln>
      </c:spPr>
    </c:plotArea>
    <c:legend>
      <c:legendPos val="r"/>
      <c:layout>
        <c:manualLayout>
          <c:xMode val="edge"/>
          <c:yMode val="edge"/>
          <c:x val="0.73227727129005415"/>
          <c:y val="0.42774764978545832"/>
          <c:w val="0.25530074934432162"/>
          <c:h val="9.9612466388394411E-2"/>
        </c:manualLayout>
      </c:layout>
      <c:overlay val="0"/>
      <c:spPr>
        <a:solidFill>
          <a:srgbClr val="FFFFFF"/>
        </a:solidFill>
        <a:ln w="3175">
          <a:solidFill>
            <a:srgbClr val="000000"/>
          </a:solidFill>
          <a:prstDash val="solid"/>
        </a:ln>
      </c:spPr>
      <c:txPr>
        <a:bodyPr/>
        <a:lstStyle/>
        <a:p>
          <a:pPr>
            <a:defRPr sz="94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3175">
      <a:solidFill>
        <a:srgbClr val="000000"/>
      </a:solidFill>
      <a:prstDash val="solid"/>
    </a:ln>
  </c:spPr>
  <c:txPr>
    <a:bodyPr/>
    <a:lstStyle/>
    <a:p>
      <a:pPr>
        <a:defRPr sz="1025"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98606201281138E-2"/>
          <c:y val="6.445512531013757E-2"/>
          <c:w val="0.7559392919609913"/>
          <c:h val="0.82424432972357731"/>
        </c:manualLayout>
      </c:layout>
      <c:scatterChart>
        <c:scatterStyle val="smoothMarker"/>
        <c:varyColors val="0"/>
        <c:ser>
          <c:idx val="0"/>
          <c:order val="0"/>
          <c:spPr>
            <a:ln w="12700">
              <a:solidFill>
                <a:srgbClr val="000080"/>
              </a:solidFill>
              <a:prstDash val="solid"/>
            </a:ln>
          </c:spPr>
          <c:marker>
            <c:symbol val="none"/>
          </c:marker>
          <c:trendline>
            <c:spPr>
              <a:ln w="25400">
                <a:solidFill>
                  <a:srgbClr val="000000"/>
                </a:solidFill>
                <a:prstDash val="solid"/>
              </a:ln>
            </c:spPr>
            <c:trendlineType val="log"/>
            <c:dispRSqr val="0"/>
            <c:dispEq val="0"/>
          </c:trendline>
          <c:xVal>
            <c:numRef>
              <c:f>[2]x!$A$1:$A$38</c:f>
              <c:numCache>
                <c:formatCode>General</c:formatCode>
                <c:ptCount val="38"/>
                <c:pt idx="0">
                  <c:v>1.186072</c:v>
                </c:pt>
                <c:pt idx="1">
                  <c:v>1.1250389999999999</c:v>
                </c:pt>
                <c:pt idx="2">
                  <c:v>1.0538339999999999</c:v>
                </c:pt>
                <c:pt idx="3">
                  <c:v>0.97042249999999997</c:v>
                </c:pt>
                <c:pt idx="4">
                  <c:v>0.89718310000000001</c:v>
                </c:pt>
                <c:pt idx="5">
                  <c:v>0.80563379999999996</c:v>
                </c:pt>
                <c:pt idx="6">
                  <c:v>0.70798119999999998</c:v>
                </c:pt>
                <c:pt idx="7">
                  <c:v>0.61439750000000004</c:v>
                </c:pt>
                <c:pt idx="8">
                  <c:v>0.52691699999999997</c:v>
                </c:pt>
                <c:pt idx="9">
                  <c:v>0.45571210000000001</c:v>
                </c:pt>
                <c:pt idx="10">
                  <c:v>0.37840380000000001</c:v>
                </c:pt>
                <c:pt idx="11">
                  <c:v>0.3194053</c:v>
                </c:pt>
                <c:pt idx="12">
                  <c:v>0.27871669999999998</c:v>
                </c:pt>
                <c:pt idx="13">
                  <c:v>0.23192489999999999</c:v>
                </c:pt>
                <c:pt idx="14">
                  <c:v>0.1830986</c:v>
                </c:pt>
                <c:pt idx="15">
                  <c:v>0.1525822</c:v>
                </c:pt>
                <c:pt idx="16">
                  <c:v>0.1302034</c:v>
                </c:pt>
                <c:pt idx="17">
                  <c:v>0.1098592</c:v>
                </c:pt>
                <c:pt idx="18">
                  <c:v>9.9687010000000006E-2</c:v>
                </c:pt>
                <c:pt idx="19">
                  <c:v>7.9342720000000005E-2</c:v>
                </c:pt>
                <c:pt idx="20">
                  <c:v>6.9170579999999995E-2</c:v>
                </c:pt>
                <c:pt idx="21">
                  <c:v>5.6964010000000002E-2</c:v>
                </c:pt>
                <c:pt idx="22">
                  <c:v>4.4757430000000001E-2</c:v>
                </c:pt>
                <c:pt idx="23">
                  <c:v>4.068857E-2</c:v>
                </c:pt>
                <c:pt idx="24">
                  <c:v>3.6619720000000001E-2</c:v>
                </c:pt>
                <c:pt idx="25">
                  <c:v>3.0516430000000001E-2</c:v>
                </c:pt>
                <c:pt idx="26">
                  <c:v>2.644757E-2</c:v>
                </c:pt>
                <c:pt idx="27">
                  <c:v>2.2378720000000001E-2</c:v>
                </c:pt>
                <c:pt idx="28">
                  <c:v>2.0344290000000001E-2</c:v>
                </c:pt>
                <c:pt idx="29">
                  <c:v>2.0344290000000001E-2</c:v>
                </c:pt>
                <c:pt idx="30">
                  <c:v>1.8309860000000001E-2</c:v>
                </c:pt>
                <c:pt idx="31">
                  <c:v>1.8309860000000001E-2</c:v>
                </c:pt>
                <c:pt idx="32">
                  <c:v>1.4241E-2</c:v>
                </c:pt>
                <c:pt idx="33">
                  <c:v>1.4241E-2</c:v>
                </c:pt>
                <c:pt idx="34">
                  <c:v>1.017214E-2</c:v>
                </c:pt>
                <c:pt idx="35">
                  <c:v>1.017214E-2</c:v>
                </c:pt>
                <c:pt idx="36">
                  <c:v>1.017214E-2</c:v>
                </c:pt>
                <c:pt idx="37">
                  <c:v>6.1032860000000003E-3</c:v>
                </c:pt>
              </c:numCache>
            </c:numRef>
          </c:xVal>
          <c:yVal>
            <c:numRef>
              <c:f>[2]x!$B$1:$B$38</c:f>
              <c:numCache>
                <c:formatCode>General</c:formatCode>
                <c:ptCount val="38"/>
                <c:pt idx="0">
                  <c:v>0.97046410000000005</c:v>
                </c:pt>
                <c:pt idx="1">
                  <c:v>0.96835439999999995</c:v>
                </c:pt>
                <c:pt idx="2">
                  <c:v>0.96835439999999995</c:v>
                </c:pt>
                <c:pt idx="3">
                  <c:v>0.96413510000000002</c:v>
                </c:pt>
                <c:pt idx="4">
                  <c:v>0.96202529999999997</c:v>
                </c:pt>
                <c:pt idx="5">
                  <c:v>0.96202529999999997</c:v>
                </c:pt>
                <c:pt idx="6">
                  <c:v>0.95780589999999999</c:v>
                </c:pt>
                <c:pt idx="7">
                  <c:v>0.95780589999999999</c:v>
                </c:pt>
                <c:pt idx="8">
                  <c:v>0.9556962</c:v>
                </c:pt>
                <c:pt idx="9">
                  <c:v>0.9535865</c:v>
                </c:pt>
                <c:pt idx="10">
                  <c:v>0.9535865</c:v>
                </c:pt>
                <c:pt idx="11">
                  <c:v>0.94092830000000005</c:v>
                </c:pt>
                <c:pt idx="12">
                  <c:v>0.92616030000000005</c:v>
                </c:pt>
                <c:pt idx="13">
                  <c:v>0.90084390000000003</c:v>
                </c:pt>
                <c:pt idx="14">
                  <c:v>0.87130799999999997</c:v>
                </c:pt>
                <c:pt idx="15">
                  <c:v>0.84388180000000002</c:v>
                </c:pt>
                <c:pt idx="16">
                  <c:v>0.82067509999999999</c:v>
                </c:pt>
                <c:pt idx="17">
                  <c:v>0.79746839999999997</c:v>
                </c:pt>
                <c:pt idx="18">
                  <c:v>0.7721519</c:v>
                </c:pt>
                <c:pt idx="19">
                  <c:v>0.74683549999999999</c:v>
                </c:pt>
                <c:pt idx="20">
                  <c:v>0.71729960000000004</c:v>
                </c:pt>
                <c:pt idx="21">
                  <c:v>0.66666669999999995</c:v>
                </c:pt>
                <c:pt idx="22">
                  <c:v>0.62869200000000003</c:v>
                </c:pt>
                <c:pt idx="23">
                  <c:v>0.58227850000000003</c:v>
                </c:pt>
                <c:pt idx="24">
                  <c:v>0.5464135</c:v>
                </c:pt>
                <c:pt idx="25">
                  <c:v>0.50421939999999998</c:v>
                </c:pt>
                <c:pt idx="26">
                  <c:v>0.44936710000000002</c:v>
                </c:pt>
                <c:pt idx="27">
                  <c:v>0.40506330000000002</c:v>
                </c:pt>
                <c:pt idx="28">
                  <c:v>0.36497889999999999</c:v>
                </c:pt>
                <c:pt idx="29">
                  <c:v>0.32489449999999997</c:v>
                </c:pt>
                <c:pt idx="30">
                  <c:v>0.28059070000000003</c:v>
                </c:pt>
                <c:pt idx="31">
                  <c:v>0.22573840000000001</c:v>
                </c:pt>
                <c:pt idx="32">
                  <c:v>0.1814346</c:v>
                </c:pt>
                <c:pt idx="33">
                  <c:v>0.1434599</c:v>
                </c:pt>
                <c:pt idx="34">
                  <c:v>0.11181430000000001</c:v>
                </c:pt>
                <c:pt idx="35">
                  <c:v>7.8059069999999994E-2</c:v>
                </c:pt>
                <c:pt idx="36">
                  <c:v>5.0632910000000003E-2</c:v>
                </c:pt>
                <c:pt idx="37">
                  <c:v>2.7426160000000002E-2</c:v>
                </c:pt>
              </c:numCache>
            </c:numRef>
          </c:yVal>
          <c:smooth val="1"/>
          <c:extLst>
            <c:ext xmlns:c16="http://schemas.microsoft.com/office/drawing/2014/chart" uri="{C3380CC4-5D6E-409C-BE32-E72D297353CC}">
              <c16:uniqueId val="{00000001-98D5-4658-8987-3A2AB30BEECF}"/>
            </c:ext>
          </c:extLst>
        </c:ser>
        <c:dLbls>
          <c:showLegendKey val="0"/>
          <c:showVal val="0"/>
          <c:showCatName val="0"/>
          <c:showSerName val="0"/>
          <c:showPercent val="0"/>
          <c:showBubbleSize val="0"/>
        </c:dLbls>
        <c:axId val="1123535632"/>
        <c:axId val="1"/>
      </c:scatterChart>
      <c:valAx>
        <c:axId val="11235356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s-CO"/>
          </a:p>
        </c:txPr>
        <c:crossAx val="1"/>
        <c:crosses val="autoZero"/>
        <c:crossBetween val="midCat"/>
      </c:val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s-CO"/>
          </a:p>
        </c:txPr>
        <c:crossAx val="1123535632"/>
        <c:crosses val="autoZero"/>
        <c:crossBetween val="midCat"/>
      </c:valAx>
      <c:spPr>
        <a:solidFill>
          <a:srgbClr val="C0C0C0"/>
        </a:solidFill>
        <a:ln w="12700">
          <a:solidFill>
            <a:srgbClr val="808080"/>
          </a:solidFill>
          <a:prstDash val="solid"/>
        </a:ln>
      </c:spPr>
    </c:plotArea>
    <c:legend>
      <c:legendPos val="r"/>
      <c:layout>
        <c:manualLayout>
          <c:xMode val="edge"/>
          <c:yMode val="edge"/>
          <c:x val="0.86055033071671327"/>
          <c:y val="0.42774764978545832"/>
          <c:w val="0.12702768991766245"/>
          <c:h val="9.9612466388394411E-2"/>
        </c:manualLayout>
      </c:layout>
      <c:overlay val="0"/>
      <c:spPr>
        <a:solidFill>
          <a:srgbClr val="FFFFFF"/>
        </a:solidFill>
        <a:ln w="3175">
          <a:solidFill>
            <a:srgbClr val="000000"/>
          </a:solidFill>
          <a:prstDash val="solid"/>
        </a:ln>
      </c:spPr>
      <c:txPr>
        <a:bodyPr/>
        <a:lstStyle/>
        <a:p>
          <a:pPr>
            <a:defRPr sz="94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3175">
      <a:solidFill>
        <a:srgbClr val="000000"/>
      </a:solidFill>
      <a:prstDash val="solid"/>
    </a:ln>
  </c:spPr>
  <c:txPr>
    <a:bodyPr/>
    <a:lstStyle/>
    <a:p>
      <a:pPr>
        <a:defRPr sz="1025" b="0" i="0" u="none" strike="noStrike" baseline="0">
          <a:solidFill>
            <a:srgbClr val="000000"/>
          </a:solidFill>
          <a:latin typeface="Arial"/>
          <a:ea typeface="Arial"/>
          <a:cs typeface="Arial"/>
        </a:defRPr>
      </a:pPr>
      <a:endParaRPr lang="es-CO"/>
    </a:p>
  </c:txPr>
  <c:printSettings>
    <c:headerFooter alignWithMargins="0"/>
    <c:pageMargins b="1" l="0.75" r="0.75" t="1" header="0" footer="0"/>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22860</xdr:rowOff>
    </xdr:from>
    <xdr:to>
      <xdr:col>8</xdr:col>
      <xdr:colOff>754380</xdr:colOff>
      <xdr:row>50</xdr:row>
      <xdr:rowOff>7620</xdr:rowOff>
    </xdr:to>
    <xdr:pic>
      <xdr:nvPicPr>
        <xdr:cNvPr id="3073" name="Picture 1">
          <a:extLst>
            <a:ext uri="{FF2B5EF4-FFF2-40B4-BE49-F238E27FC236}">
              <a16:creationId xmlns:a16="http://schemas.microsoft.com/office/drawing/2014/main" id="{3A87168B-47F4-8F35-1023-196202555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
          <a:ext cx="7094220" cy="836676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762000</xdr:colOff>
      <xdr:row>27</xdr:row>
      <xdr:rowOff>45720</xdr:rowOff>
    </xdr:from>
    <xdr:to>
      <xdr:col>15</xdr:col>
      <xdr:colOff>769620</xdr:colOff>
      <xdr:row>67</xdr:row>
      <xdr:rowOff>106680</xdr:rowOff>
    </xdr:to>
    <xdr:pic>
      <xdr:nvPicPr>
        <xdr:cNvPr id="1025" name="Picture 1">
          <a:extLst>
            <a:ext uri="{FF2B5EF4-FFF2-40B4-BE49-F238E27FC236}">
              <a16:creationId xmlns:a16="http://schemas.microsoft.com/office/drawing/2014/main" id="{AC14ABBA-35FD-35D3-4D0C-CFE93D490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39440" y="4572000"/>
          <a:ext cx="9517380" cy="676656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259080</xdr:colOff>
      <xdr:row>2</xdr:row>
      <xdr:rowOff>121920</xdr:rowOff>
    </xdr:from>
    <xdr:to>
      <xdr:col>12</xdr:col>
      <xdr:colOff>38100</xdr:colOff>
      <xdr:row>26</xdr:row>
      <xdr:rowOff>0</xdr:rowOff>
    </xdr:to>
    <xdr:graphicFrame macro="">
      <xdr:nvGraphicFramePr>
        <xdr:cNvPr id="1027" name="Gráfico 3">
          <a:extLst>
            <a:ext uri="{FF2B5EF4-FFF2-40B4-BE49-F238E27FC236}">
              <a16:creationId xmlns:a16="http://schemas.microsoft.com/office/drawing/2014/main" id="{4C7D7ACE-2196-813C-B5C9-B2F8769ECF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53340</xdr:colOff>
      <xdr:row>32</xdr:row>
      <xdr:rowOff>45720</xdr:rowOff>
    </xdr:from>
    <xdr:to>
      <xdr:col>16</xdr:col>
      <xdr:colOff>426720</xdr:colOff>
      <xdr:row>67</xdr:row>
      <xdr:rowOff>129540</xdr:rowOff>
    </xdr:to>
    <xdr:pic>
      <xdr:nvPicPr>
        <xdr:cNvPr id="4097" name="Picture 1">
          <a:extLst>
            <a:ext uri="{FF2B5EF4-FFF2-40B4-BE49-F238E27FC236}">
              <a16:creationId xmlns:a16="http://schemas.microsoft.com/office/drawing/2014/main" id="{BE4A28B0-552D-3A05-D223-DF82B78BB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23260" y="5410200"/>
          <a:ext cx="9883140" cy="595122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3</xdr:col>
      <xdr:colOff>556260</xdr:colOff>
      <xdr:row>4</xdr:row>
      <xdr:rowOff>129540</xdr:rowOff>
    </xdr:from>
    <xdr:to>
      <xdr:col>11</xdr:col>
      <xdr:colOff>335280</xdr:colOff>
      <xdr:row>28</xdr:row>
      <xdr:rowOff>7620</xdr:rowOff>
    </xdr:to>
    <xdr:graphicFrame macro="">
      <xdr:nvGraphicFramePr>
        <xdr:cNvPr id="4099" name="Gráfico 3">
          <a:extLst>
            <a:ext uri="{FF2B5EF4-FFF2-40B4-BE49-F238E27FC236}">
              <a16:creationId xmlns:a16="http://schemas.microsoft.com/office/drawing/2014/main" id="{3001A48D-398B-1326-6E3A-D1231966C9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297180</xdr:colOff>
      <xdr:row>27</xdr:row>
      <xdr:rowOff>38100</xdr:rowOff>
    </xdr:from>
    <xdr:to>
      <xdr:col>16</xdr:col>
      <xdr:colOff>670560</xdr:colOff>
      <xdr:row>62</xdr:row>
      <xdr:rowOff>121920</xdr:rowOff>
    </xdr:to>
    <xdr:pic>
      <xdr:nvPicPr>
        <xdr:cNvPr id="2049" name="Picture 1">
          <a:extLst>
            <a:ext uri="{FF2B5EF4-FFF2-40B4-BE49-F238E27FC236}">
              <a16:creationId xmlns:a16="http://schemas.microsoft.com/office/drawing/2014/main" id="{E721207D-4235-E7B4-5FCD-41F27139B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67100" y="4564380"/>
          <a:ext cx="9883140" cy="595122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6</xdr:col>
      <xdr:colOff>30480</xdr:colOff>
      <xdr:row>2</xdr:row>
      <xdr:rowOff>0</xdr:rowOff>
    </xdr:from>
    <xdr:to>
      <xdr:col>13</xdr:col>
      <xdr:colOff>601980</xdr:colOff>
      <xdr:row>25</xdr:row>
      <xdr:rowOff>45720</xdr:rowOff>
    </xdr:to>
    <xdr:graphicFrame macro="">
      <xdr:nvGraphicFramePr>
        <xdr:cNvPr id="2051" name="Gráfico 3">
          <a:extLst>
            <a:ext uri="{FF2B5EF4-FFF2-40B4-BE49-F238E27FC236}">
              <a16:creationId xmlns:a16="http://schemas.microsoft.com/office/drawing/2014/main" id="{F3EBA900-B23C-D186-09C3-A38AE088F7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dor/Documents/Esp%20Ing%20de%20Gas/Operaciones%20b&#225;sicas%20de%20procesos/YY.txt"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istrador/Documents/Esp%20Ing%20de%20Gas/Operaciones%20b&#225;sicas%20de%20procesos/x.tx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Y"/>
    </sheetNames>
    <sheetDataSet>
      <sheetData sheetId="0">
        <row r="1">
          <cell r="A1">
            <v>1.218623</v>
          </cell>
          <cell r="B1">
            <v>7.8059069999999994E-2</v>
          </cell>
        </row>
        <row r="2">
          <cell r="A2">
            <v>1.167762</v>
          </cell>
          <cell r="B2">
            <v>8.4388190000000002E-2</v>
          </cell>
        </row>
        <row r="3">
          <cell r="A3">
            <v>1.112833</v>
          </cell>
          <cell r="B3">
            <v>8.6497889999999994E-2</v>
          </cell>
        </row>
        <row r="4">
          <cell r="A4">
            <v>1.0599369999999999</v>
          </cell>
          <cell r="B4">
            <v>8.6497889999999994E-2</v>
          </cell>
        </row>
        <row r="5">
          <cell r="A5">
            <v>1.0111110000000001</v>
          </cell>
          <cell r="B5">
            <v>8.860759E-2</v>
          </cell>
        </row>
        <row r="6">
          <cell r="A6">
            <v>0.95414710000000003</v>
          </cell>
          <cell r="B6">
            <v>9.2827010000000001E-2</v>
          </cell>
        </row>
        <row r="7">
          <cell r="A7">
            <v>0.89718310000000001</v>
          </cell>
          <cell r="B7">
            <v>0.1012658</v>
          </cell>
        </row>
        <row r="8">
          <cell r="A8">
            <v>0.8381847</v>
          </cell>
          <cell r="B8">
            <v>0.1097046</v>
          </cell>
        </row>
        <row r="9">
          <cell r="A9">
            <v>0.78122060000000004</v>
          </cell>
          <cell r="B9">
            <v>0.11603380000000001</v>
          </cell>
        </row>
        <row r="10">
          <cell r="A10">
            <v>0.72018780000000004</v>
          </cell>
          <cell r="B10">
            <v>0.1244726</v>
          </cell>
        </row>
        <row r="11">
          <cell r="A11">
            <v>0.66118929999999998</v>
          </cell>
          <cell r="B11">
            <v>0.13080169999999999</v>
          </cell>
        </row>
        <row r="12">
          <cell r="A12">
            <v>0.58184659999999999</v>
          </cell>
          <cell r="B12">
            <v>0.14556959999999999</v>
          </cell>
        </row>
        <row r="13">
          <cell r="A13">
            <v>0.5330203</v>
          </cell>
          <cell r="B13">
            <v>0.1603376</v>
          </cell>
        </row>
        <row r="14">
          <cell r="A14">
            <v>0.4719875</v>
          </cell>
          <cell r="B14">
            <v>0.1751055</v>
          </cell>
        </row>
        <row r="15">
          <cell r="A15">
            <v>0.41502349999999999</v>
          </cell>
          <cell r="B15">
            <v>0.1898734</v>
          </cell>
        </row>
        <row r="16">
          <cell r="A16">
            <v>0.3519562</v>
          </cell>
          <cell r="B16">
            <v>0.21729960000000001</v>
          </cell>
        </row>
        <row r="17">
          <cell r="A17">
            <v>0.30109550000000002</v>
          </cell>
          <cell r="B17">
            <v>0.242616</v>
          </cell>
        </row>
        <row r="18">
          <cell r="A18">
            <v>0.2583725</v>
          </cell>
          <cell r="B18">
            <v>0.27426159999999999</v>
          </cell>
        </row>
        <row r="19">
          <cell r="A19">
            <v>0.21971830000000001</v>
          </cell>
          <cell r="B19">
            <v>0.29957810000000001</v>
          </cell>
        </row>
        <row r="20">
          <cell r="A20">
            <v>0.17902970000000001</v>
          </cell>
          <cell r="B20">
            <v>0.33966239999999998</v>
          </cell>
        </row>
        <row r="21">
          <cell r="A21">
            <v>0.14851329999999999</v>
          </cell>
          <cell r="B21">
            <v>0.37552740000000001</v>
          </cell>
        </row>
        <row r="22">
          <cell r="A22">
            <v>0.12003129999999999</v>
          </cell>
          <cell r="B22">
            <v>0.41772150000000002</v>
          </cell>
        </row>
        <row r="23">
          <cell r="A23">
            <v>9.1549290000000005E-2</v>
          </cell>
          <cell r="B23">
            <v>0.46413500000000002</v>
          </cell>
        </row>
        <row r="24">
          <cell r="A24">
            <v>7.5273859999999998E-2</v>
          </cell>
          <cell r="B24">
            <v>0.50210969999999999</v>
          </cell>
        </row>
        <row r="25">
          <cell r="A25">
            <v>5.8998429999999998E-2</v>
          </cell>
          <cell r="B25">
            <v>0.5464135</v>
          </cell>
        </row>
        <row r="26">
          <cell r="A26">
            <v>4.4757430000000001E-2</v>
          </cell>
          <cell r="B26">
            <v>0.59704639999999998</v>
          </cell>
        </row>
        <row r="27">
          <cell r="A27">
            <v>3.0516430000000001E-2</v>
          </cell>
          <cell r="B27">
            <v>0.64978899999999995</v>
          </cell>
        </row>
        <row r="28">
          <cell r="A28">
            <v>2.2378720000000001E-2</v>
          </cell>
          <cell r="B28">
            <v>0.70253160000000003</v>
          </cell>
        </row>
        <row r="29">
          <cell r="A29">
            <v>1.627543E-2</v>
          </cell>
          <cell r="B29">
            <v>0.75949359999999999</v>
          </cell>
        </row>
        <row r="30">
          <cell r="A30">
            <v>1.220657E-2</v>
          </cell>
          <cell r="B30">
            <v>0.80801690000000004</v>
          </cell>
        </row>
        <row r="31">
          <cell r="A31">
            <v>6.1032860000000003E-3</v>
          </cell>
          <cell r="B31">
            <v>0.84810129999999995</v>
          </cell>
        </row>
        <row r="32">
          <cell r="A32">
            <v>6.1032860000000003E-3</v>
          </cell>
          <cell r="B32">
            <v>0.89240509999999995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s>
    <sheetDataSet>
      <sheetData sheetId="0">
        <row r="1">
          <cell r="A1">
            <v>1.186072</v>
          </cell>
          <cell r="B1">
            <v>0.97046410000000005</v>
          </cell>
        </row>
        <row r="2">
          <cell r="A2">
            <v>1.1250389999999999</v>
          </cell>
          <cell r="B2">
            <v>0.96835439999999995</v>
          </cell>
        </row>
        <row r="3">
          <cell r="A3">
            <v>1.0538339999999999</v>
          </cell>
          <cell r="B3">
            <v>0.96835439999999995</v>
          </cell>
        </row>
        <row r="4">
          <cell r="A4">
            <v>0.97042249999999997</v>
          </cell>
          <cell r="B4">
            <v>0.96413510000000002</v>
          </cell>
        </row>
        <row r="5">
          <cell r="A5">
            <v>0.89718310000000001</v>
          </cell>
          <cell r="B5">
            <v>0.96202529999999997</v>
          </cell>
        </row>
        <row r="6">
          <cell r="A6">
            <v>0.80563379999999996</v>
          </cell>
          <cell r="B6">
            <v>0.96202529999999997</v>
          </cell>
        </row>
        <row r="7">
          <cell r="A7">
            <v>0.70798119999999998</v>
          </cell>
          <cell r="B7">
            <v>0.95780589999999999</v>
          </cell>
        </row>
        <row r="8">
          <cell r="A8">
            <v>0.61439750000000004</v>
          </cell>
          <cell r="B8">
            <v>0.95780589999999999</v>
          </cell>
        </row>
        <row r="9">
          <cell r="A9">
            <v>0.52691699999999997</v>
          </cell>
          <cell r="B9">
            <v>0.9556962</v>
          </cell>
        </row>
        <row r="10">
          <cell r="A10">
            <v>0.45571210000000001</v>
          </cell>
          <cell r="B10">
            <v>0.9535865</v>
          </cell>
        </row>
        <row r="11">
          <cell r="A11">
            <v>0.37840380000000001</v>
          </cell>
          <cell r="B11">
            <v>0.9535865</v>
          </cell>
        </row>
        <row r="12">
          <cell r="A12">
            <v>0.3194053</v>
          </cell>
          <cell r="B12">
            <v>0.94092830000000005</v>
          </cell>
        </row>
        <row r="13">
          <cell r="A13">
            <v>0.27871669999999998</v>
          </cell>
          <cell r="B13">
            <v>0.92616030000000005</v>
          </cell>
        </row>
        <row r="14">
          <cell r="A14">
            <v>0.23192489999999999</v>
          </cell>
          <cell r="B14">
            <v>0.90084390000000003</v>
          </cell>
        </row>
        <row r="15">
          <cell r="A15">
            <v>0.1830986</v>
          </cell>
          <cell r="B15">
            <v>0.87130799999999997</v>
          </cell>
        </row>
        <row r="16">
          <cell r="A16">
            <v>0.1525822</v>
          </cell>
          <cell r="B16">
            <v>0.84388180000000002</v>
          </cell>
        </row>
        <row r="17">
          <cell r="A17">
            <v>0.1302034</v>
          </cell>
          <cell r="B17">
            <v>0.82067509999999999</v>
          </cell>
        </row>
        <row r="18">
          <cell r="A18">
            <v>0.1098592</v>
          </cell>
          <cell r="B18">
            <v>0.79746839999999997</v>
          </cell>
        </row>
        <row r="19">
          <cell r="A19">
            <v>9.9687010000000006E-2</v>
          </cell>
          <cell r="B19">
            <v>0.7721519</v>
          </cell>
        </row>
        <row r="20">
          <cell r="A20">
            <v>7.9342720000000005E-2</v>
          </cell>
          <cell r="B20">
            <v>0.74683549999999999</v>
          </cell>
        </row>
        <row r="21">
          <cell r="A21">
            <v>6.9170579999999995E-2</v>
          </cell>
          <cell r="B21">
            <v>0.71729960000000004</v>
          </cell>
        </row>
        <row r="22">
          <cell r="A22">
            <v>5.6964010000000002E-2</v>
          </cell>
          <cell r="B22">
            <v>0.66666669999999995</v>
          </cell>
        </row>
        <row r="23">
          <cell r="A23">
            <v>4.4757430000000001E-2</v>
          </cell>
          <cell r="B23">
            <v>0.62869200000000003</v>
          </cell>
        </row>
        <row r="24">
          <cell r="A24">
            <v>4.068857E-2</v>
          </cell>
          <cell r="B24">
            <v>0.58227850000000003</v>
          </cell>
        </row>
        <row r="25">
          <cell r="A25">
            <v>3.6619720000000001E-2</v>
          </cell>
          <cell r="B25">
            <v>0.5464135</v>
          </cell>
        </row>
        <row r="26">
          <cell r="A26">
            <v>3.0516430000000001E-2</v>
          </cell>
          <cell r="B26">
            <v>0.50421939999999998</v>
          </cell>
        </row>
        <row r="27">
          <cell r="A27">
            <v>2.644757E-2</v>
          </cell>
          <cell r="B27">
            <v>0.44936710000000002</v>
          </cell>
        </row>
        <row r="28">
          <cell r="A28">
            <v>2.2378720000000001E-2</v>
          </cell>
          <cell r="B28">
            <v>0.40506330000000002</v>
          </cell>
        </row>
        <row r="29">
          <cell r="A29">
            <v>2.0344290000000001E-2</v>
          </cell>
          <cell r="B29">
            <v>0.36497889999999999</v>
          </cell>
        </row>
        <row r="30">
          <cell r="A30">
            <v>2.0344290000000001E-2</v>
          </cell>
          <cell r="B30">
            <v>0.32489449999999997</v>
          </cell>
        </row>
        <row r="31">
          <cell r="A31">
            <v>1.8309860000000001E-2</v>
          </cell>
          <cell r="B31">
            <v>0.28059070000000003</v>
          </cell>
        </row>
        <row r="32">
          <cell r="A32">
            <v>1.8309860000000001E-2</v>
          </cell>
          <cell r="B32">
            <v>0.22573840000000001</v>
          </cell>
        </row>
        <row r="33">
          <cell r="A33">
            <v>1.4241E-2</v>
          </cell>
          <cell r="B33">
            <v>0.1814346</v>
          </cell>
        </row>
        <row r="34">
          <cell r="A34">
            <v>1.4241E-2</v>
          </cell>
          <cell r="B34">
            <v>0.1434599</v>
          </cell>
        </row>
        <row r="35">
          <cell r="A35">
            <v>1.017214E-2</v>
          </cell>
          <cell r="B35">
            <v>0.11181430000000001</v>
          </cell>
        </row>
        <row r="36">
          <cell r="A36">
            <v>1.017214E-2</v>
          </cell>
          <cell r="B36">
            <v>7.8059069999999994E-2</v>
          </cell>
        </row>
        <row r="37">
          <cell r="A37">
            <v>1.017214E-2</v>
          </cell>
          <cell r="B37">
            <v>5.0632910000000003E-2</v>
          </cell>
        </row>
        <row r="38">
          <cell r="A38">
            <v>6.1032860000000003E-3</v>
          </cell>
          <cell r="B38">
            <v>2.7426160000000002E-2</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46BDC-C733-4C6C-9331-2869E8F0017A}">
  <dimension ref="A1:I122"/>
  <sheetViews>
    <sheetView tabSelected="1" zoomScale="120" workbookViewId="0">
      <selection activeCell="C5" sqref="C5"/>
    </sheetView>
  </sheetViews>
  <sheetFormatPr baseColWidth="10" defaultRowHeight="13.2" x14ac:dyDescent="0.25"/>
  <cols>
    <col min="1" max="1" width="36.33203125" customWidth="1"/>
    <col min="2" max="2" width="19.6640625" customWidth="1"/>
    <col min="3" max="3" width="18.88671875" customWidth="1"/>
    <col min="4" max="4" width="17.6640625" customWidth="1"/>
    <col min="5" max="5" width="56.33203125" customWidth="1"/>
  </cols>
  <sheetData>
    <row r="1" spans="1:9" ht="15.6" x14ac:dyDescent="0.3">
      <c r="A1" s="49" t="s">
        <v>0</v>
      </c>
      <c r="B1" s="49"/>
      <c r="C1" s="49"/>
      <c r="D1" s="49"/>
      <c r="E1" s="1"/>
      <c r="F1" s="1"/>
      <c r="G1" s="1"/>
      <c r="H1" s="1"/>
      <c r="I1" s="1"/>
    </row>
    <row r="2" spans="1:9" ht="15" x14ac:dyDescent="0.25">
      <c r="B2" s="1"/>
      <c r="C2" s="1"/>
      <c r="D2" s="1"/>
      <c r="E2" s="1"/>
      <c r="F2" s="1"/>
      <c r="G2" s="1"/>
      <c r="H2" s="1"/>
      <c r="I2" s="1"/>
    </row>
    <row r="3" spans="1:9" ht="20.100000000000001" customHeight="1" x14ac:dyDescent="0.25">
      <c r="A3" s="48" t="s">
        <v>1</v>
      </c>
      <c r="B3" s="48"/>
      <c r="C3" s="48"/>
      <c r="D3" s="48"/>
      <c r="E3" s="1"/>
      <c r="F3" s="1"/>
      <c r="G3" s="1"/>
      <c r="H3" s="1"/>
      <c r="I3" s="1"/>
    </row>
    <row r="4" spans="1:9" ht="20.100000000000001" customHeight="1" x14ac:dyDescent="0.25">
      <c r="A4" s="3" t="s">
        <v>2</v>
      </c>
      <c r="B4" s="3" t="s">
        <v>3</v>
      </c>
      <c r="C4" s="3" t="s">
        <v>4</v>
      </c>
      <c r="D4" s="3" t="s">
        <v>5</v>
      </c>
      <c r="E4" s="1"/>
      <c r="F4" s="1"/>
      <c r="G4" s="1"/>
      <c r="H4" s="1"/>
      <c r="I4" s="1"/>
    </row>
    <row r="5" spans="1:9" ht="20.100000000000001" customHeight="1" x14ac:dyDescent="0.25">
      <c r="A5" s="4" t="s">
        <v>62</v>
      </c>
      <c r="B5" s="5" t="s">
        <v>63</v>
      </c>
      <c r="C5" s="30">
        <v>1</v>
      </c>
      <c r="D5" s="5" t="s">
        <v>64</v>
      </c>
      <c r="E5" s="1"/>
      <c r="F5" s="1"/>
      <c r="G5" s="1"/>
      <c r="H5" s="1"/>
      <c r="I5" s="1"/>
    </row>
    <row r="6" spans="1:9" ht="20.100000000000001" customHeight="1" x14ac:dyDescent="0.25">
      <c r="A6" s="4" t="s">
        <v>65</v>
      </c>
      <c r="B6" s="5" t="s">
        <v>66</v>
      </c>
      <c r="C6" s="31">
        <v>21</v>
      </c>
      <c r="D6" s="5" t="s">
        <v>6</v>
      </c>
      <c r="E6" s="1"/>
      <c r="F6" s="1"/>
      <c r="G6" s="1"/>
      <c r="H6" s="1"/>
      <c r="I6" s="1"/>
    </row>
    <row r="7" spans="1:9" ht="20.100000000000001" customHeight="1" x14ac:dyDescent="0.25">
      <c r="A7" s="4" t="s">
        <v>67</v>
      </c>
      <c r="B7" s="5" t="s">
        <v>68</v>
      </c>
      <c r="C7" s="32">
        <v>29</v>
      </c>
      <c r="D7" s="5" t="s">
        <v>6</v>
      </c>
      <c r="E7" s="1"/>
      <c r="F7" s="1"/>
      <c r="G7" s="1"/>
      <c r="H7" s="1"/>
      <c r="I7" s="1"/>
    </row>
    <row r="8" spans="1:9" ht="20.100000000000001" customHeight="1" x14ac:dyDescent="0.25">
      <c r="A8" s="4" t="s">
        <v>69</v>
      </c>
      <c r="B8" s="5" t="s">
        <v>70</v>
      </c>
      <c r="C8" s="33">
        <v>554</v>
      </c>
      <c r="D8" s="5" t="s">
        <v>7</v>
      </c>
      <c r="E8" s="1"/>
      <c r="F8" s="1"/>
      <c r="G8" s="1"/>
      <c r="H8" s="1"/>
      <c r="I8" s="1"/>
    </row>
    <row r="9" spans="1:9" ht="20.100000000000001" customHeight="1" x14ac:dyDescent="0.25">
      <c r="A9" s="4" t="s">
        <v>71</v>
      </c>
      <c r="B9" s="5" t="s">
        <v>72</v>
      </c>
      <c r="C9" s="33">
        <v>520</v>
      </c>
      <c r="D9" s="5" t="s">
        <v>7</v>
      </c>
      <c r="E9" s="1"/>
      <c r="F9" s="1"/>
      <c r="G9" s="1"/>
      <c r="H9" s="1"/>
      <c r="I9" s="1"/>
    </row>
    <row r="10" spans="1:9" ht="20.100000000000001" customHeight="1" x14ac:dyDescent="0.25">
      <c r="A10" s="4" t="s">
        <v>8</v>
      </c>
      <c r="B10" s="5" t="s">
        <v>9</v>
      </c>
      <c r="C10" s="44">
        <v>0.99690000000000001</v>
      </c>
      <c r="D10" s="5"/>
      <c r="E10" s="1"/>
      <c r="F10" s="1"/>
      <c r="G10" s="1"/>
      <c r="H10" s="1"/>
      <c r="I10" s="1"/>
    </row>
    <row r="11" spans="1:9" ht="20.100000000000001" customHeight="1" x14ac:dyDescent="0.25">
      <c r="A11" s="4" t="s">
        <v>92</v>
      </c>
      <c r="B11" s="5" t="s">
        <v>73</v>
      </c>
      <c r="C11" s="30">
        <v>961.8</v>
      </c>
      <c r="D11" s="5" t="s">
        <v>74</v>
      </c>
      <c r="E11" s="1"/>
      <c r="F11" s="1"/>
      <c r="G11" s="1"/>
      <c r="H11" s="1"/>
      <c r="I11" s="1"/>
    </row>
    <row r="12" spans="1:9" ht="20.100000000000001" customHeight="1" x14ac:dyDescent="0.25">
      <c r="A12" s="4" t="s">
        <v>10</v>
      </c>
      <c r="B12" s="5" t="s">
        <v>11</v>
      </c>
      <c r="C12" s="31">
        <v>1.24</v>
      </c>
      <c r="D12" s="5"/>
      <c r="E12" s="1"/>
      <c r="F12" s="1"/>
      <c r="G12" s="1"/>
      <c r="H12" s="1"/>
      <c r="I12" s="1"/>
    </row>
    <row r="13" spans="1:9" ht="20.100000000000001" customHeight="1" x14ac:dyDescent="0.25">
      <c r="A13" s="4" t="s">
        <v>12</v>
      </c>
      <c r="B13" s="5" t="s">
        <v>75</v>
      </c>
      <c r="C13" s="32">
        <v>14.7</v>
      </c>
      <c r="D13" s="5" t="s">
        <v>13</v>
      </c>
      <c r="E13" s="1"/>
      <c r="F13" s="1"/>
      <c r="G13" s="1"/>
      <c r="H13" s="1"/>
      <c r="I13" s="1"/>
    </row>
    <row r="14" spans="1:9" ht="20.100000000000001" customHeight="1" x14ac:dyDescent="0.25">
      <c r="A14" s="4" t="s">
        <v>14</v>
      </c>
      <c r="B14" s="5" t="s">
        <v>15</v>
      </c>
      <c r="C14" s="30">
        <v>11</v>
      </c>
      <c r="D14" s="5" t="s">
        <v>16</v>
      </c>
      <c r="E14" s="1"/>
      <c r="F14" s="1"/>
      <c r="G14" s="1"/>
      <c r="H14" s="1"/>
      <c r="I14" s="1"/>
    </row>
    <row r="15" spans="1:9" ht="20.100000000000001" customHeight="1" x14ac:dyDescent="0.25">
      <c r="A15" s="4" t="s">
        <v>76</v>
      </c>
      <c r="B15" s="5" t="s">
        <v>77</v>
      </c>
      <c r="C15" s="41">
        <v>85</v>
      </c>
      <c r="D15" s="5"/>
      <c r="E15" s="1"/>
      <c r="F15" s="1"/>
      <c r="G15" s="1"/>
      <c r="H15" s="1"/>
      <c r="I15" s="1"/>
    </row>
    <row r="16" spans="1:9" ht="20.100000000000001" customHeight="1" x14ac:dyDescent="0.25">
      <c r="A16" s="4" t="s">
        <v>78</v>
      </c>
      <c r="B16" s="5" t="s">
        <v>79</v>
      </c>
      <c r="C16" s="41">
        <v>500</v>
      </c>
      <c r="D16" s="5" t="s">
        <v>80</v>
      </c>
      <c r="E16" s="1"/>
      <c r="F16" s="1"/>
      <c r="G16" s="1"/>
      <c r="H16" s="1"/>
      <c r="I16" s="1"/>
    </row>
    <row r="17" spans="1:9" ht="20.100000000000001" customHeight="1" x14ac:dyDescent="0.25">
      <c r="A17" s="4" t="s">
        <v>81</v>
      </c>
      <c r="B17" s="5"/>
      <c r="C17" s="30">
        <v>0.2</v>
      </c>
      <c r="D17" s="5"/>
      <c r="E17" s="1"/>
      <c r="F17" s="1"/>
      <c r="G17" s="1"/>
      <c r="H17" s="1"/>
      <c r="I17" s="1"/>
    </row>
    <row r="18" spans="1:9" ht="20.100000000000001" customHeight="1" x14ac:dyDescent="0.25">
      <c r="A18" s="36" t="s">
        <v>45</v>
      </c>
      <c r="B18" s="37" t="s">
        <v>44</v>
      </c>
      <c r="C18" s="45">
        <v>0.27500000000000002</v>
      </c>
      <c r="D18" s="37"/>
      <c r="E18" s="1"/>
      <c r="F18" s="1"/>
      <c r="G18" s="1"/>
      <c r="H18" s="1"/>
      <c r="I18" s="1"/>
    </row>
    <row r="19" spans="1:9" ht="20.100000000000001" customHeight="1" x14ac:dyDescent="0.25">
      <c r="A19" s="36" t="s">
        <v>46</v>
      </c>
      <c r="B19" s="37" t="s">
        <v>48</v>
      </c>
      <c r="C19" s="38">
        <v>500</v>
      </c>
      <c r="D19" s="37" t="s">
        <v>47</v>
      </c>
      <c r="E19" s="1"/>
      <c r="F19" s="1"/>
      <c r="G19" s="1"/>
      <c r="H19" s="1"/>
      <c r="I19" s="1"/>
    </row>
    <row r="20" spans="1:9" ht="36.75" customHeight="1" x14ac:dyDescent="0.25">
      <c r="A20" s="39" t="s">
        <v>54</v>
      </c>
      <c r="B20" s="19" t="s">
        <v>29</v>
      </c>
      <c r="C20" s="46">
        <v>6.3449999999999998</v>
      </c>
      <c r="D20" s="37" t="s">
        <v>20</v>
      </c>
      <c r="E20" s="1"/>
      <c r="F20" s="1"/>
      <c r="G20" s="1"/>
      <c r="H20" s="1"/>
      <c r="I20" s="1"/>
    </row>
    <row r="21" spans="1:9" ht="33" customHeight="1" x14ac:dyDescent="0.25">
      <c r="A21" s="40" t="s">
        <v>49</v>
      </c>
      <c r="B21" s="37" t="s">
        <v>50</v>
      </c>
      <c r="C21" s="34">
        <v>1</v>
      </c>
      <c r="D21" s="37"/>
      <c r="E21" s="1"/>
      <c r="F21" s="1"/>
      <c r="G21" s="1"/>
      <c r="H21" s="1"/>
      <c r="I21" s="1"/>
    </row>
    <row r="22" spans="1:9" ht="20.100000000000001" customHeight="1" x14ac:dyDescent="0.25">
      <c r="E22" s="1"/>
      <c r="F22" s="1"/>
      <c r="G22" s="1"/>
      <c r="H22" s="1"/>
      <c r="I22" s="1"/>
    </row>
    <row r="23" spans="1:9" ht="20.100000000000001" customHeight="1" x14ac:dyDescent="0.25">
      <c r="E23" s="1"/>
      <c r="F23" s="1"/>
      <c r="G23" s="1"/>
      <c r="H23" s="1"/>
      <c r="I23" s="1"/>
    </row>
    <row r="24" spans="1:9" ht="20.100000000000001" customHeight="1" x14ac:dyDescent="0.25">
      <c r="A24" s="51" t="s">
        <v>17</v>
      </c>
      <c r="B24" s="51"/>
      <c r="C24" s="51"/>
      <c r="D24" s="51"/>
      <c r="E24" s="1"/>
      <c r="F24" s="1"/>
      <c r="G24" s="1"/>
      <c r="H24" s="1"/>
      <c r="I24" s="1"/>
    </row>
    <row r="25" spans="1:9" ht="20.100000000000001" customHeight="1" x14ac:dyDescent="0.25">
      <c r="A25" s="12" t="s">
        <v>23</v>
      </c>
      <c r="B25" s="12" t="s">
        <v>3</v>
      </c>
      <c r="C25" s="12" t="s">
        <v>4</v>
      </c>
      <c r="D25" s="12" t="s">
        <v>5</v>
      </c>
      <c r="E25" s="1"/>
      <c r="F25" s="1"/>
      <c r="G25" s="1"/>
      <c r="H25" s="1"/>
      <c r="I25" s="1"/>
    </row>
    <row r="26" spans="1:9" ht="20.100000000000001" customHeight="1" x14ac:dyDescent="0.25">
      <c r="A26" s="4" t="s">
        <v>82</v>
      </c>
      <c r="B26" s="5" t="s">
        <v>63</v>
      </c>
      <c r="C26" s="9">
        <f>C5/24</f>
        <v>4.1666666666666664E-2</v>
      </c>
      <c r="D26" s="5" t="s">
        <v>83</v>
      </c>
      <c r="E26" s="1"/>
      <c r="F26" s="1"/>
      <c r="G26" s="1"/>
      <c r="H26" s="1"/>
      <c r="I26" s="1"/>
    </row>
    <row r="27" spans="1:9" ht="20.100000000000001" customHeight="1" x14ac:dyDescent="0.25">
      <c r="A27" s="4" t="s">
        <v>84</v>
      </c>
      <c r="B27" s="5" t="s">
        <v>85</v>
      </c>
      <c r="C27" s="9">
        <f>223*((C12*C8)/C6)^0.5</f>
        <v>1275.442665266045</v>
      </c>
      <c r="D27" s="5" t="s">
        <v>16</v>
      </c>
      <c r="E27" s="1"/>
      <c r="F27" s="1"/>
      <c r="G27" s="1"/>
      <c r="H27" s="1"/>
      <c r="I27" s="1"/>
    </row>
    <row r="28" spans="1:9" ht="20.100000000000001" customHeight="1" x14ac:dyDescent="0.25">
      <c r="A28" s="4" t="s">
        <v>86</v>
      </c>
      <c r="B28" s="5" t="s">
        <v>36</v>
      </c>
      <c r="C28" s="9">
        <f>C17*C27</f>
        <v>255.08853305320901</v>
      </c>
      <c r="D28" s="5" t="s">
        <v>16</v>
      </c>
      <c r="E28" s="1"/>
      <c r="F28" s="1"/>
      <c r="G28" s="1"/>
      <c r="H28" s="1"/>
      <c r="I28" s="1"/>
    </row>
    <row r="29" spans="1:9" ht="20.100000000000001" customHeight="1" x14ac:dyDescent="0.25">
      <c r="A29" s="4" t="s">
        <v>87</v>
      </c>
      <c r="B29" s="5" t="s">
        <v>32</v>
      </c>
      <c r="C29" s="9">
        <f>(C26*1000000*10.73*C8)/(379.5*3600*C13)</f>
        <v>12.332940300504138</v>
      </c>
      <c r="D29" s="5" t="s">
        <v>32</v>
      </c>
      <c r="E29" s="1"/>
      <c r="F29" s="1"/>
      <c r="G29" s="1"/>
      <c r="H29" s="1"/>
      <c r="I29" s="1"/>
    </row>
    <row r="30" spans="1:9" ht="20.100000000000001" customHeight="1" x14ac:dyDescent="0.25">
      <c r="A30" s="10" t="s">
        <v>18</v>
      </c>
      <c r="B30" s="11" t="s">
        <v>88</v>
      </c>
      <c r="C30" s="29">
        <f>12*((4*C29)/(3.14*C28))^0.5</f>
        <v>2.9780656281707887</v>
      </c>
      <c r="D30" s="11" t="s">
        <v>21</v>
      </c>
      <c r="E30" s="1"/>
      <c r="F30" s="1"/>
      <c r="G30" s="1"/>
      <c r="H30" s="1"/>
      <c r="I30" s="1"/>
    </row>
    <row r="31" spans="1:9" ht="20.100000000000001" customHeight="1" x14ac:dyDescent="0.25">
      <c r="A31" s="23" t="s">
        <v>89</v>
      </c>
      <c r="B31" s="21" t="s">
        <v>88</v>
      </c>
      <c r="C31" s="35">
        <v>3</v>
      </c>
      <c r="D31" s="11" t="s">
        <v>21</v>
      </c>
      <c r="E31" s="1"/>
      <c r="F31" s="1"/>
      <c r="G31" s="1"/>
      <c r="H31" s="1"/>
      <c r="I31" s="1"/>
    </row>
    <row r="32" spans="1:9" ht="20.100000000000001" customHeight="1" x14ac:dyDescent="0.25">
      <c r="A32" s="23" t="s">
        <v>22</v>
      </c>
      <c r="B32" s="21"/>
      <c r="C32" s="29">
        <f>C30/12</f>
        <v>0.24817213568089905</v>
      </c>
      <c r="D32" s="5" t="s">
        <v>20</v>
      </c>
      <c r="E32" s="1"/>
      <c r="F32" s="1"/>
      <c r="G32" s="1"/>
      <c r="H32" s="1"/>
      <c r="I32" s="1"/>
    </row>
    <row r="33" spans="1:9" ht="20.100000000000001" customHeight="1" x14ac:dyDescent="0.25">
      <c r="E33" s="1"/>
      <c r="F33" s="1"/>
      <c r="G33" s="1"/>
      <c r="H33" s="1"/>
      <c r="I33" s="1"/>
    </row>
    <row r="34" spans="1:9" ht="15" x14ac:dyDescent="0.25">
      <c r="A34" s="1"/>
      <c r="B34" s="1"/>
      <c r="C34" s="2"/>
      <c r="D34" s="1"/>
      <c r="E34" s="8"/>
      <c r="F34" s="1"/>
      <c r="G34" s="1"/>
      <c r="H34" s="1"/>
      <c r="I34" s="1"/>
    </row>
    <row r="35" spans="1:9" ht="15" x14ac:dyDescent="0.25">
      <c r="A35" s="1"/>
      <c r="B35" s="1"/>
      <c r="C35" s="2"/>
      <c r="D35" s="1"/>
      <c r="E35" s="8"/>
      <c r="F35" s="1"/>
      <c r="G35" s="1"/>
      <c r="H35" s="1"/>
      <c r="I35" s="1"/>
    </row>
    <row r="36" spans="1:9" ht="20.100000000000001" customHeight="1" x14ac:dyDescent="0.25">
      <c r="A36" s="50" t="s">
        <v>24</v>
      </c>
      <c r="B36" s="50"/>
      <c r="C36" s="50"/>
      <c r="D36" s="50"/>
      <c r="E36" s="8"/>
      <c r="F36" s="1"/>
      <c r="G36" s="1"/>
      <c r="H36" s="1"/>
      <c r="I36" s="1"/>
    </row>
    <row r="37" spans="1:9" ht="20.100000000000001" customHeight="1" x14ac:dyDescent="0.25">
      <c r="A37" s="13" t="s">
        <v>23</v>
      </c>
      <c r="B37" s="13" t="s">
        <v>3</v>
      </c>
      <c r="C37" s="13" t="s">
        <v>4</v>
      </c>
      <c r="D37" s="13" t="s">
        <v>5</v>
      </c>
      <c r="E37" s="8"/>
      <c r="F37" s="1"/>
      <c r="G37" s="1"/>
      <c r="H37" s="1"/>
      <c r="I37" s="1"/>
    </row>
    <row r="38" spans="1:9" ht="20.100000000000001" customHeight="1" x14ac:dyDescent="0.25">
      <c r="A38" s="4" t="s">
        <v>25</v>
      </c>
      <c r="B38" s="5" t="s">
        <v>26</v>
      </c>
      <c r="C38" s="6">
        <f>C26*1000000*C11</f>
        <v>40074999.999999993</v>
      </c>
      <c r="D38" s="5" t="s">
        <v>27</v>
      </c>
      <c r="E38" s="8"/>
      <c r="F38" s="1"/>
      <c r="G38" s="1"/>
      <c r="H38" s="1"/>
      <c r="I38" s="1"/>
    </row>
    <row r="39" spans="1:9" ht="42.75" customHeight="1" x14ac:dyDescent="0.25">
      <c r="A39" s="10" t="s">
        <v>28</v>
      </c>
      <c r="B39" s="11" t="s">
        <v>29</v>
      </c>
      <c r="C39" s="18">
        <f xml:space="preserve"> 0.0063*(C38)^0.4754</f>
        <v>25.926663204857761</v>
      </c>
      <c r="D39" s="11" t="s">
        <v>20</v>
      </c>
      <c r="E39" s="15" t="s">
        <v>30</v>
      </c>
      <c r="F39" s="1"/>
      <c r="G39" s="1"/>
      <c r="H39" s="1"/>
      <c r="I39" s="1"/>
    </row>
    <row r="40" spans="1:9" ht="15" x14ac:dyDescent="0.25">
      <c r="A40" s="1"/>
      <c r="B40" s="1"/>
      <c r="C40" s="2"/>
      <c r="D40" s="1"/>
      <c r="E40" s="8"/>
      <c r="F40" s="1"/>
      <c r="G40" s="1"/>
      <c r="H40" s="1"/>
      <c r="I40" s="1"/>
    </row>
    <row r="41" spans="1:9" ht="15" x14ac:dyDescent="0.25">
      <c r="A41" s="1"/>
      <c r="B41" s="1"/>
      <c r="C41" s="2"/>
      <c r="D41" s="1"/>
      <c r="E41" s="8"/>
      <c r="F41" s="1"/>
      <c r="G41" s="1"/>
      <c r="H41" s="1"/>
      <c r="I41" s="1"/>
    </row>
    <row r="42" spans="1:9" ht="20.100000000000001" customHeight="1" x14ac:dyDescent="0.25">
      <c r="A42" s="47" t="s">
        <v>31</v>
      </c>
      <c r="B42" s="47"/>
      <c r="C42" s="47"/>
      <c r="D42" s="47"/>
      <c r="E42" s="8"/>
      <c r="F42" s="1"/>
      <c r="G42" s="1"/>
      <c r="H42" s="1"/>
      <c r="I42" s="1"/>
    </row>
    <row r="43" spans="1:9" ht="20.100000000000001" customHeight="1" x14ac:dyDescent="0.25">
      <c r="A43" s="14" t="s">
        <v>23</v>
      </c>
      <c r="B43" s="14" t="s">
        <v>3</v>
      </c>
      <c r="C43" s="14" t="s">
        <v>4</v>
      </c>
      <c r="D43" s="14" t="s">
        <v>5</v>
      </c>
      <c r="E43" s="8"/>
      <c r="F43" s="1"/>
      <c r="G43" s="1"/>
      <c r="H43" s="1"/>
      <c r="I43" s="1"/>
    </row>
    <row r="44" spans="1:9" ht="20.100000000000001" customHeight="1" x14ac:dyDescent="0.25">
      <c r="A44" s="4" t="s">
        <v>35</v>
      </c>
      <c r="B44" s="5" t="s">
        <v>36</v>
      </c>
      <c r="C44" s="7">
        <f>C29/((3.1416*(C32)^2)/4)</f>
        <v>254.95861783393059</v>
      </c>
      <c r="D44" s="5" t="s">
        <v>16</v>
      </c>
      <c r="E44" s="8"/>
      <c r="F44" s="1"/>
      <c r="G44" s="1"/>
      <c r="H44" s="1"/>
      <c r="I44" s="1"/>
    </row>
    <row r="45" spans="1:9" ht="20.100000000000001" customHeight="1" x14ac:dyDescent="0.25">
      <c r="A45" s="4" t="s">
        <v>33</v>
      </c>
      <c r="B45" s="5" t="s">
        <v>34</v>
      </c>
      <c r="C45" s="16">
        <f>C14/C44</f>
        <v>4.3144256481516312E-2</v>
      </c>
      <c r="D45" s="26"/>
      <c r="E45" s="8"/>
      <c r="F45" s="1"/>
      <c r="G45" s="1"/>
      <c r="H45" s="1"/>
      <c r="I45" s="1"/>
    </row>
    <row r="46" spans="1:9" ht="20.100000000000001" customHeight="1" x14ac:dyDescent="0.25">
      <c r="A46" s="4"/>
      <c r="B46" s="27" t="s">
        <v>37</v>
      </c>
      <c r="C46" s="42">
        <f>1.0855+0.1883*LN(C45)</f>
        <v>0.49363431468407248</v>
      </c>
      <c r="D46" s="28"/>
      <c r="E46" s="43" t="s">
        <v>90</v>
      </c>
      <c r="F46" s="1"/>
      <c r="G46" s="1"/>
      <c r="H46" s="1"/>
      <c r="I46" s="1"/>
    </row>
    <row r="47" spans="1:9" ht="20.100000000000001" customHeight="1" x14ac:dyDescent="0.25">
      <c r="A47" s="4"/>
      <c r="B47" s="27" t="s">
        <v>38</v>
      </c>
      <c r="C47" s="42">
        <f>0.0939-(0.1451*(LN(C45)))</f>
        <v>0.54997918714466842</v>
      </c>
      <c r="D47" s="27"/>
      <c r="E47" s="43" t="s">
        <v>91</v>
      </c>
      <c r="F47" s="1"/>
      <c r="G47" s="1"/>
      <c r="H47" s="1"/>
      <c r="I47" s="1"/>
    </row>
    <row r="48" spans="1:9" ht="20.100000000000001" customHeight="1" x14ac:dyDescent="0.25">
      <c r="A48" s="23" t="s">
        <v>41</v>
      </c>
      <c r="B48" s="21" t="s">
        <v>39</v>
      </c>
      <c r="C48" s="9">
        <f>C46*C39</f>
        <v>12.798290623174719</v>
      </c>
      <c r="D48" s="21" t="s">
        <v>20</v>
      </c>
      <c r="E48" s="8"/>
      <c r="F48" s="1"/>
      <c r="G48" s="1"/>
      <c r="H48" s="1"/>
      <c r="I48" s="1"/>
    </row>
    <row r="49" spans="1:9" ht="20.100000000000001" customHeight="1" x14ac:dyDescent="0.25">
      <c r="A49" s="23" t="s">
        <v>42</v>
      </c>
      <c r="B49" s="21" t="s">
        <v>40</v>
      </c>
      <c r="C49" s="9">
        <f>C47*C39</f>
        <v>14.259125154781255</v>
      </c>
      <c r="D49" s="21" t="s">
        <v>20</v>
      </c>
      <c r="E49" s="8"/>
      <c r="F49" s="1"/>
      <c r="G49" s="1"/>
      <c r="H49" s="1"/>
      <c r="I49" s="1"/>
    </row>
    <row r="50" spans="1:9" ht="20.100000000000001" customHeight="1" x14ac:dyDescent="0.25">
      <c r="A50" s="1"/>
      <c r="B50" s="1"/>
      <c r="C50" s="2"/>
      <c r="D50" s="1"/>
      <c r="E50" s="8"/>
      <c r="F50" s="1"/>
      <c r="G50" s="1"/>
      <c r="H50" s="1"/>
      <c r="I50" s="1"/>
    </row>
    <row r="51" spans="1:9" ht="20.100000000000001" customHeight="1" x14ac:dyDescent="0.25">
      <c r="A51" s="1"/>
      <c r="B51" s="1"/>
      <c r="C51" s="24"/>
      <c r="D51" s="1"/>
      <c r="E51" s="8"/>
      <c r="F51" s="1"/>
      <c r="G51" s="1"/>
      <c r="H51" s="1"/>
      <c r="I51" s="1"/>
    </row>
    <row r="52" spans="1:9" ht="20.100000000000001" customHeight="1" x14ac:dyDescent="0.25">
      <c r="A52" s="47" t="s">
        <v>43</v>
      </c>
      <c r="B52" s="47"/>
      <c r="C52" s="47"/>
      <c r="D52" s="47"/>
      <c r="E52" s="8"/>
      <c r="F52" s="1"/>
      <c r="G52" s="1"/>
      <c r="H52" s="1"/>
      <c r="I52" s="1"/>
    </row>
    <row r="53" spans="1:9" ht="20.100000000000001" customHeight="1" x14ac:dyDescent="0.25">
      <c r="A53" s="14" t="s">
        <v>23</v>
      </c>
      <c r="B53" s="14" t="s">
        <v>3</v>
      </c>
      <c r="C53" s="14" t="s">
        <v>4</v>
      </c>
      <c r="D53" s="14" t="s">
        <v>5</v>
      </c>
      <c r="E53" s="8"/>
      <c r="F53" s="1"/>
      <c r="G53" s="1"/>
      <c r="H53" s="1"/>
      <c r="I53" s="1"/>
    </row>
    <row r="54" spans="1:9" ht="51.75" customHeight="1" x14ac:dyDescent="0.25">
      <c r="A54" s="22" t="s">
        <v>51</v>
      </c>
      <c r="B54" s="21" t="s">
        <v>19</v>
      </c>
      <c r="C54" s="7">
        <f>((C21*C18*C38)/(4*3.1416*C19))^0.5</f>
        <v>41.880578352468518</v>
      </c>
      <c r="D54" s="21" t="s">
        <v>20</v>
      </c>
      <c r="E54" s="8"/>
      <c r="F54" s="1"/>
      <c r="G54" s="1"/>
      <c r="H54" s="1"/>
      <c r="I54" s="1"/>
    </row>
    <row r="55" spans="1:9" ht="20.25" customHeight="1" x14ac:dyDescent="0.25">
      <c r="A55" s="22"/>
      <c r="B55" s="21" t="s">
        <v>53</v>
      </c>
      <c r="C55" s="6">
        <f>C20-(0.5*C48)</f>
        <v>-5.4145311587359579E-2</v>
      </c>
      <c r="D55" s="21" t="s">
        <v>20</v>
      </c>
      <c r="E55" s="8"/>
      <c r="F55" s="1"/>
      <c r="G55" s="1"/>
      <c r="H55" s="1"/>
      <c r="I55" s="1"/>
    </row>
    <row r="56" spans="1:9" ht="20.100000000000001" customHeight="1" x14ac:dyDescent="0.25">
      <c r="A56" s="4"/>
      <c r="B56" s="21" t="s">
        <v>52</v>
      </c>
      <c r="C56" s="7">
        <f>((C54^2)-(C55^2))^0.5</f>
        <v>41.880543351567056</v>
      </c>
      <c r="D56" s="21" t="s">
        <v>20</v>
      </c>
      <c r="E56" s="8"/>
      <c r="F56" s="1"/>
      <c r="G56" s="1"/>
      <c r="H56" s="1"/>
      <c r="I56" s="1"/>
    </row>
    <row r="57" spans="1:9" ht="20.100000000000001" customHeight="1" x14ac:dyDescent="0.25">
      <c r="A57" s="4" t="s">
        <v>56</v>
      </c>
      <c r="B57" s="19" t="s">
        <v>55</v>
      </c>
      <c r="C57" s="20">
        <f>C56-(0.5*C49)</f>
        <v>34.750980774176426</v>
      </c>
      <c r="D57" s="19" t="s">
        <v>20</v>
      </c>
      <c r="E57" s="8"/>
      <c r="F57" s="1"/>
      <c r="G57" s="1"/>
      <c r="H57" s="1"/>
      <c r="I57" s="1"/>
    </row>
    <row r="58" spans="1:9" ht="20.100000000000001" customHeight="1" x14ac:dyDescent="0.25">
      <c r="A58" s="10" t="s">
        <v>57</v>
      </c>
      <c r="B58" s="11" t="s">
        <v>55</v>
      </c>
      <c r="C58" s="18">
        <f>C57/3.280839895</f>
        <v>10.592098940011343</v>
      </c>
      <c r="D58" s="11" t="s">
        <v>58</v>
      </c>
      <c r="E58" s="8"/>
      <c r="F58" s="1"/>
      <c r="G58" s="1"/>
      <c r="H58" s="1"/>
      <c r="I58" s="1"/>
    </row>
    <row r="59" spans="1:9" ht="15" x14ac:dyDescent="0.25">
      <c r="A59" s="1"/>
      <c r="B59" s="1"/>
      <c r="C59" s="2"/>
      <c r="D59" s="1"/>
      <c r="E59" s="8"/>
      <c r="F59" s="1"/>
      <c r="G59" s="1"/>
      <c r="H59" s="1"/>
      <c r="I59" s="1"/>
    </row>
    <row r="60" spans="1:9" ht="15" x14ac:dyDescent="0.25">
      <c r="A60" s="1"/>
      <c r="B60" s="1"/>
      <c r="C60" s="2"/>
      <c r="D60" s="1"/>
      <c r="E60" s="8"/>
      <c r="F60" s="1"/>
      <c r="G60" s="1"/>
      <c r="H60" s="1"/>
      <c r="I60" s="1"/>
    </row>
    <row r="61" spans="1:9" ht="15" x14ac:dyDescent="0.25">
      <c r="A61" s="1"/>
      <c r="B61" s="1"/>
      <c r="C61" s="2"/>
      <c r="D61" s="1"/>
      <c r="E61" s="8"/>
      <c r="F61" s="1"/>
      <c r="G61" s="1"/>
      <c r="H61" s="1"/>
      <c r="I61" s="1"/>
    </row>
    <row r="62" spans="1:9" ht="15" x14ac:dyDescent="0.25">
      <c r="A62" s="1"/>
      <c r="B62" s="1"/>
      <c r="C62" s="2"/>
      <c r="D62" s="1"/>
      <c r="E62" s="8"/>
      <c r="F62" s="1"/>
      <c r="G62" s="1"/>
      <c r="H62" s="1"/>
      <c r="I62" s="1"/>
    </row>
    <row r="63" spans="1:9" ht="15" x14ac:dyDescent="0.25">
      <c r="A63" s="1"/>
      <c r="B63" s="1"/>
      <c r="C63" s="2"/>
      <c r="D63" s="1"/>
      <c r="E63" s="8"/>
      <c r="F63" s="1"/>
      <c r="G63" s="1"/>
      <c r="H63" s="1"/>
      <c r="I63" s="1"/>
    </row>
    <row r="64" spans="1:9" ht="15" x14ac:dyDescent="0.25">
      <c r="A64" s="1"/>
      <c r="B64" s="1"/>
      <c r="C64" s="2"/>
      <c r="D64" s="1"/>
      <c r="E64" s="8"/>
      <c r="F64" s="1"/>
      <c r="G64" s="1"/>
      <c r="H64" s="1"/>
      <c r="I64" s="1"/>
    </row>
    <row r="65" spans="1:9" ht="15" x14ac:dyDescent="0.25">
      <c r="A65" s="1"/>
      <c r="B65" s="1"/>
      <c r="C65" s="2"/>
      <c r="D65" s="1"/>
      <c r="E65" s="8"/>
      <c r="F65" s="1"/>
      <c r="G65" s="1"/>
      <c r="H65" s="1"/>
      <c r="I65" s="1"/>
    </row>
    <row r="66" spans="1:9" ht="15" x14ac:dyDescent="0.25">
      <c r="A66" s="1"/>
      <c r="B66" s="1"/>
      <c r="C66" s="2"/>
      <c r="D66" s="1"/>
      <c r="E66" s="8"/>
      <c r="F66" s="1"/>
      <c r="G66" s="1"/>
      <c r="H66" s="1"/>
      <c r="I66" s="1"/>
    </row>
    <row r="67" spans="1:9" ht="15" x14ac:dyDescent="0.25">
      <c r="A67" s="1"/>
      <c r="B67" s="1"/>
      <c r="C67" s="2"/>
      <c r="D67" s="1"/>
      <c r="E67" s="8"/>
      <c r="F67" s="1"/>
      <c r="G67" s="1"/>
      <c r="H67" s="1"/>
      <c r="I67" s="1"/>
    </row>
    <row r="68" spans="1:9" ht="15" x14ac:dyDescent="0.25">
      <c r="A68" s="1"/>
      <c r="B68" s="1"/>
      <c r="C68" s="2"/>
      <c r="D68" s="1"/>
      <c r="E68" s="8"/>
      <c r="F68" s="1"/>
      <c r="G68" s="1"/>
      <c r="H68" s="1"/>
      <c r="I68" s="1"/>
    </row>
    <row r="69" spans="1:9" ht="15" x14ac:dyDescent="0.25">
      <c r="A69" s="1"/>
      <c r="B69" s="1"/>
      <c r="C69" s="2"/>
      <c r="D69" s="1"/>
      <c r="E69" s="8"/>
      <c r="F69" s="1"/>
      <c r="G69" s="1"/>
      <c r="H69" s="1"/>
      <c r="I69" s="1"/>
    </row>
    <row r="70" spans="1:9" ht="15" x14ac:dyDescent="0.25">
      <c r="A70" s="1"/>
      <c r="B70" s="1"/>
      <c r="C70" s="2"/>
      <c r="D70" s="1"/>
      <c r="E70" s="8"/>
      <c r="F70" s="1"/>
      <c r="G70" s="1"/>
      <c r="H70" s="1"/>
      <c r="I70" s="1"/>
    </row>
    <row r="71" spans="1:9" ht="15" x14ac:dyDescent="0.25">
      <c r="A71" s="1"/>
      <c r="B71" s="1"/>
      <c r="C71" s="1"/>
      <c r="D71" s="1"/>
      <c r="E71" s="8"/>
      <c r="F71" s="1"/>
      <c r="G71" s="1"/>
      <c r="H71" s="1"/>
      <c r="I71" s="1"/>
    </row>
    <row r="72" spans="1:9" ht="15" x14ac:dyDescent="0.25">
      <c r="A72" s="1"/>
      <c r="B72" s="1"/>
      <c r="C72" s="1"/>
      <c r="D72" s="1"/>
      <c r="E72" s="8"/>
      <c r="F72" s="1"/>
      <c r="G72" s="1"/>
      <c r="H72" s="1"/>
      <c r="I72" s="1"/>
    </row>
    <row r="73" spans="1:9" ht="15" x14ac:dyDescent="0.25">
      <c r="A73" s="1"/>
      <c r="B73" s="1"/>
      <c r="C73" s="1"/>
      <c r="D73" s="1"/>
      <c r="E73" s="8"/>
      <c r="F73" s="1"/>
      <c r="G73" s="1"/>
      <c r="H73" s="1"/>
      <c r="I73" s="1"/>
    </row>
    <row r="74" spans="1:9" ht="15" x14ac:dyDescent="0.25">
      <c r="A74" s="1"/>
      <c r="B74" s="1"/>
      <c r="C74" s="1"/>
      <c r="D74" s="1"/>
      <c r="E74" s="8"/>
      <c r="F74" s="1"/>
      <c r="G74" s="1"/>
      <c r="H74" s="1"/>
      <c r="I74" s="1"/>
    </row>
    <row r="75" spans="1:9" ht="15" x14ac:dyDescent="0.25">
      <c r="A75" s="1"/>
      <c r="B75" s="1"/>
      <c r="C75" s="1"/>
      <c r="D75" s="1"/>
      <c r="E75" s="8"/>
      <c r="F75" s="1"/>
      <c r="G75" s="1"/>
      <c r="H75" s="1"/>
      <c r="I75" s="1"/>
    </row>
    <row r="76" spans="1:9" ht="15" x14ac:dyDescent="0.25">
      <c r="A76" s="1"/>
      <c r="B76" s="1"/>
      <c r="C76" s="1"/>
      <c r="D76" s="1"/>
      <c r="E76" s="8"/>
      <c r="F76" s="1"/>
      <c r="G76" s="1"/>
      <c r="H76" s="1"/>
      <c r="I76" s="1"/>
    </row>
    <row r="77" spans="1:9" ht="15" x14ac:dyDescent="0.25">
      <c r="A77" s="1"/>
      <c r="B77" s="1"/>
      <c r="C77" s="1"/>
      <c r="D77" s="1"/>
      <c r="E77" s="8"/>
      <c r="F77" s="1"/>
      <c r="G77" s="1"/>
      <c r="H77" s="1"/>
      <c r="I77" s="1"/>
    </row>
    <row r="78" spans="1:9" ht="15" x14ac:dyDescent="0.25">
      <c r="A78" s="1"/>
      <c r="B78" s="1"/>
      <c r="C78" s="1"/>
      <c r="D78" s="1"/>
      <c r="E78" s="8"/>
      <c r="F78" s="1"/>
      <c r="G78" s="1"/>
      <c r="H78" s="1"/>
      <c r="I78" s="1"/>
    </row>
    <row r="79" spans="1:9" ht="15" x14ac:dyDescent="0.25">
      <c r="A79" s="1"/>
      <c r="B79" s="1"/>
      <c r="C79" s="1"/>
      <c r="D79" s="1"/>
      <c r="E79" s="8"/>
      <c r="F79" s="1"/>
      <c r="G79" s="1"/>
      <c r="H79" s="1"/>
      <c r="I79" s="1"/>
    </row>
    <row r="80" spans="1:9" ht="15" x14ac:dyDescent="0.25">
      <c r="A80" s="1"/>
      <c r="B80" s="1"/>
      <c r="C80" s="1"/>
      <c r="D80" s="1"/>
      <c r="E80" s="8"/>
      <c r="F80" s="1"/>
      <c r="G80" s="1"/>
      <c r="H80" s="1"/>
      <c r="I80" s="1"/>
    </row>
    <row r="81" spans="1:9" ht="15" x14ac:dyDescent="0.25">
      <c r="A81" s="1"/>
      <c r="B81" s="1"/>
      <c r="C81" s="1"/>
      <c r="D81" s="1"/>
      <c r="E81" s="8"/>
      <c r="F81" s="1"/>
      <c r="G81" s="1"/>
      <c r="H81" s="1"/>
      <c r="I81" s="1"/>
    </row>
    <row r="82" spans="1:9" ht="15" x14ac:dyDescent="0.25">
      <c r="A82" s="1"/>
      <c r="B82" s="1"/>
      <c r="C82" s="1"/>
      <c r="D82" s="1"/>
      <c r="E82" s="8"/>
      <c r="F82" s="1"/>
      <c r="G82" s="1"/>
      <c r="H82" s="1"/>
      <c r="I82" s="1"/>
    </row>
    <row r="83" spans="1:9" ht="15" x14ac:dyDescent="0.25">
      <c r="A83" s="1"/>
      <c r="B83" s="1"/>
      <c r="C83" s="1"/>
      <c r="D83" s="1"/>
      <c r="E83" s="8"/>
      <c r="F83" s="1"/>
      <c r="G83" s="1"/>
      <c r="H83" s="1"/>
      <c r="I83" s="1"/>
    </row>
    <row r="84" spans="1:9" ht="15" x14ac:dyDescent="0.25">
      <c r="A84" s="1"/>
      <c r="B84" s="1"/>
      <c r="C84" s="1"/>
      <c r="D84" s="1"/>
      <c r="E84" s="8"/>
      <c r="F84" s="1"/>
      <c r="G84" s="1"/>
      <c r="H84" s="1"/>
      <c r="I84" s="1"/>
    </row>
    <row r="85" spans="1:9" ht="15" x14ac:dyDescent="0.25">
      <c r="A85" s="1"/>
      <c r="B85" s="1"/>
      <c r="C85" s="1"/>
      <c r="D85" s="1"/>
      <c r="E85" s="8"/>
      <c r="F85" s="1"/>
      <c r="G85" s="1"/>
      <c r="H85" s="1"/>
      <c r="I85" s="1"/>
    </row>
    <row r="86" spans="1:9" ht="15" x14ac:dyDescent="0.25">
      <c r="A86" s="1"/>
      <c r="B86" s="1"/>
      <c r="C86" s="1"/>
      <c r="D86" s="1"/>
      <c r="E86" s="8"/>
      <c r="F86" s="1"/>
      <c r="G86" s="1"/>
      <c r="H86" s="1"/>
      <c r="I86" s="1"/>
    </row>
    <row r="87" spans="1:9" ht="15" x14ac:dyDescent="0.25">
      <c r="A87" s="1"/>
      <c r="B87" s="1"/>
      <c r="C87" s="1"/>
      <c r="D87" s="1"/>
      <c r="E87" s="8"/>
      <c r="F87" s="1"/>
      <c r="G87" s="1"/>
      <c r="H87" s="1"/>
      <c r="I87" s="1"/>
    </row>
    <row r="88" spans="1:9" ht="15" x14ac:dyDescent="0.25">
      <c r="A88" s="1"/>
      <c r="B88" s="1"/>
      <c r="C88" s="1"/>
      <c r="D88" s="1"/>
      <c r="E88" s="8"/>
      <c r="F88" s="1"/>
      <c r="G88" s="1"/>
      <c r="H88" s="1"/>
      <c r="I88" s="1"/>
    </row>
    <row r="89" spans="1:9" ht="15" x14ac:dyDescent="0.25">
      <c r="A89" s="1"/>
      <c r="B89" s="1"/>
      <c r="C89" s="1"/>
      <c r="D89" s="1"/>
      <c r="E89" s="8"/>
      <c r="F89" s="1"/>
      <c r="G89" s="1"/>
      <c r="H89" s="1"/>
      <c r="I89" s="1"/>
    </row>
    <row r="90" spans="1:9" ht="15" x14ac:dyDescent="0.25">
      <c r="A90" s="1"/>
      <c r="B90" s="1"/>
      <c r="C90" s="1"/>
      <c r="D90" s="1"/>
      <c r="E90" s="8"/>
      <c r="F90" s="1"/>
      <c r="G90" s="1"/>
      <c r="H90" s="1"/>
      <c r="I90" s="1"/>
    </row>
    <row r="91" spans="1:9" ht="15" x14ac:dyDescent="0.25">
      <c r="A91" s="1"/>
      <c r="B91" s="1"/>
      <c r="C91" s="1"/>
      <c r="D91" s="1"/>
      <c r="E91" s="8"/>
      <c r="F91" s="1"/>
      <c r="G91" s="1"/>
      <c r="H91" s="1"/>
      <c r="I91" s="1"/>
    </row>
    <row r="92" spans="1:9" ht="15" x14ac:dyDescent="0.25">
      <c r="A92" s="1"/>
      <c r="B92" s="1"/>
      <c r="C92" s="1"/>
      <c r="D92" s="1"/>
      <c r="E92" s="8"/>
      <c r="F92" s="1"/>
      <c r="G92" s="1"/>
      <c r="H92" s="1"/>
      <c r="I92" s="1"/>
    </row>
    <row r="93" spans="1:9" ht="15" x14ac:dyDescent="0.25">
      <c r="A93" s="1"/>
      <c r="B93" s="1"/>
      <c r="C93" s="1"/>
      <c r="D93" s="1"/>
      <c r="E93" s="8"/>
      <c r="F93" s="1"/>
      <c r="G93" s="1"/>
      <c r="H93" s="1"/>
      <c r="I93" s="1"/>
    </row>
    <row r="94" spans="1:9" ht="15" x14ac:dyDescent="0.25">
      <c r="A94" s="1"/>
      <c r="B94" s="1"/>
      <c r="C94" s="1"/>
      <c r="D94" s="1"/>
      <c r="E94" s="8"/>
      <c r="F94" s="1"/>
      <c r="G94" s="1"/>
      <c r="H94" s="1"/>
      <c r="I94" s="1"/>
    </row>
    <row r="95" spans="1:9" ht="15" x14ac:dyDescent="0.25">
      <c r="A95" s="1"/>
      <c r="B95" s="1"/>
      <c r="C95" s="1"/>
      <c r="D95" s="1"/>
      <c r="E95" s="8"/>
      <c r="F95" s="1"/>
      <c r="G95" s="1"/>
      <c r="H95" s="1"/>
      <c r="I95" s="1"/>
    </row>
    <row r="96" spans="1:9" ht="15" x14ac:dyDescent="0.25">
      <c r="A96" s="1"/>
      <c r="B96" s="1"/>
      <c r="C96" s="1"/>
      <c r="D96" s="1"/>
      <c r="E96" s="8"/>
      <c r="F96" s="1"/>
      <c r="G96" s="1"/>
      <c r="H96" s="1"/>
      <c r="I96" s="1"/>
    </row>
    <row r="97" spans="1:9" ht="15" x14ac:dyDescent="0.25">
      <c r="A97" s="1"/>
      <c r="B97" s="1"/>
      <c r="C97" s="1"/>
      <c r="D97" s="1"/>
      <c r="E97" s="8"/>
      <c r="F97" s="1"/>
      <c r="G97" s="1"/>
      <c r="H97" s="1"/>
      <c r="I97" s="1"/>
    </row>
    <row r="98" spans="1:9" ht="15" x14ac:dyDescent="0.25">
      <c r="A98" s="1"/>
      <c r="B98" s="1"/>
      <c r="C98" s="1"/>
      <c r="D98" s="1"/>
      <c r="E98" s="8"/>
      <c r="F98" s="1"/>
      <c r="G98" s="1"/>
      <c r="H98" s="1"/>
      <c r="I98" s="1"/>
    </row>
    <row r="99" spans="1:9" ht="15" x14ac:dyDescent="0.25">
      <c r="A99" s="1"/>
      <c r="B99" s="1"/>
      <c r="C99" s="1"/>
      <c r="D99" s="1"/>
      <c r="E99" s="8"/>
      <c r="F99" s="1"/>
      <c r="G99" s="1"/>
      <c r="H99" s="1"/>
      <c r="I99" s="1"/>
    </row>
    <row r="100" spans="1:9" ht="15" x14ac:dyDescent="0.25">
      <c r="A100" s="1"/>
      <c r="B100" s="1"/>
      <c r="C100" s="1"/>
      <c r="D100" s="1"/>
      <c r="E100" s="8"/>
      <c r="F100" s="1"/>
      <c r="G100" s="1"/>
      <c r="H100" s="1"/>
      <c r="I100" s="1"/>
    </row>
    <row r="101" spans="1:9" ht="15" x14ac:dyDescent="0.25">
      <c r="A101" s="1"/>
      <c r="B101" s="1"/>
      <c r="C101" s="1"/>
      <c r="D101" s="1"/>
      <c r="E101" s="8"/>
      <c r="F101" s="1"/>
      <c r="G101" s="1"/>
      <c r="H101" s="1"/>
      <c r="I101" s="1"/>
    </row>
    <row r="102" spans="1:9" ht="15" x14ac:dyDescent="0.25">
      <c r="A102" s="1"/>
      <c r="B102" s="1"/>
      <c r="C102" s="1"/>
      <c r="D102" s="1"/>
      <c r="E102" s="8"/>
      <c r="F102" s="1"/>
      <c r="G102" s="1"/>
      <c r="H102" s="1"/>
      <c r="I102" s="1"/>
    </row>
    <row r="103" spans="1:9" ht="15" x14ac:dyDescent="0.25">
      <c r="A103" s="1"/>
      <c r="B103" s="1"/>
      <c r="C103" s="1"/>
      <c r="D103" s="1"/>
      <c r="E103" s="8"/>
      <c r="F103" s="1"/>
      <c r="G103" s="1"/>
      <c r="H103" s="1"/>
      <c r="I103" s="1"/>
    </row>
    <row r="104" spans="1:9" ht="15" x14ac:dyDescent="0.25">
      <c r="A104" s="1"/>
      <c r="B104" s="1"/>
      <c r="C104" s="1"/>
      <c r="D104" s="1"/>
      <c r="E104" s="8"/>
      <c r="F104" s="1"/>
      <c r="G104" s="1"/>
      <c r="H104" s="1"/>
      <c r="I104" s="1"/>
    </row>
    <row r="105" spans="1:9" ht="15" x14ac:dyDescent="0.25">
      <c r="A105" s="1"/>
      <c r="B105" s="1"/>
      <c r="C105" s="1"/>
      <c r="D105" s="1"/>
      <c r="E105" s="8"/>
      <c r="F105" s="1"/>
      <c r="G105" s="1"/>
      <c r="H105" s="1"/>
      <c r="I105" s="1"/>
    </row>
    <row r="106" spans="1:9" ht="15" x14ac:dyDescent="0.25">
      <c r="A106" s="1"/>
      <c r="B106" s="1"/>
      <c r="C106" s="1"/>
      <c r="D106" s="1"/>
      <c r="E106" s="8"/>
      <c r="F106" s="1"/>
      <c r="G106" s="1"/>
      <c r="H106" s="1"/>
      <c r="I106" s="1"/>
    </row>
    <row r="107" spans="1:9" ht="15" x14ac:dyDescent="0.25">
      <c r="A107" s="1"/>
      <c r="B107" s="1"/>
      <c r="C107" s="1"/>
      <c r="D107" s="1"/>
      <c r="E107" s="8"/>
      <c r="F107" s="1"/>
      <c r="G107" s="1"/>
      <c r="H107" s="1"/>
      <c r="I107" s="1"/>
    </row>
    <row r="108" spans="1:9" ht="15" x14ac:dyDescent="0.25">
      <c r="A108" s="1"/>
      <c r="B108" s="1"/>
      <c r="C108" s="1"/>
      <c r="D108" s="1"/>
      <c r="E108" s="8"/>
      <c r="F108" s="1"/>
      <c r="G108" s="1"/>
      <c r="H108" s="1"/>
      <c r="I108" s="1"/>
    </row>
    <row r="109" spans="1:9" ht="15" x14ac:dyDescent="0.25">
      <c r="A109" s="1"/>
      <c r="B109" s="1"/>
      <c r="C109" s="1"/>
      <c r="D109" s="1"/>
      <c r="E109" s="8"/>
      <c r="F109" s="1"/>
      <c r="G109" s="1"/>
      <c r="H109" s="1"/>
      <c r="I109" s="1"/>
    </row>
    <row r="110" spans="1:9" ht="15" x14ac:dyDescent="0.25">
      <c r="A110" s="1"/>
      <c r="B110" s="1"/>
      <c r="C110" s="1"/>
      <c r="D110" s="1"/>
      <c r="E110" s="8"/>
      <c r="F110" s="1"/>
      <c r="G110" s="1"/>
      <c r="H110" s="1"/>
      <c r="I110" s="1"/>
    </row>
    <row r="111" spans="1:9" ht="15" x14ac:dyDescent="0.25">
      <c r="A111" s="1"/>
      <c r="B111" s="1"/>
      <c r="C111" s="1"/>
      <c r="D111" s="1"/>
      <c r="E111" s="8"/>
      <c r="F111" s="1"/>
      <c r="G111" s="1"/>
      <c r="H111" s="1"/>
      <c r="I111" s="1"/>
    </row>
    <row r="112" spans="1:9" ht="15" x14ac:dyDescent="0.25">
      <c r="A112" s="1"/>
      <c r="B112" s="1"/>
      <c r="C112" s="1"/>
      <c r="D112" s="1"/>
      <c r="E112" s="8"/>
      <c r="F112" s="1"/>
      <c r="G112" s="1"/>
      <c r="H112" s="1"/>
      <c r="I112" s="1"/>
    </row>
    <row r="113" spans="1:9" ht="15" x14ac:dyDescent="0.25">
      <c r="A113" s="1"/>
      <c r="B113" s="1"/>
      <c r="C113" s="1"/>
      <c r="D113" s="1"/>
      <c r="E113" s="8"/>
      <c r="F113" s="1"/>
      <c r="G113" s="1"/>
      <c r="H113" s="1"/>
      <c r="I113" s="1"/>
    </row>
    <row r="114" spans="1:9" ht="15" x14ac:dyDescent="0.25">
      <c r="A114" s="1"/>
      <c r="B114" s="1"/>
      <c r="C114" s="1"/>
      <c r="D114" s="1"/>
      <c r="E114" s="8"/>
      <c r="F114" s="1"/>
      <c r="G114" s="1"/>
      <c r="H114" s="1"/>
      <c r="I114" s="1"/>
    </row>
    <row r="115" spans="1:9" ht="15" x14ac:dyDescent="0.25">
      <c r="A115" s="1"/>
      <c r="B115" s="1"/>
      <c r="C115" s="1"/>
      <c r="D115" s="1"/>
      <c r="E115" s="8"/>
      <c r="F115" s="1"/>
      <c r="G115" s="1"/>
      <c r="H115" s="1"/>
      <c r="I115" s="1"/>
    </row>
    <row r="116" spans="1:9" ht="15" x14ac:dyDescent="0.25">
      <c r="A116" s="1"/>
      <c r="B116" s="1"/>
      <c r="C116" s="1"/>
      <c r="D116" s="1"/>
      <c r="E116" s="8"/>
      <c r="F116" s="1"/>
      <c r="G116" s="1"/>
      <c r="H116" s="1"/>
      <c r="I116" s="1"/>
    </row>
    <row r="117" spans="1:9" ht="15" x14ac:dyDescent="0.25">
      <c r="A117" s="1"/>
      <c r="B117" s="1"/>
      <c r="C117" s="1"/>
      <c r="D117" s="1"/>
      <c r="E117" s="8"/>
      <c r="F117" s="1"/>
      <c r="G117" s="1"/>
      <c r="H117" s="1"/>
      <c r="I117" s="1"/>
    </row>
    <row r="118" spans="1:9" ht="15" x14ac:dyDescent="0.25">
      <c r="A118" s="1"/>
      <c r="B118" s="1"/>
      <c r="C118" s="1"/>
      <c r="D118" s="1"/>
      <c r="E118" s="8"/>
      <c r="F118" s="1"/>
      <c r="G118" s="1"/>
      <c r="H118" s="1"/>
      <c r="I118" s="1"/>
    </row>
    <row r="119" spans="1:9" x14ac:dyDescent="0.25">
      <c r="E119" s="8"/>
    </row>
    <row r="120" spans="1:9" x14ac:dyDescent="0.25">
      <c r="E120" s="8"/>
    </row>
    <row r="121" spans="1:9" x14ac:dyDescent="0.25">
      <c r="E121" s="8"/>
    </row>
    <row r="122" spans="1:9" x14ac:dyDescent="0.25">
      <c r="E122" s="8"/>
    </row>
  </sheetData>
  <mergeCells count="6">
    <mergeCell ref="A52:D52"/>
    <mergeCell ref="A42:D42"/>
    <mergeCell ref="A3:D3"/>
    <mergeCell ref="A1:D1"/>
    <mergeCell ref="A36:D36"/>
    <mergeCell ref="A24:D24"/>
  </mergeCells>
  <phoneticPr fontId="1" type="noConversion"/>
  <pageMargins left="0.75" right="0.75" top="1" bottom="1" header="0" footer="0"/>
  <pageSetup scale="9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A5DC4-5D4B-48A9-B0F9-3A691F4EE2E2}">
  <dimension ref="A1"/>
  <sheetViews>
    <sheetView workbookViewId="0">
      <selection activeCell="L16" sqref="L16"/>
    </sheetView>
  </sheetViews>
  <sheetFormatPr baseColWidth="10" defaultRowHeight="13.2" x14ac:dyDescent="0.25"/>
  <sheetData/>
  <phoneticPr fontId="1" type="noConversion"/>
  <pageMargins left="0.75" right="0.75" top="1" bottom="1" header="0" footer="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BD4E1-26ED-49FC-9E79-F128CF61742F}">
  <dimension ref="A1:B145"/>
  <sheetViews>
    <sheetView workbookViewId="0">
      <selection activeCell="C74" sqref="C74"/>
    </sheetView>
  </sheetViews>
  <sheetFormatPr baseColWidth="10" defaultRowHeight="13.2" x14ac:dyDescent="0.25"/>
  <sheetData>
    <row r="1" spans="1:2" x14ac:dyDescent="0.25">
      <c r="A1" t="s">
        <v>26</v>
      </c>
      <c r="B1" t="s">
        <v>29</v>
      </c>
    </row>
    <row r="2" spans="1:2" x14ac:dyDescent="0.25">
      <c r="A2">
        <v>1.923319</v>
      </c>
      <c r="B2">
        <v>18.813610000000001</v>
      </c>
    </row>
    <row r="3" spans="1:2" x14ac:dyDescent="0.25">
      <c r="A3">
        <v>2.073229</v>
      </c>
      <c r="B3">
        <v>19.24689</v>
      </c>
    </row>
    <row r="4" spans="1:2" x14ac:dyDescent="0.25">
      <c r="A4">
        <v>2.2109899999999998</v>
      </c>
      <c r="B4">
        <v>19.915590000000002</v>
      </c>
    </row>
    <row r="5" spans="1:2" x14ac:dyDescent="0.25">
      <c r="A5">
        <v>2.258915</v>
      </c>
      <c r="B5">
        <v>20.143609999999999</v>
      </c>
    </row>
    <row r="6" spans="1:2" x14ac:dyDescent="0.25">
      <c r="A6">
        <v>2.4612319999999999</v>
      </c>
      <c r="B6">
        <v>20.607520000000001</v>
      </c>
    </row>
    <row r="7" spans="1:2" x14ac:dyDescent="0.25">
      <c r="A7">
        <v>2.6247739999999999</v>
      </c>
      <c r="B7">
        <v>21.32349</v>
      </c>
    </row>
    <row r="8" spans="1:2" x14ac:dyDescent="0.25">
      <c r="A8">
        <v>2.7693310000000002</v>
      </c>
      <c r="B8">
        <v>21.814579999999999</v>
      </c>
    </row>
    <row r="9" spans="1:2" x14ac:dyDescent="0.25">
      <c r="A9">
        <v>2.8906879999999999</v>
      </c>
      <c r="B9">
        <v>22.064340000000001</v>
      </c>
    </row>
    <row r="10" spans="1:2" x14ac:dyDescent="0.25">
      <c r="A10">
        <v>3.082767</v>
      </c>
      <c r="B10">
        <v>23.356729999999999</v>
      </c>
    </row>
    <row r="11" spans="1:2" x14ac:dyDescent="0.25">
      <c r="A11">
        <v>3.323048</v>
      </c>
      <c r="B11">
        <v>24.168220000000002</v>
      </c>
    </row>
    <row r="12" spans="1:2" x14ac:dyDescent="0.25">
      <c r="A12">
        <v>3.5820590000000001</v>
      </c>
      <c r="B12">
        <v>24.724820000000001</v>
      </c>
    </row>
    <row r="13" spans="1:2" x14ac:dyDescent="0.25">
      <c r="A13">
        <v>3.7793369999999999</v>
      </c>
      <c r="B13">
        <v>25.876760000000001</v>
      </c>
    </row>
    <row r="14" spans="1:2" x14ac:dyDescent="0.25">
      <c r="A14">
        <v>3.9028809999999998</v>
      </c>
      <c r="B14">
        <v>26.4727</v>
      </c>
    </row>
    <row r="15" spans="1:2" x14ac:dyDescent="0.25">
      <c r="A15">
        <v>4.2524379999999997</v>
      </c>
      <c r="B15">
        <v>27.082370000000001</v>
      </c>
    </row>
    <row r="16" spans="1:2" x14ac:dyDescent="0.25">
      <c r="A16">
        <v>4.6832479999999999</v>
      </c>
      <c r="B16">
        <v>28.668679999999998</v>
      </c>
    </row>
    <row r="17" spans="1:2" x14ac:dyDescent="0.25">
      <c r="A17">
        <v>5.102697</v>
      </c>
      <c r="B17">
        <v>28.668679999999998</v>
      </c>
    </row>
    <row r="18" spans="1:2" x14ac:dyDescent="0.25">
      <c r="A18">
        <v>5.6196460000000004</v>
      </c>
      <c r="B18">
        <v>30.69538</v>
      </c>
    </row>
    <row r="19" spans="1:2" x14ac:dyDescent="0.25">
      <c r="A19">
        <v>6.0576619999999997</v>
      </c>
      <c r="B19">
        <v>31.04682</v>
      </c>
    </row>
    <row r="20" spans="1:2" x14ac:dyDescent="0.25">
      <c r="A20">
        <v>6.3912810000000002</v>
      </c>
      <c r="B20">
        <v>32.125500000000002</v>
      </c>
    </row>
    <row r="21" spans="1:2" x14ac:dyDescent="0.25">
      <c r="A21">
        <v>6.3912810000000002</v>
      </c>
      <c r="B21">
        <v>32.125500000000002</v>
      </c>
    </row>
    <row r="22" spans="1:2" x14ac:dyDescent="0.25">
      <c r="A22">
        <v>7.0387750000000002</v>
      </c>
      <c r="B22">
        <v>33.622250000000001</v>
      </c>
    </row>
    <row r="23" spans="1:2" x14ac:dyDescent="0.25">
      <c r="A23">
        <v>7.8354309999999998</v>
      </c>
      <c r="B23">
        <v>35.188720000000004</v>
      </c>
    </row>
    <row r="24" spans="1:2" x14ac:dyDescent="0.25">
      <c r="A24">
        <v>8.5372009999999996</v>
      </c>
      <c r="B24">
        <v>36.828189999999999</v>
      </c>
    </row>
    <row r="25" spans="1:2" x14ac:dyDescent="0.25">
      <c r="A25">
        <v>9.0073779999999992</v>
      </c>
      <c r="B25">
        <v>38.10772</v>
      </c>
    </row>
    <row r="26" spans="1:2" x14ac:dyDescent="0.25">
      <c r="A26">
        <v>9.8141110000000005</v>
      </c>
      <c r="B26">
        <v>39.883180000000003</v>
      </c>
    </row>
    <row r="27" spans="1:2" x14ac:dyDescent="0.25">
      <c r="A27">
        <v>10.466229999999999</v>
      </c>
      <c r="B27">
        <v>40.339820000000003</v>
      </c>
    </row>
    <row r="28" spans="1:2" x14ac:dyDescent="0.25">
      <c r="A28">
        <v>10.92488</v>
      </c>
      <c r="B28">
        <v>41.74136</v>
      </c>
    </row>
    <row r="29" spans="1:2" x14ac:dyDescent="0.25">
      <c r="A29">
        <v>11.65081</v>
      </c>
      <c r="B29">
        <v>42.702669999999998</v>
      </c>
    </row>
    <row r="30" spans="1:2" x14ac:dyDescent="0.25">
      <c r="A30">
        <v>12.6943</v>
      </c>
      <c r="B30">
        <v>44.692210000000003</v>
      </c>
    </row>
    <row r="31" spans="1:2" x14ac:dyDescent="0.25">
      <c r="A31">
        <v>13.831250000000001</v>
      </c>
      <c r="B31">
        <v>46.244959999999999</v>
      </c>
    </row>
    <row r="32" spans="1:2" x14ac:dyDescent="0.25">
      <c r="A32">
        <v>15.232480000000001</v>
      </c>
      <c r="B32">
        <v>46.774450000000002</v>
      </c>
    </row>
    <row r="33" spans="1:2" x14ac:dyDescent="0.25">
      <c r="A33">
        <v>15.730420000000001</v>
      </c>
      <c r="B33">
        <v>47.851669999999999</v>
      </c>
    </row>
    <row r="34" spans="1:2" x14ac:dyDescent="0.25">
      <c r="A34">
        <v>16.41976</v>
      </c>
      <c r="B34">
        <v>49.514189999999999</v>
      </c>
    </row>
    <row r="35" spans="1:2" x14ac:dyDescent="0.25">
      <c r="A35">
        <v>17.324059999999999</v>
      </c>
      <c r="B35">
        <v>50.081099999999999</v>
      </c>
    </row>
    <row r="36" spans="1:2" x14ac:dyDescent="0.25">
      <c r="A36">
        <v>18.87567</v>
      </c>
      <c r="B36">
        <v>52.414409999999997</v>
      </c>
    </row>
    <row r="37" spans="1:2" x14ac:dyDescent="0.25">
      <c r="A37">
        <v>19.702819999999999</v>
      </c>
      <c r="B37">
        <v>53.621519999999997</v>
      </c>
    </row>
    <row r="38" spans="1:2" x14ac:dyDescent="0.25">
      <c r="A38">
        <v>21.012029999999999</v>
      </c>
      <c r="B38">
        <v>54.856430000000003</v>
      </c>
    </row>
    <row r="39" spans="1:2" x14ac:dyDescent="0.25">
      <c r="A39">
        <v>22.64978</v>
      </c>
      <c r="B39">
        <v>57.412219999999998</v>
      </c>
    </row>
    <row r="40" spans="1:2" x14ac:dyDescent="0.25">
      <c r="A40">
        <v>23.897189999999998</v>
      </c>
      <c r="B40">
        <v>59.406910000000003</v>
      </c>
    </row>
    <row r="41" spans="1:2" x14ac:dyDescent="0.25">
      <c r="A41">
        <v>26.601900000000001</v>
      </c>
      <c r="B41">
        <v>60.775060000000003</v>
      </c>
    </row>
    <row r="42" spans="1:2" x14ac:dyDescent="0.25">
      <c r="A42">
        <v>29.612729999999999</v>
      </c>
      <c r="B42">
        <v>63.6066</v>
      </c>
    </row>
    <row r="43" spans="1:2" x14ac:dyDescent="0.25">
      <c r="A43">
        <v>31.58042</v>
      </c>
      <c r="B43">
        <v>67.332269999999994</v>
      </c>
    </row>
    <row r="44" spans="1:2" x14ac:dyDescent="0.25">
      <c r="A44">
        <v>34.408880000000003</v>
      </c>
      <c r="B44">
        <v>68.103189999999998</v>
      </c>
    </row>
    <row r="45" spans="1:2" x14ac:dyDescent="0.25">
      <c r="A45">
        <v>36.695259999999998</v>
      </c>
      <c r="B45">
        <v>72.092230000000001</v>
      </c>
    </row>
    <row r="46" spans="1:2" x14ac:dyDescent="0.25">
      <c r="A46">
        <v>40.41283</v>
      </c>
      <c r="B46">
        <v>74.596950000000007</v>
      </c>
    </row>
    <row r="47" spans="1:2" x14ac:dyDescent="0.25">
      <c r="A47">
        <v>42.63852</v>
      </c>
      <c r="B47">
        <v>77.188689999999994</v>
      </c>
    </row>
    <row r="48" spans="1:2" x14ac:dyDescent="0.25">
      <c r="A48">
        <v>44.986789999999999</v>
      </c>
      <c r="B48">
        <v>78.072460000000007</v>
      </c>
    </row>
    <row r="49" spans="1:2" x14ac:dyDescent="0.25">
      <c r="A49">
        <v>47.464390000000002</v>
      </c>
      <c r="B49">
        <v>78.966350000000006</v>
      </c>
    </row>
    <row r="50" spans="1:2" x14ac:dyDescent="0.25">
      <c r="A50">
        <v>50.078440000000001</v>
      </c>
      <c r="B50">
        <v>82.645449999999997</v>
      </c>
    </row>
    <row r="51" spans="1:2" x14ac:dyDescent="0.25">
      <c r="A51">
        <v>53.981720000000003</v>
      </c>
      <c r="B51">
        <v>83.591700000000003</v>
      </c>
    </row>
    <row r="52" spans="1:2" x14ac:dyDescent="0.25">
      <c r="A52">
        <v>56.954709999999999</v>
      </c>
      <c r="B52">
        <v>87.486279999999994</v>
      </c>
    </row>
    <row r="53" spans="1:2" x14ac:dyDescent="0.25">
      <c r="A53">
        <v>59.450560000000003</v>
      </c>
      <c r="B53">
        <v>88.487949999999998</v>
      </c>
    </row>
    <row r="54" spans="1:2" x14ac:dyDescent="0.25">
      <c r="A54">
        <v>62.055790000000002</v>
      </c>
      <c r="B54">
        <v>90.525840000000002</v>
      </c>
    </row>
    <row r="55" spans="1:2" x14ac:dyDescent="0.25">
      <c r="A55">
        <v>66.892629999999997</v>
      </c>
      <c r="B55">
        <v>94.743489999999994</v>
      </c>
    </row>
    <row r="56" spans="1:2" x14ac:dyDescent="0.25">
      <c r="A56">
        <v>69.823980000000006</v>
      </c>
      <c r="B56">
        <v>98.03519</v>
      </c>
    </row>
    <row r="57" spans="1:2" x14ac:dyDescent="0.25">
      <c r="A57">
        <v>73.669460000000001</v>
      </c>
      <c r="B57">
        <v>100.2929</v>
      </c>
    </row>
    <row r="58" spans="1:2" x14ac:dyDescent="0.25">
      <c r="A58">
        <v>77.726730000000003</v>
      </c>
      <c r="B58">
        <v>103.7775</v>
      </c>
    </row>
    <row r="59" spans="1:2" x14ac:dyDescent="0.25">
      <c r="A59">
        <v>85.601150000000004</v>
      </c>
      <c r="B59">
        <v>104.9657</v>
      </c>
    </row>
    <row r="60" spans="1:2" x14ac:dyDescent="0.25">
      <c r="A60">
        <v>87.456630000000004</v>
      </c>
      <c r="B60">
        <v>106.1675</v>
      </c>
    </row>
    <row r="61" spans="1:2" x14ac:dyDescent="0.25">
      <c r="A61">
        <v>95.289569999999998</v>
      </c>
      <c r="B61">
        <v>111.1139</v>
      </c>
    </row>
    <row r="62" spans="1:2" x14ac:dyDescent="0.25">
      <c r="A62">
        <v>103.8241</v>
      </c>
      <c r="B62">
        <v>116.2907</v>
      </c>
    </row>
    <row r="63" spans="1:2" x14ac:dyDescent="0.25">
      <c r="A63">
        <v>109.542</v>
      </c>
      <c r="B63">
        <v>117.62220000000001</v>
      </c>
    </row>
    <row r="64" spans="1:2" x14ac:dyDescent="0.25">
      <c r="A64">
        <v>118.0802</v>
      </c>
      <c r="B64">
        <v>125.9374</v>
      </c>
    </row>
    <row r="65" spans="1:2" x14ac:dyDescent="0.25">
      <c r="A65">
        <v>123.2546</v>
      </c>
      <c r="B65">
        <v>125.9374</v>
      </c>
    </row>
    <row r="66" spans="1:2" x14ac:dyDescent="0.25">
      <c r="A66">
        <v>134.2937</v>
      </c>
      <c r="B66">
        <v>134.84030000000001</v>
      </c>
    </row>
    <row r="67" spans="1:2" x14ac:dyDescent="0.25">
      <c r="A67">
        <v>144.7611</v>
      </c>
      <c r="B67">
        <v>134.84030000000001</v>
      </c>
    </row>
    <row r="68" spans="1:2" x14ac:dyDescent="0.25">
      <c r="A68">
        <v>156.04429999999999</v>
      </c>
      <c r="B68">
        <v>137.94569999999999</v>
      </c>
    </row>
    <row r="69" spans="1:2" x14ac:dyDescent="0.25">
      <c r="A69">
        <v>166.41300000000001</v>
      </c>
      <c r="B69">
        <v>142.73840000000001</v>
      </c>
    </row>
    <row r="70" spans="1:2" x14ac:dyDescent="0.25">
      <c r="A70">
        <v>175.57810000000001</v>
      </c>
      <c r="B70">
        <v>146.0257</v>
      </c>
    </row>
    <row r="71" spans="1:2" x14ac:dyDescent="0.25">
      <c r="A71">
        <v>183.2722</v>
      </c>
      <c r="B71">
        <v>149.3886</v>
      </c>
    </row>
    <row r="72" spans="1:2" x14ac:dyDescent="0.25">
      <c r="A72">
        <v>197.55709999999999</v>
      </c>
      <c r="B72">
        <v>152.82910000000001</v>
      </c>
    </row>
    <row r="73" spans="1:2" x14ac:dyDescent="0.25">
      <c r="A73">
        <v>206.21440000000001</v>
      </c>
      <c r="B73">
        <v>158.13890000000001</v>
      </c>
    </row>
    <row r="74" spans="1:2" x14ac:dyDescent="0.25">
      <c r="A74">
        <v>212.9555</v>
      </c>
      <c r="B74">
        <v>161.7809</v>
      </c>
    </row>
    <row r="75" spans="1:2" x14ac:dyDescent="0.25">
      <c r="A75">
        <v>222.28749999999999</v>
      </c>
      <c r="B75">
        <v>165.5067</v>
      </c>
    </row>
    <row r="76" spans="1:2" x14ac:dyDescent="0.25">
      <c r="A76">
        <v>232.0284</v>
      </c>
      <c r="B76">
        <v>169.31829999999999</v>
      </c>
    </row>
    <row r="77" spans="1:2" x14ac:dyDescent="0.25">
      <c r="A77">
        <v>250.11359999999999</v>
      </c>
      <c r="B77">
        <v>175.20099999999999</v>
      </c>
    </row>
    <row r="78" spans="1:2" x14ac:dyDescent="0.25">
      <c r="A78">
        <v>263.88839999999999</v>
      </c>
      <c r="B78">
        <v>177.20699999999999</v>
      </c>
    </row>
    <row r="79" spans="1:2" x14ac:dyDescent="0.25">
      <c r="A79">
        <v>278.42169999999999</v>
      </c>
      <c r="B79">
        <v>183.36369999999999</v>
      </c>
    </row>
    <row r="80" spans="1:2" x14ac:dyDescent="0.25">
      <c r="A80">
        <v>293.75560000000002</v>
      </c>
      <c r="B80">
        <v>185.4632</v>
      </c>
    </row>
    <row r="81" spans="1:2" x14ac:dyDescent="0.25">
      <c r="A81">
        <v>303.35820000000001</v>
      </c>
      <c r="B81">
        <v>191.9067</v>
      </c>
    </row>
    <row r="82" spans="1:2" x14ac:dyDescent="0.25">
      <c r="A82">
        <v>316.65179999999998</v>
      </c>
      <c r="B82">
        <v>194.10400000000001</v>
      </c>
    </row>
    <row r="83" spans="1:2" x14ac:dyDescent="0.25">
      <c r="A83">
        <v>327.00310000000002</v>
      </c>
      <c r="B83">
        <v>203.1474</v>
      </c>
    </row>
    <row r="84" spans="1:2" x14ac:dyDescent="0.25">
      <c r="A84">
        <v>345.01240000000001</v>
      </c>
      <c r="B84">
        <v>203.1474</v>
      </c>
    </row>
    <row r="85" spans="1:2" x14ac:dyDescent="0.25">
      <c r="A85">
        <v>364.0136</v>
      </c>
      <c r="B85">
        <v>210.2054</v>
      </c>
    </row>
    <row r="86" spans="1:2" x14ac:dyDescent="0.25">
      <c r="A86">
        <v>388.2013</v>
      </c>
      <c r="B86">
        <v>210.2054</v>
      </c>
    </row>
    <row r="87" spans="1:2" x14ac:dyDescent="0.25">
      <c r="A87">
        <v>396.61610000000002</v>
      </c>
      <c r="B87">
        <v>217.5086</v>
      </c>
    </row>
    <row r="88" spans="1:2" x14ac:dyDescent="0.25">
      <c r="A88">
        <v>427.52960000000002</v>
      </c>
      <c r="B88">
        <v>222.5179</v>
      </c>
    </row>
    <row r="89" spans="1:2" x14ac:dyDescent="0.25">
      <c r="A89">
        <v>455.93799999999999</v>
      </c>
      <c r="B89">
        <v>232.88509999999999</v>
      </c>
    </row>
    <row r="90" spans="1:2" x14ac:dyDescent="0.25">
      <c r="A90">
        <v>507.54140000000001</v>
      </c>
      <c r="B90">
        <v>238.24850000000001</v>
      </c>
    </row>
    <row r="91" spans="1:2" x14ac:dyDescent="0.25">
      <c r="A91">
        <v>571.07590000000005</v>
      </c>
      <c r="B91">
        <v>246.52590000000001</v>
      </c>
    </row>
    <row r="92" spans="1:2" x14ac:dyDescent="0.25">
      <c r="A92">
        <v>541.26610000000005</v>
      </c>
      <c r="B92">
        <v>246.52590000000001</v>
      </c>
    </row>
    <row r="93" spans="1:2" x14ac:dyDescent="0.25">
      <c r="A93">
        <v>589.74400000000003</v>
      </c>
      <c r="B93">
        <v>255.09110000000001</v>
      </c>
    </row>
    <row r="94" spans="1:2" x14ac:dyDescent="0.25">
      <c r="A94">
        <v>635.71079999999995</v>
      </c>
      <c r="B94">
        <v>258.01170000000002</v>
      </c>
    </row>
    <row r="95" spans="1:2" x14ac:dyDescent="0.25">
      <c r="A95">
        <v>649.49040000000002</v>
      </c>
      <c r="B95">
        <v>263.9538</v>
      </c>
    </row>
    <row r="96" spans="1:2" x14ac:dyDescent="0.25">
      <c r="A96">
        <v>677.95230000000004</v>
      </c>
      <c r="B96">
        <v>273.12450000000001</v>
      </c>
    </row>
    <row r="97" spans="1:2" x14ac:dyDescent="0.25">
      <c r="A97">
        <v>723.00030000000004</v>
      </c>
      <c r="B97">
        <v>282.61360000000002</v>
      </c>
    </row>
    <row r="98" spans="1:2" x14ac:dyDescent="0.25">
      <c r="A98">
        <v>762.81899999999996</v>
      </c>
      <c r="B98">
        <v>289.1223</v>
      </c>
    </row>
    <row r="99" spans="1:2" x14ac:dyDescent="0.25">
      <c r="A99">
        <v>813.50609999999995</v>
      </c>
      <c r="B99">
        <v>292.43259999999998</v>
      </c>
    </row>
    <row r="100" spans="1:2" x14ac:dyDescent="0.25">
      <c r="A100">
        <v>840.09950000000003</v>
      </c>
      <c r="B100">
        <v>302.5926</v>
      </c>
    </row>
    <row r="101" spans="1:2" x14ac:dyDescent="0.25">
      <c r="A101">
        <v>886.36680000000001</v>
      </c>
      <c r="B101">
        <v>306.05720000000002</v>
      </c>
    </row>
    <row r="102" spans="1:2" x14ac:dyDescent="0.25">
      <c r="A102">
        <v>915.3415</v>
      </c>
      <c r="B102">
        <v>323.98399999999998</v>
      </c>
    </row>
    <row r="103" spans="1:2" x14ac:dyDescent="0.25">
      <c r="A103">
        <v>955.45360000000005</v>
      </c>
      <c r="B103">
        <v>323.98399999999998</v>
      </c>
    </row>
    <row r="104" spans="1:2" x14ac:dyDescent="0.25">
      <c r="A104">
        <v>1018.941</v>
      </c>
      <c r="B104">
        <v>331.44540000000001</v>
      </c>
    </row>
    <row r="105" spans="1:2" x14ac:dyDescent="0.25">
      <c r="A105">
        <v>1052.25</v>
      </c>
      <c r="B105">
        <v>335.24040000000002</v>
      </c>
    </row>
    <row r="106" spans="1:2" x14ac:dyDescent="0.25">
      <c r="A106">
        <v>1098.3610000000001</v>
      </c>
      <c r="B106">
        <v>350.85939999999999</v>
      </c>
    </row>
    <row r="107" spans="1:2" x14ac:dyDescent="0.25">
      <c r="A107">
        <v>1171.3440000000001</v>
      </c>
      <c r="B107">
        <v>350.85939999999999</v>
      </c>
    </row>
    <row r="108" spans="1:2" x14ac:dyDescent="0.25">
      <c r="A108">
        <v>1209.635</v>
      </c>
      <c r="B108">
        <v>358.93970000000002</v>
      </c>
    </row>
    <row r="109" spans="1:2" x14ac:dyDescent="0.25">
      <c r="A109">
        <v>1262.643</v>
      </c>
      <c r="B109">
        <v>363.04930000000002</v>
      </c>
    </row>
    <row r="110" spans="1:2" x14ac:dyDescent="0.25">
      <c r="A110">
        <v>1303.9179999999999</v>
      </c>
      <c r="B110">
        <v>371.41039999999998</v>
      </c>
    </row>
    <row r="111" spans="1:2" x14ac:dyDescent="0.25">
      <c r="A111">
        <v>1361.058</v>
      </c>
      <c r="B111">
        <v>375.66289999999998</v>
      </c>
    </row>
    <row r="112" spans="1:2" x14ac:dyDescent="0.25">
      <c r="A112">
        <v>1451.4970000000001</v>
      </c>
      <c r="B112">
        <v>384.31450000000001</v>
      </c>
    </row>
    <row r="113" spans="1:2" x14ac:dyDescent="0.25">
      <c r="A113">
        <v>1531.4359999999999</v>
      </c>
      <c r="B113">
        <v>402.2199</v>
      </c>
    </row>
    <row r="114" spans="1:2" x14ac:dyDescent="0.25">
      <c r="A114">
        <v>1564.6310000000001</v>
      </c>
      <c r="B114">
        <v>402.2199</v>
      </c>
    </row>
    <row r="115" spans="1:2" x14ac:dyDescent="0.25">
      <c r="A115">
        <v>1686.5840000000001</v>
      </c>
      <c r="B115">
        <v>411.48309999999998</v>
      </c>
    </row>
    <row r="116" spans="1:2" x14ac:dyDescent="0.25">
      <c r="A116">
        <v>1723.143</v>
      </c>
      <c r="B116">
        <v>420.95960000000002</v>
      </c>
    </row>
    <row r="117" spans="1:2" x14ac:dyDescent="0.25">
      <c r="A117">
        <v>1837.6410000000001</v>
      </c>
      <c r="B117">
        <v>440.57229999999998</v>
      </c>
    </row>
    <row r="118" spans="1:2" x14ac:dyDescent="0.25">
      <c r="A118">
        <v>1918.17</v>
      </c>
      <c r="B118">
        <v>445.61649999999997</v>
      </c>
    </row>
    <row r="119" spans="1:2" x14ac:dyDescent="0.25">
      <c r="A119">
        <v>1959.748</v>
      </c>
      <c r="B119">
        <v>455.87920000000003</v>
      </c>
    </row>
    <row r="120" spans="1:2" x14ac:dyDescent="0.25">
      <c r="A120">
        <v>2067.6790000000001</v>
      </c>
      <c r="B120">
        <v>461.09879999999998</v>
      </c>
    </row>
    <row r="121" spans="1:2" x14ac:dyDescent="0.25">
      <c r="A121">
        <v>2112.498</v>
      </c>
      <c r="B121">
        <v>466.37810000000002</v>
      </c>
    </row>
    <row r="122" spans="1:2" x14ac:dyDescent="0.25">
      <c r="A122">
        <v>2181.5549999999998</v>
      </c>
      <c r="B122">
        <v>471.71800000000002</v>
      </c>
    </row>
    <row r="123" spans="1:2" x14ac:dyDescent="0.25">
      <c r="A123">
        <v>2252.8679999999999</v>
      </c>
      <c r="B123">
        <v>471.71800000000002</v>
      </c>
    </row>
    <row r="124" spans="1:2" x14ac:dyDescent="0.25">
      <c r="A124">
        <v>2326.5129999999999</v>
      </c>
      <c r="B124">
        <v>477.11880000000002</v>
      </c>
    </row>
    <row r="125" spans="1:2" x14ac:dyDescent="0.25">
      <c r="A125">
        <v>2402.5659999999998</v>
      </c>
      <c r="B125">
        <v>482.58170000000001</v>
      </c>
    </row>
    <row r="126" spans="1:2" x14ac:dyDescent="0.25">
      <c r="A126">
        <v>2507.85</v>
      </c>
      <c r="B126">
        <v>493.69560000000001</v>
      </c>
    </row>
    <row r="127" spans="1:2" x14ac:dyDescent="0.25">
      <c r="A127">
        <v>2703.3209999999999</v>
      </c>
      <c r="B127">
        <v>499.34809999999999</v>
      </c>
    </row>
    <row r="128" spans="1:2" x14ac:dyDescent="0.25">
      <c r="A128">
        <v>2645.9659999999999</v>
      </c>
      <c r="B128">
        <v>505.06549999999999</v>
      </c>
    </row>
    <row r="129" spans="1:2" x14ac:dyDescent="0.25">
      <c r="A129">
        <v>2732.462</v>
      </c>
      <c r="B129">
        <v>516.69719999999995</v>
      </c>
    </row>
    <row r="130" spans="1:2" x14ac:dyDescent="0.25">
      <c r="A130">
        <v>2852.203</v>
      </c>
      <c r="B130">
        <v>528.59670000000006</v>
      </c>
    </row>
    <row r="131" spans="1:2" x14ac:dyDescent="0.25">
      <c r="A131">
        <v>2977.192</v>
      </c>
      <c r="B131">
        <v>528.59670000000006</v>
      </c>
    </row>
    <row r="132" spans="1:2" x14ac:dyDescent="0.25">
      <c r="A132">
        <v>3074.5140000000001</v>
      </c>
      <c r="B132">
        <v>546.96180000000004</v>
      </c>
    </row>
    <row r="133" spans="1:2" x14ac:dyDescent="0.25">
      <c r="A133">
        <v>3141.1570000000002</v>
      </c>
      <c r="B133">
        <v>559.55840000000001</v>
      </c>
    </row>
    <row r="134" spans="1:2" x14ac:dyDescent="0.25">
      <c r="A134">
        <v>3243.8389999999999</v>
      </c>
      <c r="B134">
        <v>572.44510000000002</v>
      </c>
    </row>
    <row r="135" spans="1:2" x14ac:dyDescent="0.25">
      <c r="A135">
        <v>3385.99</v>
      </c>
      <c r="B135">
        <v>578.99950000000001</v>
      </c>
    </row>
    <row r="136" spans="1:2" x14ac:dyDescent="0.25">
      <c r="A136">
        <v>3459.3850000000002</v>
      </c>
      <c r="B136">
        <v>592.33389999999997</v>
      </c>
    </row>
    <row r="137" spans="1:2" x14ac:dyDescent="0.25">
      <c r="A137">
        <v>3649.9059999999999</v>
      </c>
      <c r="B137">
        <v>612.91330000000005</v>
      </c>
    </row>
    <row r="138" spans="1:2" x14ac:dyDescent="0.25">
      <c r="A138">
        <v>3850.9209999999998</v>
      </c>
      <c r="B138">
        <v>612.91330000000005</v>
      </c>
    </row>
    <row r="139" spans="1:2" x14ac:dyDescent="0.25">
      <c r="A139">
        <v>4019.674</v>
      </c>
      <c r="B139">
        <v>627.02869999999996</v>
      </c>
    </row>
    <row r="140" spans="1:2" x14ac:dyDescent="0.25">
      <c r="A140">
        <v>4106.8059999999996</v>
      </c>
      <c r="B140">
        <v>634.20809999999994</v>
      </c>
    </row>
    <row r="141" spans="1:2" x14ac:dyDescent="0.25">
      <c r="A141">
        <v>4286.7719999999999</v>
      </c>
      <c r="B141">
        <v>634.20809999999994</v>
      </c>
    </row>
    <row r="142" spans="1:2" x14ac:dyDescent="0.25">
      <c r="A142">
        <v>4379.6909999999998</v>
      </c>
      <c r="B142">
        <v>648.81399999999996</v>
      </c>
    </row>
    <row r="143" spans="1:2" x14ac:dyDescent="0.25">
      <c r="A143">
        <v>4474.625</v>
      </c>
      <c r="B143">
        <v>656.24239999999998</v>
      </c>
    </row>
    <row r="144" spans="1:2" x14ac:dyDescent="0.25">
      <c r="A144">
        <v>4670.7110000000002</v>
      </c>
      <c r="B144">
        <v>671.35569999999996</v>
      </c>
    </row>
    <row r="145" spans="1:2" x14ac:dyDescent="0.25">
      <c r="A145">
        <v>4670.7110000000002</v>
      </c>
      <c r="B145">
        <v>671.35569999999996</v>
      </c>
    </row>
  </sheetData>
  <phoneticPr fontId="1" type="noConversion"/>
  <pageMargins left="0.75" right="0.75" top="1" bottom="1" header="0" footer="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70FE0-ECDA-4949-8C12-5BEA95CE7B52}">
  <dimension ref="A1:B39"/>
  <sheetViews>
    <sheetView workbookViewId="0">
      <selection activeCell="N24" sqref="N24"/>
    </sheetView>
  </sheetViews>
  <sheetFormatPr baseColWidth="10" defaultRowHeight="13.2" x14ac:dyDescent="0.25"/>
  <sheetData>
    <row r="1" spans="1:2" x14ac:dyDescent="0.25">
      <c r="A1">
        <v>1.218623</v>
      </c>
      <c r="B1" s="17">
        <v>7.8059069999999994E-2</v>
      </c>
    </row>
    <row r="2" spans="1:2" x14ac:dyDescent="0.25">
      <c r="A2">
        <v>1.167762</v>
      </c>
      <c r="B2" s="17">
        <v>8.4388190000000002E-2</v>
      </c>
    </row>
    <row r="3" spans="1:2" x14ac:dyDescent="0.25">
      <c r="A3">
        <v>1.112833</v>
      </c>
      <c r="B3" s="17">
        <v>8.6497889999999994E-2</v>
      </c>
    </row>
    <row r="4" spans="1:2" x14ac:dyDescent="0.25">
      <c r="A4">
        <v>1.0599369999999999</v>
      </c>
      <c r="B4" s="17">
        <v>8.6497889999999994E-2</v>
      </c>
    </row>
    <row r="5" spans="1:2" x14ac:dyDescent="0.25">
      <c r="A5">
        <v>1.0111110000000001</v>
      </c>
      <c r="B5" s="17">
        <v>8.860759E-2</v>
      </c>
    </row>
    <row r="6" spans="1:2" x14ac:dyDescent="0.25">
      <c r="A6">
        <v>0.95414710000000003</v>
      </c>
      <c r="B6" s="17">
        <v>9.2827010000000001E-2</v>
      </c>
    </row>
    <row r="7" spans="1:2" x14ac:dyDescent="0.25">
      <c r="A7">
        <v>0.89718310000000001</v>
      </c>
      <c r="B7">
        <v>0.1012658</v>
      </c>
    </row>
    <row r="8" spans="1:2" x14ac:dyDescent="0.25">
      <c r="A8">
        <v>0.8381847</v>
      </c>
      <c r="B8">
        <v>0.1097046</v>
      </c>
    </row>
    <row r="9" spans="1:2" x14ac:dyDescent="0.25">
      <c r="A9">
        <v>0.78122060000000004</v>
      </c>
      <c r="B9">
        <v>0.11603380000000001</v>
      </c>
    </row>
    <row r="10" spans="1:2" x14ac:dyDescent="0.25">
      <c r="A10">
        <v>0.72018780000000004</v>
      </c>
      <c r="B10">
        <v>0.1244726</v>
      </c>
    </row>
    <row r="11" spans="1:2" x14ac:dyDescent="0.25">
      <c r="A11">
        <v>0.66118929999999998</v>
      </c>
      <c r="B11">
        <v>0.13080169999999999</v>
      </c>
    </row>
    <row r="12" spans="1:2" x14ac:dyDescent="0.25">
      <c r="A12">
        <v>0.58184659999999999</v>
      </c>
      <c r="B12">
        <v>0.14556959999999999</v>
      </c>
    </row>
    <row r="13" spans="1:2" x14ac:dyDescent="0.25">
      <c r="A13">
        <v>0.5330203</v>
      </c>
      <c r="B13">
        <v>0.1603376</v>
      </c>
    </row>
    <row r="14" spans="1:2" x14ac:dyDescent="0.25">
      <c r="A14">
        <v>0.4719875</v>
      </c>
      <c r="B14">
        <v>0.1751055</v>
      </c>
    </row>
    <row r="15" spans="1:2" x14ac:dyDescent="0.25">
      <c r="A15">
        <v>0.41502349999999999</v>
      </c>
      <c r="B15">
        <v>0.1898734</v>
      </c>
    </row>
    <row r="16" spans="1:2" x14ac:dyDescent="0.25">
      <c r="A16">
        <v>0.3519562</v>
      </c>
      <c r="B16">
        <v>0.21729960000000001</v>
      </c>
    </row>
    <row r="17" spans="1:2" x14ac:dyDescent="0.25">
      <c r="A17">
        <v>0.30109550000000002</v>
      </c>
      <c r="B17">
        <v>0.242616</v>
      </c>
    </row>
    <row r="18" spans="1:2" x14ac:dyDescent="0.25">
      <c r="A18">
        <v>0.2583725</v>
      </c>
      <c r="B18">
        <v>0.27426159999999999</v>
      </c>
    </row>
    <row r="19" spans="1:2" x14ac:dyDescent="0.25">
      <c r="A19">
        <v>0.21971830000000001</v>
      </c>
      <c r="B19">
        <v>0.29957810000000001</v>
      </c>
    </row>
    <row r="20" spans="1:2" x14ac:dyDescent="0.25">
      <c r="A20">
        <v>0.17902970000000001</v>
      </c>
      <c r="B20">
        <v>0.33966239999999998</v>
      </c>
    </row>
    <row r="21" spans="1:2" x14ac:dyDescent="0.25">
      <c r="A21">
        <v>0.14851329999999999</v>
      </c>
      <c r="B21">
        <v>0.37552740000000001</v>
      </c>
    </row>
    <row r="22" spans="1:2" x14ac:dyDescent="0.25">
      <c r="A22">
        <v>0.12003129999999999</v>
      </c>
      <c r="B22">
        <v>0.41772150000000002</v>
      </c>
    </row>
    <row r="23" spans="1:2" x14ac:dyDescent="0.25">
      <c r="A23" s="17">
        <v>9.1549290000000005E-2</v>
      </c>
      <c r="B23">
        <v>0.46413500000000002</v>
      </c>
    </row>
    <row r="24" spans="1:2" x14ac:dyDescent="0.25">
      <c r="A24" s="17">
        <v>7.5273859999999998E-2</v>
      </c>
      <c r="B24">
        <v>0.50210969999999999</v>
      </c>
    </row>
    <row r="25" spans="1:2" x14ac:dyDescent="0.25">
      <c r="A25" s="17">
        <v>5.8998429999999998E-2</v>
      </c>
      <c r="B25">
        <v>0.5464135</v>
      </c>
    </row>
    <row r="26" spans="1:2" x14ac:dyDescent="0.25">
      <c r="A26" s="17">
        <v>4.4757430000000001E-2</v>
      </c>
      <c r="B26">
        <v>0.59704639999999998</v>
      </c>
    </row>
    <row r="27" spans="1:2" x14ac:dyDescent="0.25">
      <c r="A27" s="17">
        <v>3.0516430000000001E-2</v>
      </c>
      <c r="B27">
        <v>0.64978899999999995</v>
      </c>
    </row>
    <row r="28" spans="1:2" x14ac:dyDescent="0.25">
      <c r="A28" s="17">
        <v>2.2378720000000001E-2</v>
      </c>
      <c r="B28">
        <v>0.70253160000000003</v>
      </c>
    </row>
    <row r="29" spans="1:2" x14ac:dyDescent="0.25">
      <c r="A29" s="17">
        <v>1.627543E-2</v>
      </c>
      <c r="B29">
        <v>0.75949359999999999</v>
      </c>
    </row>
    <row r="30" spans="1:2" x14ac:dyDescent="0.25">
      <c r="A30" s="17">
        <v>1.220657E-2</v>
      </c>
      <c r="B30">
        <v>0.80801690000000004</v>
      </c>
    </row>
    <row r="31" spans="1:2" x14ac:dyDescent="0.25">
      <c r="A31" s="17">
        <v>6.1032860000000003E-3</v>
      </c>
      <c r="B31">
        <v>0.84810129999999995</v>
      </c>
    </row>
    <row r="32" spans="1:2" x14ac:dyDescent="0.25">
      <c r="A32" s="17">
        <v>6.1032860000000003E-3</v>
      </c>
      <c r="B32">
        <v>0.89240509999999995</v>
      </c>
    </row>
    <row r="33" spans="1:2" x14ac:dyDescent="0.25">
      <c r="A33" s="17"/>
    </row>
    <row r="36" spans="1:2" x14ac:dyDescent="0.25">
      <c r="A36" s="17"/>
    </row>
    <row r="37" spans="1:2" x14ac:dyDescent="0.25">
      <c r="A37" s="17"/>
      <c r="B37" s="17"/>
    </row>
    <row r="38" spans="1:2" x14ac:dyDescent="0.25">
      <c r="A38" s="17"/>
      <c r="B38" s="17"/>
    </row>
    <row r="39" spans="1:2" x14ac:dyDescent="0.25">
      <c r="A39" s="17"/>
      <c r="B39" s="17"/>
    </row>
  </sheetData>
  <phoneticPr fontId="1" type="noConversion"/>
  <pageMargins left="0.75" right="0.75" top="1" bottom="1" header="0" footer="0"/>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4753F-A809-4AFF-871E-1BACBA7BE65F}">
  <dimension ref="A1:D39"/>
  <sheetViews>
    <sheetView workbookViewId="0">
      <selection activeCell="D4" sqref="D4"/>
    </sheetView>
  </sheetViews>
  <sheetFormatPr baseColWidth="10" defaultRowHeight="13.2" x14ac:dyDescent="0.25"/>
  <sheetData>
    <row r="1" spans="1:4" x14ac:dyDescent="0.25">
      <c r="A1" t="s">
        <v>60</v>
      </c>
      <c r="B1" t="s">
        <v>59</v>
      </c>
    </row>
    <row r="2" spans="1:4" x14ac:dyDescent="0.25">
      <c r="A2">
        <v>1.186072</v>
      </c>
      <c r="B2">
        <v>0.97046410000000005</v>
      </c>
    </row>
    <row r="3" spans="1:4" x14ac:dyDescent="0.25">
      <c r="A3">
        <v>1.1250389999999999</v>
      </c>
      <c r="B3">
        <v>0.96835439999999995</v>
      </c>
    </row>
    <row r="4" spans="1:4" x14ac:dyDescent="0.25">
      <c r="A4">
        <v>1.0538339999999999</v>
      </c>
      <c r="B4">
        <v>0.96835439999999995</v>
      </c>
      <c r="D4" t="s">
        <v>61</v>
      </c>
    </row>
    <row r="5" spans="1:4" x14ac:dyDescent="0.25">
      <c r="A5">
        <v>0.97042249999999997</v>
      </c>
      <c r="B5">
        <v>0.96413510000000002</v>
      </c>
    </row>
    <row r="6" spans="1:4" x14ac:dyDescent="0.25">
      <c r="A6">
        <v>0.89718310000000001</v>
      </c>
      <c r="B6">
        <v>0.96202529999999997</v>
      </c>
    </row>
    <row r="7" spans="1:4" x14ac:dyDescent="0.25">
      <c r="A7">
        <v>0.80563379999999996</v>
      </c>
      <c r="B7">
        <v>0.96202529999999997</v>
      </c>
      <c r="C7" s="25"/>
    </row>
    <row r="8" spans="1:4" x14ac:dyDescent="0.25">
      <c r="A8">
        <v>0.70798119999999998</v>
      </c>
      <c r="B8">
        <v>0.95780589999999999</v>
      </c>
      <c r="C8" s="25"/>
    </row>
    <row r="9" spans="1:4" x14ac:dyDescent="0.25">
      <c r="A9">
        <v>0.61439750000000004</v>
      </c>
      <c r="B9">
        <v>0.95780589999999999</v>
      </c>
    </row>
    <row r="10" spans="1:4" x14ac:dyDescent="0.25">
      <c r="A10">
        <v>0.52691699999999997</v>
      </c>
      <c r="B10">
        <v>0.9556962</v>
      </c>
    </row>
    <row r="11" spans="1:4" x14ac:dyDescent="0.25">
      <c r="A11">
        <v>0.45571210000000001</v>
      </c>
      <c r="B11">
        <v>0.9535865</v>
      </c>
    </row>
    <row r="12" spans="1:4" x14ac:dyDescent="0.25">
      <c r="A12">
        <v>0.37840380000000001</v>
      </c>
      <c r="B12">
        <v>0.9535865</v>
      </c>
    </row>
    <row r="13" spans="1:4" x14ac:dyDescent="0.25">
      <c r="A13">
        <v>0.3194053</v>
      </c>
      <c r="B13">
        <v>0.94092830000000005</v>
      </c>
    </row>
    <row r="14" spans="1:4" x14ac:dyDescent="0.25">
      <c r="A14">
        <v>0.27871669999999998</v>
      </c>
      <c r="B14">
        <v>0.92616030000000005</v>
      </c>
    </row>
    <row r="15" spans="1:4" x14ac:dyDescent="0.25">
      <c r="A15">
        <v>0.23192489999999999</v>
      </c>
      <c r="B15">
        <v>0.90084390000000003</v>
      </c>
    </row>
    <row r="16" spans="1:4" x14ac:dyDescent="0.25">
      <c r="A16">
        <v>0.1830986</v>
      </c>
      <c r="B16">
        <v>0.87130799999999997</v>
      </c>
    </row>
    <row r="17" spans="1:2" x14ac:dyDescent="0.25">
      <c r="A17">
        <v>0.1525822</v>
      </c>
      <c r="B17">
        <v>0.84388180000000002</v>
      </c>
    </row>
    <row r="18" spans="1:2" x14ac:dyDescent="0.25">
      <c r="A18">
        <v>0.1302034</v>
      </c>
      <c r="B18">
        <v>0.82067509999999999</v>
      </c>
    </row>
    <row r="19" spans="1:2" x14ac:dyDescent="0.25">
      <c r="A19">
        <v>0.1098592</v>
      </c>
      <c r="B19">
        <v>0.79746839999999997</v>
      </c>
    </row>
    <row r="20" spans="1:2" x14ac:dyDescent="0.25">
      <c r="A20" s="17">
        <v>9.9687010000000006E-2</v>
      </c>
      <c r="B20">
        <v>0.7721519</v>
      </c>
    </row>
    <row r="21" spans="1:2" x14ac:dyDescent="0.25">
      <c r="A21" s="17">
        <v>7.9342720000000005E-2</v>
      </c>
      <c r="B21">
        <v>0.74683549999999999</v>
      </c>
    </row>
    <row r="22" spans="1:2" x14ac:dyDescent="0.25">
      <c r="A22" s="17">
        <v>6.9170579999999995E-2</v>
      </c>
      <c r="B22">
        <v>0.71729960000000004</v>
      </c>
    </row>
    <row r="23" spans="1:2" x14ac:dyDescent="0.25">
      <c r="A23" s="17">
        <v>5.6964010000000002E-2</v>
      </c>
      <c r="B23">
        <v>0.66666669999999995</v>
      </c>
    </row>
    <row r="24" spans="1:2" x14ac:dyDescent="0.25">
      <c r="A24" s="17">
        <v>4.4757430000000001E-2</v>
      </c>
      <c r="B24">
        <v>0.62869200000000003</v>
      </c>
    </row>
    <row r="25" spans="1:2" x14ac:dyDescent="0.25">
      <c r="A25" s="17">
        <v>4.068857E-2</v>
      </c>
      <c r="B25">
        <v>0.58227850000000003</v>
      </c>
    </row>
    <row r="26" spans="1:2" x14ac:dyDescent="0.25">
      <c r="A26" s="17">
        <v>3.6619720000000001E-2</v>
      </c>
      <c r="B26">
        <v>0.5464135</v>
      </c>
    </row>
    <row r="27" spans="1:2" x14ac:dyDescent="0.25">
      <c r="A27" s="17">
        <v>3.0516430000000001E-2</v>
      </c>
      <c r="B27">
        <v>0.50421939999999998</v>
      </c>
    </row>
    <row r="28" spans="1:2" x14ac:dyDescent="0.25">
      <c r="A28" s="17">
        <v>2.644757E-2</v>
      </c>
      <c r="B28">
        <v>0.44936710000000002</v>
      </c>
    </row>
    <row r="29" spans="1:2" x14ac:dyDescent="0.25">
      <c r="A29" s="17">
        <v>2.2378720000000001E-2</v>
      </c>
      <c r="B29">
        <v>0.40506330000000002</v>
      </c>
    </row>
    <row r="30" spans="1:2" x14ac:dyDescent="0.25">
      <c r="A30" s="17">
        <v>2.0344290000000001E-2</v>
      </c>
      <c r="B30">
        <v>0.36497889999999999</v>
      </c>
    </row>
    <row r="31" spans="1:2" x14ac:dyDescent="0.25">
      <c r="A31" s="17">
        <v>2.0344290000000001E-2</v>
      </c>
      <c r="B31">
        <v>0.32489449999999997</v>
      </c>
    </row>
    <row r="32" spans="1:2" x14ac:dyDescent="0.25">
      <c r="A32" s="17">
        <v>1.8309860000000001E-2</v>
      </c>
      <c r="B32">
        <v>0.28059070000000003</v>
      </c>
    </row>
    <row r="33" spans="1:2" x14ac:dyDescent="0.25">
      <c r="A33" s="17">
        <v>1.8309860000000001E-2</v>
      </c>
      <c r="B33">
        <v>0.22573840000000001</v>
      </c>
    </row>
    <row r="34" spans="1:2" x14ac:dyDescent="0.25">
      <c r="A34">
        <v>1.4241E-2</v>
      </c>
      <c r="B34">
        <v>0.1814346</v>
      </c>
    </row>
    <row r="35" spans="1:2" x14ac:dyDescent="0.25">
      <c r="A35">
        <v>1.4241E-2</v>
      </c>
      <c r="B35">
        <v>0.1434599</v>
      </c>
    </row>
    <row r="36" spans="1:2" x14ac:dyDescent="0.25">
      <c r="A36" s="17">
        <v>1.017214E-2</v>
      </c>
      <c r="B36">
        <v>0.11181430000000001</v>
      </c>
    </row>
    <row r="37" spans="1:2" x14ac:dyDescent="0.25">
      <c r="A37" s="17">
        <v>1.017214E-2</v>
      </c>
      <c r="B37" s="17">
        <v>7.8059069999999994E-2</v>
      </c>
    </row>
    <row r="38" spans="1:2" x14ac:dyDescent="0.25">
      <c r="A38" s="17">
        <v>1.017214E-2</v>
      </c>
      <c r="B38" s="17">
        <v>5.0632910000000003E-2</v>
      </c>
    </row>
    <row r="39" spans="1:2" x14ac:dyDescent="0.25">
      <c r="A39" s="17">
        <v>6.1032860000000003E-3</v>
      </c>
      <c r="B39" s="17">
        <v>2.7426160000000002E-2</v>
      </c>
    </row>
  </sheetData>
  <phoneticPr fontId="1" type="noConversion"/>
  <pageMargins left="0.75" right="0.75" top="1" bottom="1" header="0" footer="0"/>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Calculos</vt:lpstr>
      <vt:lpstr>C.1</vt:lpstr>
      <vt:lpstr>F.8</vt:lpstr>
      <vt:lpstr>F.10Y</vt:lpstr>
      <vt:lpstr>F.10X</vt:lpstr>
    </vt:vector>
  </TitlesOfParts>
  <Company>CIGP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dc:creator>
  <cp:lastModifiedBy>Miguel Plazas Muñoz</cp:lastModifiedBy>
  <cp:lastPrinted>2008-02-08T15:06:59Z</cp:lastPrinted>
  <dcterms:created xsi:type="dcterms:W3CDTF">2008-02-08T14:48:29Z</dcterms:created>
  <dcterms:modified xsi:type="dcterms:W3CDTF">2024-06-03T04:26:58Z</dcterms:modified>
</cp:coreProperties>
</file>