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drawings/drawing2.xml" ContentType="application/vnd.openxmlformats-officedocument.drawing+xml"/>
  <Override PartName="/xl/charts/chart7.xml" ContentType="application/vnd.openxmlformats-officedocument.drawingml.chart+xml"/>
  <Override PartName="/xl/charts/style7.xml" ContentType="application/vnd.ms-office.chartstyle+xml"/>
  <Override PartName="/xl/charts/colors7.xml" ContentType="application/vnd.ms-office.chartcolorstyle+xml"/>
  <Override PartName="/xl/charts/chart8.xml" ContentType="application/vnd.openxmlformats-officedocument.drawingml.chart+xml"/>
  <Override PartName="/xl/charts/style8.xml" ContentType="application/vnd.ms-office.chartstyle+xml"/>
  <Override PartName="/xl/charts/colors8.xml" ContentType="application/vnd.ms-office.chartcolorstyle+xml"/>
  <Override PartName="/xl/charts/chart9.xml" ContentType="application/vnd.openxmlformats-officedocument.drawingml.chart+xml"/>
  <Override PartName="/xl/charts/style9.xml" ContentType="application/vnd.ms-office.chartstyle+xml"/>
  <Override PartName="/xl/charts/colors9.xml" ContentType="application/vnd.ms-office.chartcolorstyle+xml"/>
  <Override PartName="/xl/charts/chart10.xml" ContentType="application/vnd.openxmlformats-officedocument.drawingml.chart+xml"/>
  <Override PartName="/xl/charts/style10.xml" ContentType="application/vnd.ms-office.chartstyle+xml"/>
  <Override PartName="/xl/charts/colors10.xml" ContentType="application/vnd.ms-office.chartcolorstyle+xml"/>
  <Override PartName="/xl/charts/chart11.xml" ContentType="application/vnd.openxmlformats-officedocument.drawingml.chart+xml"/>
  <Override PartName="/xl/charts/style11.xml" ContentType="application/vnd.ms-office.chartstyle+xml"/>
  <Override PartName="/xl/charts/colors11.xml" ContentType="application/vnd.ms-office.chartcolorstyle+xml"/>
  <Override PartName="/xl/charts/chart12.xml" ContentType="application/vnd.openxmlformats-officedocument.drawingml.chart+xml"/>
  <Override PartName="/xl/charts/style12.xml" ContentType="application/vnd.ms-office.chartstyle+xml"/>
  <Override PartName="/xl/charts/colors12.xml" ContentType="application/vnd.ms-office.chartcolorstyle+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tables/table1.xml" ContentType="application/vnd.openxmlformats-officedocument.spreadsheetml.table+xml"/>
  <Override PartName="/xl/drawings/drawing7.xml" ContentType="application/vnd.openxmlformats-officedocument.drawing+xml"/>
  <Override PartName="/xl/charts/chart13.xml" ContentType="application/vnd.openxmlformats-officedocument.drawingml.chart+xml"/>
  <Override PartName="/xl/charts/style13.xml" ContentType="application/vnd.ms-office.chartstyle+xml"/>
  <Override PartName="/xl/charts/colors13.xml" ContentType="application/vnd.ms-office.chartcolorstyle+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34"/>
  <workbookPr hidePivotFieldList="1" defaultThemeVersion="166925"/>
  <mc:AlternateContent xmlns:mc="http://schemas.openxmlformats.org/markup-compatibility/2006">
    <mc:Choice Requires="x15">
      <x15ac:absPath xmlns:x15ac="http://schemas.microsoft.com/office/spreadsheetml/2010/11/ac" url="C:\Users\andre\Downloads\LIBRO FINAL\"/>
    </mc:Choice>
  </mc:AlternateContent>
  <xr:revisionPtr revIDLastSave="0" documentId="13_ncr:1_{9ED55875-8A1A-42AF-8BBF-A95AFE94423C}" xr6:coauthVersionLast="47" xr6:coauthVersionMax="47" xr10:uidLastSave="{00000000-0000-0000-0000-000000000000}"/>
  <bookViews>
    <workbookView xWindow="-120" yWindow="-120" windowWidth="20730" windowHeight="11040" firstSheet="5" activeTab="9" xr2:uid="{71C35253-3A48-4385-A1F6-B0AE1DEAC316}"/>
  </bookViews>
  <sheets>
    <sheet name="m3 Producidos" sheetId="1" r:id="rId1"/>
    <sheet name="Tiempos de Ciclo" sheetId="5" r:id="rId2"/>
    <sheet name="Costos de Producción" sheetId="6" r:id="rId3"/>
    <sheet name="Chorreo" sheetId="7" r:id="rId4"/>
    <sheet name="Chispeo" sheetId="8" r:id="rId5"/>
    <sheet name="Inventarios" sheetId="9" r:id="rId6"/>
    <sheet name="Escombros" sheetId="10" r:id="rId7"/>
    <sheet name="Manejo de Escombros" sheetId="12" r:id="rId8"/>
    <sheet name="Incidentes de fallas" sheetId="14" r:id="rId9"/>
    <sheet name="m3 perdidos" sheetId="15" r:id="rId10"/>
  </sheet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Lst>
</workbook>
</file>

<file path=xl/calcChain.xml><?xml version="1.0" encoding="utf-8"?>
<calcChain xmlns="http://schemas.openxmlformats.org/spreadsheetml/2006/main">
  <c r="K15" i="15" l="1"/>
  <c r="K16" i="15"/>
  <c r="K17" i="15"/>
  <c r="K18" i="15"/>
  <c r="K19" i="15"/>
  <c r="K14" i="15"/>
  <c r="H3" i="15"/>
  <c r="H4" i="15"/>
  <c r="H5" i="15"/>
  <c r="H6" i="15"/>
  <c r="H7" i="15"/>
  <c r="H8" i="15"/>
  <c r="H9" i="15"/>
  <c r="H10" i="15"/>
  <c r="H11" i="15"/>
  <c r="H12" i="15"/>
  <c r="H13" i="15"/>
  <c r="H14" i="15"/>
  <c r="H15" i="15"/>
  <c r="H16" i="15"/>
  <c r="H17" i="15"/>
  <c r="H18" i="15"/>
  <c r="H19" i="15"/>
  <c r="H2" i="15"/>
  <c r="F35" i="12"/>
  <c r="F40" i="12"/>
  <c r="F39" i="12"/>
  <c r="F38" i="12"/>
  <c r="F37" i="12"/>
  <c r="F36" i="12"/>
  <c r="F34" i="12"/>
  <c r="F33" i="12"/>
  <c r="F32" i="12"/>
  <c r="F31" i="12"/>
  <c r="F30" i="12"/>
  <c r="F29" i="12"/>
  <c r="F28" i="12"/>
  <c r="F27" i="12"/>
  <c r="F26" i="12"/>
  <c r="F25" i="12"/>
  <c r="F24" i="12"/>
  <c r="F23" i="12"/>
  <c r="F22" i="12"/>
  <c r="F21" i="12"/>
  <c r="F20" i="12"/>
  <c r="F19" i="12"/>
  <c r="F18" i="12"/>
  <c r="F17" i="12"/>
  <c r="F16" i="12"/>
  <c r="F15" i="12"/>
  <c r="F14" i="12"/>
  <c r="F13" i="12"/>
  <c r="F12" i="12"/>
  <c r="F11" i="12"/>
  <c r="F10" i="12"/>
  <c r="F9" i="12"/>
  <c r="F8" i="12"/>
  <c r="F7" i="12"/>
  <c r="F6" i="12"/>
  <c r="J19" i="9" l="1"/>
  <c r="J18" i="9"/>
  <c r="J17" i="9"/>
  <c r="J16" i="9"/>
  <c r="J15" i="9"/>
  <c r="J14" i="9"/>
  <c r="J13" i="9"/>
  <c r="J12" i="9"/>
  <c r="J11" i="9"/>
  <c r="J10" i="9"/>
  <c r="J9" i="9"/>
  <c r="J8" i="9"/>
  <c r="J7" i="9"/>
  <c r="J6" i="9"/>
  <c r="J5" i="9"/>
  <c r="D5" i="9"/>
  <c r="D4" i="9"/>
  <c r="D3" i="9"/>
  <c r="D2" i="9"/>
  <c r="P7" i="6"/>
  <c r="P8" i="6" s="1"/>
  <c r="S7" i="6"/>
  <c r="S8" i="6" s="1"/>
  <c r="O7" i="6"/>
  <c r="O8" i="6" s="1"/>
  <c r="O4" i="6"/>
  <c r="P4" i="6"/>
  <c r="Q4" i="6"/>
  <c r="Q7" i="6" s="1"/>
  <c r="Q8" i="6" s="1"/>
  <c r="R4" i="6"/>
  <c r="R7" i="6" s="1"/>
  <c r="R8" i="6" s="1"/>
  <c r="S4" i="6"/>
  <c r="M7" i="6"/>
  <c r="N7" i="6"/>
  <c r="N8" i="6" s="1"/>
  <c r="N4" i="6"/>
  <c r="C7" i="6"/>
  <c r="D7" i="6"/>
  <c r="D8" i="6" s="1"/>
  <c r="E7" i="6"/>
  <c r="F7" i="6"/>
  <c r="G7" i="6"/>
  <c r="H7" i="6"/>
  <c r="H8" i="6" s="1"/>
  <c r="I7" i="6"/>
  <c r="J7" i="6"/>
  <c r="J8" i="6" s="1"/>
  <c r="K7" i="6"/>
  <c r="K8" i="6" s="1"/>
  <c r="L7" i="6"/>
  <c r="L8" i="6" s="1"/>
  <c r="M8" i="6"/>
  <c r="C8" i="6"/>
  <c r="E8" i="6"/>
  <c r="F8" i="6"/>
  <c r="G8" i="6"/>
  <c r="I8" i="6"/>
  <c r="B7" i="6"/>
  <c r="B8" i="6" s="1"/>
  <c r="M4" i="6"/>
  <c r="L4" i="6"/>
  <c r="K4" i="6"/>
  <c r="J4" i="6"/>
  <c r="I4" i="6"/>
  <c r="H4" i="6"/>
  <c r="G4" i="6"/>
  <c r="F4" i="6"/>
  <c r="E4" i="6"/>
  <c r="D4" i="6"/>
  <c r="C4" i="6"/>
  <c r="B4" i="6"/>
  <c r="D6" i="9" l="1"/>
  <c r="F169" i="5"/>
  <c r="E169" i="5"/>
  <c r="D169" i="5"/>
  <c r="C169" i="5"/>
  <c r="B169" i="5"/>
  <c r="G168" i="5"/>
  <c r="G167" i="5"/>
  <c r="G166" i="5"/>
  <c r="G165" i="5"/>
  <c r="G164" i="5"/>
  <c r="G163" i="5"/>
  <c r="G162" i="5"/>
  <c r="G161" i="5"/>
  <c r="G160" i="5"/>
  <c r="G159" i="5"/>
  <c r="G158" i="5"/>
  <c r="G157" i="5"/>
  <c r="G156" i="5"/>
  <c r="G155" i="5"/>
  <c r="G154" i="5"/>
  <c r="G153" i="5"/>
  <c r="G152" i="5"/>
  <c r="G151" i="5"/>
  <c r="G150" i="5"/>
  <c r="G149" i="5"/>
  <c r="G148" i="5"/>
  <c r="G147" i="5"/>
  <c r="B142" i="5"/>
  <c r="C142" i="5"/>
  <c r="D142" i="5"/>
  <c r="E142" i="5"/>
  <c r="F142" i="5"/>
  <c r="G141" i="5"/>
  <c r="G140" i="5"/>
  <c r="G139" i="5"/>
  <c r="G138" i="5"/>
  <c r="G137" i="5"/>
  <c r="G136" i="5"/>
  <c r="G135" i="5"/>
  <c r="G134" i="5"/>
  <c r="G133" i="5"/>
  <c r="G132" i="5"/>
  <c r="G131" i="5"/>
  <c r="G130" i="5"/>
  <c r="G129" i="5"/>
  <c r="G128" i="5"/>
  <c r="G127" i="5"/>
  <c r="G126" i="5"/>
  <c r="G125" i="5"/>
  <c r="G124" i="5"/>
  <c r="G123" i="5"/>
  <c r="G122" i="5"/>
  <c r="G121" i="5"/>
  <c r="G120" i="5"/>
  <c r="G119" i="5"/>
  <c r="G118" i="5"/>
  <c r="G117" i="5"/>
  <c r="G116" i="5"/>
  <c r="B83" i="5"/>
  <c r="C83" i="5"/>
  <c r="D83" i="5"/>
  <c r="E83" i="5"/>
  <c r="F83" i="5"/>
  <c r="F111" i="5"/>
  <c r="E111" i="5"/>
  <c r="D111" i="5"/>
  <c r="C111" i="5"/>
  <c r="B111" i="5"/>
  <c r="G110" i="5"/>
  <c r="G109" i="5"/>
  <c r="G108" i="5"/>
  <c r="G107" i="5"/>
  <c r="G106" i="5"/>
  <c r="G105" i="5"/>
  <c r="G104" i="5"/>
  <c r="G103" i="5"/>
  <c r="G102" i="5"/>
  <c r="G101" i="5"/>
  <c r="G100" i="5"/>
  <c r="G99" i="5"/>
  <c r="G98" i="5"/>
  <c r="G97" i="5"/>
  <c r="G96" i="5"/>
  <c r="G95" i="5"/>
  <c r="G94" i="5"/>
  <c r="G93" i="5"/>
  <c r="G92" i="5"/>
  <c r="G91" i="5"/>
  <c r="G90" i="5"/>
  <c r="G89" i="5"/>
  <c r="G88" i="5"/>
  <c r="G82" i="5"/>
  <c r="G81" i="5"/>
  <c r="G80" i="5"/>
  <c r="G79" i="5"/>
  <c r="G78" i="5"/>
  <c r="G77" i="5"/>
  <c r="G76" i="5"/>
  <c r="G75" i="5"/>
  <c r="G74" i="5"/>
  <c r="G73" i="5"/>
  <c r="G72" i="5"/>
  <c r="G71" i="5"/>
  <c r="G70" i="5"/>
  <c r="G69" i="5"/>
  <c r="G68" i="5"/>
  <c r="G67" i="5"/>
  <c r="G66" i="5"/>
  <c r="G65" i="5"/>
  <c r="G64" i="5"/>
  <c r="G63" i="5"/>
  <c r="G62" i="5"/>
  <c r="G61" i="5"/>
  <c r="G60" i="5"/>
  <c r="G59" i="5"/>
  <c r="G58" i="5"/>
  <c r="B53" i="5"/>
  <c r="C53" i="5"/>
  <c r="D53" i="5"/>
  <c r="E53" i="5"/>
  <c r="F53" i="5"/>
  <c r="G52" i="5"/>
  <c r="G51" i="5"/>
  <c r="G50" i="5"/>
  <c r="G49" i="5"/>
  <c r="G48" i="5"/>
  <c r="G47" i="5"/>
  <c r="G46" i="5"/>
  <c r="G45" i="5"/>
  <c r="G44" i="5"/>
  <c r="G43" i="5"/>
  <c r="G42" i="5"/>
  <c r="G41" i="5"/>
  <c r="G40" i="5"/>
  <c r="G39" i="5"/>
  <c r="G38" i="5"/>
  <c r="G37" i="5"/>
  <c r="G36" i="5"/>
  <c r="G35" i="5"/>
  <c r="G34" i="5"/>
  <c r="G33" i="5"/>
  <c r="G32" i="5"/>
  <c r="G31" i="5"/>
  <c r="G30" i="5"/>
  <c r="G29" i="5"/>
  <c r="G7" i="5"/>
  <c r="G8" i="5"/>
  <c r="G9" i="5"/>
  <c r="G10" i="5"/>
  <c r="G11" i="5"/>
  <c r="G12" i="5"/>
  <c r="G13" i="5"/>
  <c r="G14" i="5"/>
  <c r="G15" i="5"/>
  <c r="G16" i="5"/>
  <c r="G17" i="5"/>
  <c r="G18" i="5"/>
  <c r="G19" i="5"/>
  <c r="G20" i="5"/>
  <c r="G21" i="5"/>
  <c r="G22" i="5"/>
  <c r="G23" i="5"/>
  <c r="G6" i="5"/>
  <c r="G5" i="5"/>
  <c r="G4" i="5"/>
  <c r="G169" i="5" l="1"/>
  <c r="G142" i="5"/>
  <c r="G83" i="5"/>
  <c r="G111" i="5"/>
  <c r="G53" i="5"/>
  <c r="G24" i="5"/>
  <c r="C24" i="5"/>
  <c r="D24" i="5"/>
  <c r="E24" i="5"/>
  <c r="F24" i="5"/>
  <c r="B24" i="5"/>
  <c r="E166" i="1" l="1"/>
  <c r="H159" i="1" s="1"/>
  <c r="H161" i="1" s="1"/>
  <c r="E165" i="1"/>
  <c r="E164" i="1"/>
  <c r="E163" i="1"/>
  <c r="E161" i="1"/>
  <c r="E160" i="1"/>
  <c r="E159" i="1"/>
  <c r="E136" i="1"/>
  <c r="E135" i="1"/>
  <c r="E134" i="1"/>
  <c r="E133" i="1"/>
  <c r="E131" i="1"/>
  <c r="E132" i="1" s="1"/>
  <c r="E130" i="1"/>
  <c r="E129" i="1"/>
  <c r="E73" i="1"/>
  <c r="E102" i="1"/>
  <c r="E103" i="1" s="1"/>
  <c r="E107" i="1"/>
  <c r="E106" i="1"/>
  <c r="E105" i="1"/>
  <c r="E104" i="1"/>
  <c r="E101" i="1"/>
  <c r="E100" i="1"/>
  <c r="E78" i="1"/>
  <c r="E77" i="1"/>
  <c r="E76" i="1"/>
  <c r="E75" i="1"/>
  <c r="E74" i="1"/>
  <c r="E72" i="1"/>
  <c r="E71" i="1"/>
  <c r="E49" i="1"/>
  <c r="E48" i="1"/>
  <c r="E47" i="1"/>
  <c r="E46" i="1"/>
  <c r="E44" i="1"/>
  <c r="E45" i="1" s="1"/>
  <c r="E43" i="1"/>
  <c r="E42" i="1"/>
  <c r="H42" i="1"/>
  <c r="H44" i="1" s="1"/>
  <c r="H19" i="1"/>
  <c r="H18" i="1"/>
  <c r="H17" i="1"/>
  <c r="E24" i="1"/>
  <c r="E23" i="1"/>
  <c r="E22" i="1"/>
  <c r="E21" i="1"/>
  <c r="E20" i="1"/>
  <c r="E19" i="1"/>
  <c r="E18" i="1"/>
  <c r="E17" i="1"/>
  <c r="B169" i="1"/>
  <c r="B142" i="1"/>
  <c r="B111" i="1"/>
  <c r="B83" i="1"/>
  <c r="B53" i="1"/>
  <c r="B24" i="1"/>
  <c r="E162" i="1" l="1"/>
  <c r="H160" i="1"/>
  <c r="H129" i="1"/>
  <c r="H130" i="1" s="1"/>
  <c r="H131" i="1"/>
  <c r="H100" i="1"/>
  <c r="H101" i="1" s="1"/>
  <c r="H71" i="1"/>
  <c r="H72" i="1" s="1"/>
  <c r="H43" i="1"/>
  <c r="H102" i="1" l="1"/>
  <c r="H73" i="1"/>
</calcChain>
</file>

<file path=xl/sharedStrings.xml><?xml version="1.0" encoding="utf-8"?>
<sst xmlns="http://schemas.openxmlformats.org/spreadsheetml/2006/main" count="756" uniqueCount="325">
  <si>
    <t>Mes</t>
  </si>
  <si>
    <t>Enero</t>
  </si>
  <si>
    <t>Año</t>
  </si>
  <si>
    <t>Día</t>
  </si>
  <si>
    <t>Vol/m3</t>
  </si>
  <si>
    <t>Febrero</t>
  </si>
  <si>
    <t>Marzo</t>
  </si>
  <si>
    <t>Abril</t>
  </si>
  <si>
    <t>Mayo</t>
  </si>
  <si>
    <t>Junio</t>
  </si>
  <si>
    <t>Total</t>
  </si>
  <si>
    <t>Promedio</t>
  </si>
  <si>
    <t>Mediana</t>
  </si>
  <si>
    <t>Des.estandar</t>
  </si>
  <si>
    <t>CV</t>
  </si>
  <si>
    <t>Minimo</t>
  </si>
  <si>
    <t>maximo</t>
  </si>
  <si>
    <t>Primer cuartil</t>
  </si>
  <si>
    <t>Tercer cuartil</t>
  </si>
  <si>
    <t>IQR</t>
  </si>
  <si>
    <t>LI</t>
  </si>
  <si>
    <t>LS</t>
  </si>
  <si>
    <t>Carga</t>
  </si>
  <si>
    <t>Alistamiento</t>
  </si>
  <si>
    <t>Ida</t>
  </si>
  <si>
    <t>En Obra</t>
  </si>
  <si>
    <t>Regreso</t>
  </si>
  <si>
    <t>MES</t>
  </si>
  <si>
    <t>M3</t>
  </si>
  <si>
    <t>PRECIO PROMEDIO CONCRETO</t>
  </si>
  <si>
    <t>TOTAL $</t>
  </si>
  <si>
    <t>TOTAL COSTOS Y GASTOS</t>
  </si>
  <si>
    <t>BOMBEO SERVICIO</t>
  </si>
  <si>
    <t>FOP$</t>
  </si>
  <si>
    <t>FOP%</t>
  </si>
  <si>
    <t>LAMINAS DEL SHUT DE CARGUE</t>
  </si>
  <si>
    <t>APLICACIONES</t>
  </si>
  <si>
    <t>EQO819</t>
  </si>
  <si>
    <t>1. Ciclo PHVA (Planear - Hacer - Verificar - Actuar)
Ideal para estructurar el seguimiento y mejora:
Planear: Identificación del problema de chorreo y diseño de solución.
Hacer: Instalación de las aletas en las MX.
Verificar: Seguimiento de resultados post-intervención (¿hay reducción del chorreo?).
Actuar: Estandarizar la solución a todas las MX, como se hizo.</t>
  </si>
  <si>
    <t>EQO725</t>
  </si>
  <si>
    <t>WOX531</t>
  </si>
  <si>
    <t>WOX558</t>
  </si>
  <si>
    <t>WOX561</t>
  </si>
  <si>
    <t>EQO788</t>
  </si>
  <si>
    <t>WOX563</t>
  </si>
  <si>
    <t>WOX541</t>
  </si>
  <si>
    <t>EQO732</t>
  </si>
  <si>
    <t>EQO815</t>
  </si>
  <si>
    <t>WOX530</t>
  </si>
  <si>
    <t>EQO756</t>
  </si>
  <si>
    <t>WOX543</t>
  </si>
  <si>
    <t>EQO722</t>
  </si>
  <si>
    <t>WOX564</t>
  </si>
  <si>
    <t>WOX551</t>
  </si>
  <si>
    <t>Durante el desarrollo del proyecto se identificó que algunos mixers presentaban chorreo o desperdicio de material durante el proceso de cargue. Esta situación se debía al desgaste del shut o canal de cargue, el cual había sido intervenido previamente en 2023 mediante la instalación de láminas como medida correctiva.
Sin embargo, se evidenció que el desgaste de estas láminas es relativo: en algunos mixers ya estaban completamente deterioradas o incluso se habían desprendido, lo cual generaba pérdidas de concreto. Ante esta situación, se tomó la decisión de realizar el cambio completo del shut en todos los mixers disponibles en la planta, como se evidencia en el soporte fotográfico adjunto al lado izquierdo.
El valor de la cotización por la soldadura y colocación de las láminas fue de $357.814 por mixer. Cabe destacar que la vida útil de estas láminas varía: algunos mixers pueden operar hasta dos años sin requerir reemplazo, mientras que en la mayoría de los casos es necesario hacer el cambio antes del primer año de uso.</t>
  </si>
  <si>
    <t>ANTES</t>
  </si>
  <si>
    <t>DESPUES</t>
  </si>
  <si>
    <t>YA PUESTAS</t>
  </si>
  <si>
    <t>chispeo</t>
  </si>
  <si>
    <t>SOLUCION</t>
  </si>
  <si>
    <t>pedazo de banda que sobraba</t>
  </si>
  <si>
    <r>
      <t xml:space="preserve">Durante la operación de cargue de concreto en las mezcladoras (MX), se identificó un comportamiento recurrente en el punto de transferencia entre embudos. Específicamente, una vez la mezcla está lista en el mezclador, esta desciende por un primer embudo que la dirige hacia un segundo embudo ubicado en la mezcladora.
En este punto de paso, cuando la mezcla es muy húmeda o presenta una alta homogeneidad, se genera un fenómeno conocido como “chispeo”, que consiste en pequeñas salpicaduras o rebotes del concreto durante la caída. Este chispeo produce acumulaciones visibles de material sobre el suelo, formando pequeños montículos de concreto seco, y también salpicaduras en las paredes internas de la planta.
</t>
    </r>
    <r>
      <rPr>
        <b/>
        <sz val="11"/>
        <color theme="1"/>
        <rFont val="Calibri"/>
        <family val="2"/>
        <scheme val="minor"/>
      </rPr>
      <t xml:space="preserve">
Consecuencias operativas:
</t>
    </r>
    <r>
      <rPr>
        <sz val="11"/>
        <color theme="1"/>
        <rFont val="Calibri"/>
        <family val="2"/>
        <scheme val="minor"/>
      </rPr>
      <t>Estas acumulaciones requieren un retrabajo de limpieza cada 6 meses aproximadamente.
La limpieza se realiza utilizando taladros tipo martillo, con los cuales se desprende el concreto adherido para posteriormente ser retirado.
El material retirado se deposita en una carretilla tipo "Vol" y se pesa en una de las básculas disponibles en planta para cuantificar su volumen.
A partir de estas mediciones se determinó que se acumulan alrededor de 0,075 m³ de concreto seco cada 6 meses como resultado del chispeo.
Este hallazgo permite justificar tanto la necesidad del mantenimiento periódico como la búsqueda de posibles soluciones para mitigar el chispeo en el punto de transferencia, lo cual podría representar una mejora en eficiencia operativa y en condiciones de limpieza de planta.</t>
    </r>
  </si>
  <si>
    <t xml:space="preserve">Suegrencia: </t>
  </si>
  <si>
    <t>Se propone una extensión del embudo del mezclador, prolongándolo con un material flexible y resistente, similar al cuero industrial o lona reforzada, que permita una inserción más profunda dentro del embudo del vehículo mezclador (MX) sin generar impactos ni obstrucciones durante el proceso de cargue.</t>
  </si>
  <si>
    <t>PIGMENTOS</t>
  </si>
  <si>
    <t xml:space="preserve">CANTIDAD (kg) </t>
  </si>
  <si>
    <t>RANGO ESTIMADO KG COSTO</t>
  </si>
  <si>
    <t>COSTOS</t>
  </si>
  <si>
    <t xml:space="preserve">ADICIONANTE, PIGMENTO AMARILLO, Y4021 </t>
  </si>
  <si>
    <t xml:space="preserve">COLOR CONCRE., M-4781, 25KG, PQUIM. NUBIOLA </t>
  </si>
  <si>
    <t xml:space="preserve">COLOR CONCRE, BAYFERROX NEGRO 345, SACO 25 </t>
  </si>
  <si>
    <t xml:space="preserve">COLOR CONCRE, DIÓXIDO DE TITANIO, SACO 25K </t>
  </si>
  <si>
    <t>A través de conversaciones con el personal operativo, se concluyó que estos pigmentos fueron consumidos de forma manual y directa en planta, es decir, se tomaban los sacos y se adicionaban directamente al chute del mezclador, sin ningún tipo de registro en el sistema o control de dosificación.</t>
  </si>
  <si>
    <t>FECHA DE CONSUMO</t>
  </si>
  <si>
    <t>CANTIDAD</t>
  </si>
  <si>
    <t>Durante el proceso de revisión y diagnóstico de inventarios En Septiembre 2024, se identificaron varios pigmentos y aditivos que llevaban años almacenados sin presentar movimientos de consumo. Estos insumos, en su momento, fueron adquiridos y utilizados parcialmente, pero quedaron en bodega sin rotación, generando acumulación innecesaria y ocupación de espacio.
1. Consumo Manual de Pigmentos 
Con el objetivo de dar salida a estos pigmentos sin generar costos adicionales, se implementó una estrategia de consumo manual progresivo. Esta consistió en:
Agregar pequeñas cantidades del colorante en algunos viajes o entregas de concreto.
Seleccionar viajes donde el uso del pigmento no fuera visualmente notorio, para evitar alertas o inconformidades por parte del cliente.
Registrar los días y cantidades en que se aplicó esta técnica, con el fin de llevar trazabilidad del consumo.
Este método permitió reducir inventario sin afectar la calidad del producto ni incurrir en costos adicionales, dando así manejo a un material que ya se encontraba comprado y sin uso.
2. Seguimiento a Aditivos
De manera paralela, se inició un seguimiento detallado del inventario de aditivos a partir de marzo de 2025. El objetivo principal es asegurar un uso eficiente y oportuno, evitando vencimientos o reprocesos. Dentro de esta estrategia:
Se identifican los aditivos con bajo movimiento y alta existencia.
Se hace un enfoque especial en los que llevan más de 3 meses sin consumo, priorizando su rotación.
se le solicita directamente al Coordinador de Producción que:
Indique la fecha en que será utilizado, o
Gestione su envío a otra planta donde sí se requiera, asegurando su aprovechamiento.
Desde el rol de practicante, se accede a SAP para verificar el estado actualizado de los inventarios y realizar seguimiento continuo a estos productos críticos. Esta labor contribuye al orden y eficiencia del almacén, alineándose con los objetivos de rentabilidad y reducción de pérdidas.</t>
  </si>
  <si>
    <t>1. Pigmentos utilizados en concretos "terremios" (bajo tierra)
Estos pigmentos fueron utilizados exclusivamente en concretos destinados a cimentaciones, pilotes y pilas, es decir, elementos estructurales bajo tierra donde la coloración no tiene relevancia estética:
Adicionante, Pigmento Amarillo Y4021
Color Concre., M-4781, 25kg, Pquim. Nubiola
Estos pigmentos, por su tonalidad amarilla o marrón clara, se incorporaron en concretos de baja exposición, permitiendo dar salida al inventario sin afectar la apariencia visible de las estructuras.
2. Pigmentos utilizados en muros internos y concretos industrializados
El siguiente grupo fue utilizado en aplicaciones visibles pero controladas, como muros internos o concretos industrializados donde la pigmentación puede tener un efecto estético menor:
Color Concre, Bayferrox Negro 345, Saco 25kg
Color Concre, Dióxido de Titanio, Saco 25kg</t>
  </si>
  <si>
    <t xml:space="preserve">Evidencias de seguimiento de inevtarios sin movimientos </t>
  </si>
  <si>
    <t>Giro</t>
  </si>
  <si>
    <t>Centro</t>
  </si>
  <si>
    <t>Nom Centro</t>
  </si>
  <si>
    <t>Material</t>
  </si>
  <si>
    <t>Nom Material</t>
  </si>
  <si>
    <t>Nom Cta.mayor</t>
  </si>
  <si>
    <t>Total Unidades</t>
  </si>
  <si>
    <t>UM</t>
  </si>
  <si>
    <t>Total Importe</t>
  </si>
  <si>
    <t>Tipo Material</t>
  </si>
  <si>
    <t>Clúster</t>
  </si>
  <si>
    <t>COMENTARIOS</t>
  </si>
  <si>
    <t xml:space="preserve">FECHA </t>
  </si>
  <si>
    <t>CONCRETO</t>
  </si>
  <si>
    <t>F011</t>
  </si>
  <si>
    <t>PLANTA MEDELLIN</t>
  </si>
  <si>
    <t>ISOFIBER 2000</t>
  </si>
  <si>
    <t>INVENTARIO MATERIA PRIMA COMPRADA</t>
  </si>
  <si>
    <t>KG</t>
  </si>
  <si>
    <t>Aditivos</t>
  </si>
  <si>
    <t>ANTIOQUIA</t>
  </si>
  <si>
    <t>Material pendiente por consumo.En revisión para identificar posibles alternativas de reutilización.</t>
  </si>
  <si>
    <t xml:space="preserve">	En revisión (sin fecha definida)</t>
  </si>
  <si>
    <t>ISOFOAM 520</t>
  </si>
  <si>
    <t>LT</t>
  </si>
  <si>
    <t>Material enviado a planta Puente Aranda para consumo.</t>
  </si>
  <si>
    <t>Abril. 25</t>
  </si>
  <si>
    <t>Comentarios</t>
  </si>
  <si>
    <t>Se tiene para los concretos especiales/Ventas esporadicas</t>
  </si>
  <si>
    <t xml:space="preserve">Trasladado a Puente Aranda </t>
  </si>
  <si>
    <t>ISOFORM 3200</t>
  </si>
  <si>
    <t xml:space="preserve">Pendiente consumo manuales de 14LT en Mayo. </t>
  </si>
  <si>
    <t>zActualmente, se acumulan aproximadamente 10 toneladas de escombros  Estos residuos se originan principalmente por tres fuentes:
Muestras de asentamiento: Concreto utilizado para realizar pruebas de trabajabilidad.
Cilindros fallados: Muestras para medir resistencias
Pérdidas por lavado de mezcladoras (juguaduras): Restos de concreto que quedan en la olla del mezclador y que, por normatividad, no pueden dejarse en obra.
El manejo de estos escombros implica actualmente un costo adicional para la planta, ya que se debe contratar un gestor certificado para su retiro, con un valor de $27.500 por tonelada, representando un gasto significativo.
Propuesta de solución:
Se plantea establecer una alianza estratégica con las minas proveedoras de materia prima (como grava y arena). La propuesta consiste en que, al momento de realizar la entrega de material a planta, los proveedores retornen llevando los escombros generados. Una vez en la mina, estos residuos podrán ser triturados o reprocesados para su mezcla con nuevo material, sin representar un costo adicional de trituración para la planta, dado que ya se está realizando un consumo regular de agregado con dicho proveedor.
Esta solución permitiría:
Reducir costos de transporte y disposición final.
Promover una economía circular dentro del proceso productivo.
Cumplir con los lineamientos ambientales y de disposición responsable de residuos</t>
  </si>
  <si>
    <t xml:space="preserve">SOLUCION. </t>
  </si>
  <si>
    <t xml:space="preserve">provedor JM </t>
  </si>
  <si>
    <t>peso del escombro : 21370 kg</t>
  </si>
  <si>
    <t>RECIDUOS DEL AREA DE CALIDAD</t>
  </si>
  <si>
    <r>
      <rPr>
        <b/>
        <sz val="11"/>
        <color theme="1"/>
        <rFont val="Calibri"/>
        <family val="2"/>
        <scheme val="minor"/>
      </rPr>
      <t>Seguimiento de mantenimiento correctivo por chorreo en mezcladoras (MX)</t>
    </r>
    <r>
      <rPr>
        <sz val="11"/>
        <color theme="1"/>
        <rFont val="Calibri"/>
        <family val="2"/>
        <scheme val="minor"/>
      </rPr>
      <t xml:space="preserve">
</t>
    </r>
    <r>
      <rPr>
        <sz val="11"/>
        <color rgb="FFFF0000"/>
        <rFont val="Calibri"/>
        <family val="2"/>
        <scheme val="minor"/>
      </rPr>
      <t xml:space="preserve">Identificación y corrección de chorreo en el cargue de concreto
</t>
    </r>
    <r>
      <rPr>
        <sz val="11"/>
        <color theme="1"/>
        <rFont val="Calibri"/>
        <family val="2"/>
        <scheme val="minor"/>
      </rPr>
      <t xml:space="preserve">Durante el desarrollo del proyecto, se identificó visualmente un comportamiento recurrente de chorreo en algunas mezcladoras (MX) durante el proceso de cargue, particularmente en los primeros 2 metros cúbicos del llenado. Esta observación permitió establecer un patrón de fallas que estaba afectando la eficiencia del proceso y generando pérdidas de material. ademas de retrabajo, porque se debe hacer limpieza del sitio. 
Se realizó un seguimiento detallado, día por día, registrando las fechas exactas en que cada una de las MX fue llevada al ETM (Taller Autorizado de Mantenimiento con convenio CEMEX) para intervenirlas específicamente por esta causa.
</t>
    </r>
    <r>
      <rPr>
        <sz val="11"/>
        <color rgb="FFFF0000"/>
        <rFont val="Calibri"/>
        <family val="2"/>
        <scheme val="minor"/>
      </rPr>
      <t>Solución implementada:</t>
    </r>
    <r>
      <rPr>
        <sz val="11"/>
        <color theme="1"/>
        <rFont val="Calibri"/>
        <family val="2"/>
        <scheme val="minor"/>
      </rPr>
      <t xml:space="preserve">
La solución técnica adoptada consistió en la instalación de aletas en los embudos de la tolva, conocidas como láminas del “shut” de cargue. Esta intervención permitió contener el material durante los primeros metros cúbicos del cargue, evitando el derrame.
El problema de chorreo se debía a que, en algunos casos, las mezclas eran demasiado húmedas y el flujo del concreto provocaba pérdidas por las uniones sin sellado adecuado. Con esta implementación, todas las MX disponibles en planta durante ese período fueron llevadas al ETM para realizar esta modificación, estandarizando así la solución en toda la flota. Aunque no todas las MX presentaban el chorreo, se decidió estandarizar la solución en toda la flota disponible en planta durante el período.
</t>
    </r>
  </si>
  <si>
    <t>CONTROL DE SALIDA DE ESCOMBROS PLANTA ESTRELLA F011</t>
  </si>
  <si>
    <t>CO-RMX-CORP-EM-FT-09</t>
  </si>
  <si>
    <t xml:space="preserve">MATERIAL  </t>
  </si>
  <si>
    <t>PLACA</t>
  </si>
  <si>
    <t>FECHA</t>
  </si>
  <si>
    <t>PESO VACIO Kg</t>
  </si>
  <si>
    <t>PESO CARGADO Kg</t>
  </si>
  <si>
    <t>NETO</t>
  </si>
  <si>
    <t>UNIDAD</t>
  </si>
  <si>
    <t>No. Ticket</t>
  </si>
  <si>
    <t>HORA</t>
  </si>
  <si>
    <t>POROVEEDOR</t>
  </si>
  <si>
    <t>DESTINO FINAL</t>
  </si>
  <si>
    <t>ESCOMBROS</t>
  </si>
  <si>
    <t>SNU112</t>
  </si>
  <si>
    <t>TN</t>
  </si>
  <si>
    <t>JM</t>
  </si>
  <si>
    <t>21/01/205</t>
  </si>
  <si>
    <t>TTY830</t>
  </si>
  <si>
    <t>THY830</t>
  </si>
  <si>
    <t>ladrillera</t>
  </si>
  <si>
    <t>TMY497</t>
  </si>
  <si>
    <t>TMU521</t>
  </si>
  <si>
    <t>SRN503</t>
  </si>
  <si>
    <t>Obra</t>
  </si>
  <si>
    <t>Orden de Venta</t>
  </si>
  <si>
    <t>Entrega</t>
  </si>
  <si>
    <t>No. Fab.</t>
  </si>
  <si>
    <t>Orden de Producción</t>
  </si>
  <si>
    <t>receta</t>
  </si>
  <si>
    <t>Nombre Obra</t>
  </si>
  <si>
    <t>Placa Vehículo 1</t>
  </si>
  <si>
    <t>Cantidad entrega</t>
  </si>
  <si>
    <t>Estatus</t>
  </si>
  <si>
    <t>Motivo de Pedido</t>
  </si>
  <si>
    <t>Nombre conductor</t>
  </si>
  <si>
    <t>Conductor</t>
  </si>
  <si>
    <t>m3</t>
  </si>
  <si>
    <t>Servicio</t>
  </si>
  <si>
    <t>Stat.tot.mov.mcía.</t>
  </si>
  <si>
    <t>Status de factura</t>
  </si>
  <si>
    <t>Fecha inicio real</t>
  </si>
  <si>
    <t>Hora de carga</t>
  </si>
  <si>
    <t>Hora de entrega</t>
  </si>
  <si>
    <t>In Site Hr</t>
  </si>
  <si>
    <t>Unld Initial Hr</t>
  </si>
  <si>
    <t>Unld Final Hr</t>
  </si>
  <si>
    <t>Fecha de entrega</t>
  </si>
  <si>
    <t>Producto Técnico</t>
  </si>
  <si>
    <t>Nombre Vendedor</t>
  </si>
  <si>
    <t>67128406</t>
  </si>
  <si>
    <t>8014844264</t>
  </si>
  <si>
    <t>240531629</t>
  </si>
  <si>
    <t>F0110000040371</t>
  </si>
  <si>
    <t>700051362761</t>
  </si>
  <si>
    <t>1-350-5-A-28-15-1-3-000</t>
  </si>
  <si>
    <t>729  CEDROAZUL</t>
  </si>
  <si>
    <t>CR-1775</t>
  </si>
  <si>
    <t>NOTIFICADA  (FINAL)</t>
  </si>
  <si>
    <t>Cancelado-Desperdicio</t>
  </si>
  <si>
    <t>BEDOYA GOMEZ JOSE ALEXANDER</t>
  </si>
  <si>
    <t>0001410506</t>
  </si>
  <si>
    <t>L003</t>
  </si>
  <si>
    <t>C</t>
  </si>
  <si>
    <t>10016053</t>
  </si>
  <si>
    <t>Mauro Andrés Salgado Corena</t>
  </si>
  <si>
    <t>1-210-5-A-28-15-1-3-000</t>
  </si>
  <si>
    <t>CR-1910</t>
  </si>
  <si>
    <t>Devuelto-Desperdicio</t>
  </si>
  <si>
    <t>RIOS SALAS ANDRES FELIPE</t>
  </si>
  <si>
    <t>0100048634</t>
  </si>
  <si>
    <t>L001</t>
  </si>
  <si>
    <t>10016405</t>
  </si>
  <si>
    <t>1-210-5-A-28-20-1-3-000</t>
  </si>
  <si>
    <t>10037981</t>
  </si>
  <si>
    <t>MARTINEZ RODRIGUEZ DAVID ALBEIRO</t>
  </si>
  <si>
    <t>0100049639</t>
  </si>
  <si>
    <t>CR-1793</t>
  </si>
  <si>
    <t>L002</t>
  </si>
  <si>
    <t>8015011718</t>
  </si>
  <si>
    <t>CR-1864</t>
  </si>
  <si>
    <t>JULIO CESAR CASTRILLON YEPES</t>
  </si>
  <si>
    <t>0100046584</t>
  </si>
  <si>
    <t>243160618</t>
  </si>
  <si>
    <t>F0110000047369</t>
  </si>
  <si>
    <t>700051931546</t>
  </si>
  <si>
    <t>CR-1805</t>
  </si>
  <si>
    <t>RODRIGUEZ ROMAN HAROLD NORBEY</t>
  </si>
  <si>
    <t>0001438383</t>
  </si>
  <si>
    <t>CR-1794</t>
  </si>
  <si>
    <t>GOMEZ LONDOÑO JHON ALEXIS</t>
  </si>
  <si>
    <t>0100048854</t>
  </si>
  <si>
    <t>L004</t>
  </si>
  <si>
    <t>CR-1906</t>
  </si>
  <si>
    <t>L006</t>
  </si>
  <si>
    <t>L007</t>
  </si>
  <si>
    <t>CR-1860</t>
  </si>
  <si>
    <t>67179248</t>
  </si>
  <si>
    <t>8014938663</t>
  </si>
  <si>
    <t>242003371</t>
  </si>
  <si>
    <t>F0110000044614</t>
  </si>
  <si>
    <t>700051657900</t>
  </si>
  <si>
    <t>1-280-5-A-28-13-1-3-000</t>
  </si>
  <si>
    <t>CASA MONTANNA</t>
  </si>
  <si>
    <t>10035541</t>
  </si>
  <si>
    <t>Mateo Cardona Jaramillo</t>
  </si>
  <si>
    <t>BOHORQUEZ BETANCUR</t>
  </si>
  <si>
    <t>0001352219</t>
  </si>
  <si>
    <t>242003931</t>
  </si>
  <si>
    <t>F0110000044616</t>
  </si>
  <si>
    <t>700051657901</t>
  </si>
  <si>
    <t>Cancelado</t>
  </si>
  <si>
    <t>67185272</t>
  </si>
  <si>
    <t>8015120892</t>
  </si>
  <si>
    <t>501007154</t>
  </si>
  <si>
    <t>F0110000050728</t>
  </si>
  <si>
    <t>700052336277</t>
  </si>
  <si>
    <t>TIENDA ARA LA DOCTORA SABANETA</t>
  </si>
  <si>
    <t>67177370</t>
  </si>
  <si>
    <t>8015016439</t>
  </si>
  <si>
    <t>243256890</t>
  </si>
  <si>
    <t>F0110000047538</t>
  </si>
  <si>
    <t>700051956257</t>
  </si>
  <si>
    <t>1-245-3-A-28-20-1-3-000</t>
  </si>
  <si>
    <t>EDIFICIO TORRE VITAL</t>
  </si>
  <si>
    <t>10042052</t>
  </si>
  <si>
    <t>HAROLD SMITH ALVAREZ VEGA</t>
  </si>
  <si>
    <t>66994119</t>
  </si>
  <si>
    <t>8014950087</t>
  </si>
  <si>
    <t>242279773</t>
  </si>
  <si>
    <t>F0110000045402</t>
  </si>
  <si>
    <t>700051698865</t>
  </si>
  <si>
    <t>1-210-3-A-28-15-1-3-000</t>
  </si>
  <si>
    <t>LA ESTRELLA E1 OBRA</t>
  </si>
  <si>
    <t>10016251</t>
  </si>
  <si>
    <t>67172220</t>
  </si>
  <si>
    <t>8015171826</t>
  </si>
  <si>
    <t>501816211</t>
  </si>
  <si>
    <t>F0110000052328</t>
  </si>
  <si>
    <t>700052537410</t>
  </si>
  <si>
    <t>1-280-3-A-28-20-1-3-000</t>
  </si>
  <si>
    <t>CONTREE CASTROPOL</t>
  </si>
  <si>
    <t>CR-1899</t>
  </si>
  <si>
    <t>10042044</t>
  </si>
  <si>
    <t>67184544</t>
  </si>
  <si>
    <t>8015114509</t>
  </si>
  <si>
    <t>500966128</t>
  </si>
  <si>
    <t>F0110000050668</t>
  </si>
  <si>
    <t>700052311420</t>
  </si>
  <si>
    <t>7-280-5-A-28-20-1-3-000</t>
  </si>
  <si>
    <t>OBRA DITAIRES</t>
  </si>
  <si>
    <t>10209568</t>
  </si>
  <si>
    <t>67188145</t>
  </si>
  <si>
    <t>8015159619</t>
  </si>
  <si>
    <t>501609563</t>
  </si>
  <si>
    <t>F0110000051980</t>
  </si>
  <si>
    <t>700052491014</t>
  </si>
  <si>
    <t>1-280-5-A-28-15-1-3-000</t>
  </si>
  <si>
    <t>QUEBRADA LA SAPERA</t>
  </si>
  <si>
    <t>ESTRADA ACOSTA, VICTOR MANUEL</t>
  </si>
  <si>
    <t>0001404377</t>
  </si>
  <si>
    <t>10016404</t>
  </si>
  <si>
    <t>66952057</t>
  </si>
  <si>
    <t>8014939470</t>
  </si>
  <si>
    <t>242037897</t>
  </si>
  <si>
    <t>F0110000044684</t>
  </si>
  <si>
    <t>700051665492</t>
  </si>
  <si>
    <t>674  MIXA</t>
  </si>
  <si>
    <t>Costo de reparación</t>
  </si>
  <si>
    <t>Devolución Total - por  Transporte
La mixer presento una falla en el empalancado</t>
  </si>
  <si>
    <t>Devolución Total - por Transporte
La mixer presento una fuga de aceite</t>
  </si>
  <si>
    <t>Cancelado antes de salir</t>
  </si>
  <si>
    <t>Dev Total Cliente-Perdida de calidad
La mixer presento un fallo en la caja de cambios</t>
  </si>
  <si>
    <t>Devuelto por el cliente - Falta de calidad
La mixer presento un sobre calentamiento, lo que retraso la entrega</t>
  </si>
  <si>
    <t>Dev Total Cliente-Perdida de calidad
La mixer presento un fallo en la palanca de cambio lo que retraso la descarga</t>
  </si>
  <si>
    <t>No Entregado 
Falla en el motor de la mixer</t>
  </si>
  <si>
    <t>Dev Total Cliente- Perdida de calidad
La mixer presento en la transmisión lo que retraso la descarga</t>
  </si>
  <si>
    <t>Devuelto - La mixer presento un problema eléctrico</t>
  </si>
  <si>
    <t>No Entregado - Problema Calidad en Site
La mixer presento un problema de embrague que retraso la descarga</t>
  </si>
  <si>
    <t>Devolución Total - por  Transporte
La mixer presento problema de embrague, por lo cual se cancelo el envió</t>
  </si>
  <si>
    <t>No Entregado - Problema Calidad
El pedido no salió debió a que la mixer presento una falla eléctrica en el tambor generando una rotación lenta</t>
  </si>
  <si>
    <t>María Alejandra Montero Jiménez</t>
  </si>
  <si>
    <t>Luis Gabriel Muñoz Loaiza</t>
  </si>
  <si>
    <t>Vanessa Cristina Vélez Restrepo</t>
  </si>
  <si>
    <t>La mixer presento un falla en la canoa de descarga por lo cual el pedido no salió a su entrega</t>
  </si>
  <si>
    <t>Estatus Orden de Producción</t>
  </si>
  <si>
    <t>AÑO</t>
  </si>
  <si>
    <t>CL (m3)</t>
  </si>
  <si>
    <t>UCL (m3)</t>
  </si>
  <si>
    <t>ENERO</t>
  </si>
  <si>
    <t>FEBRERO</t>
  </si>
  <si>
    <t>MARZO</t>
  </si>
  <si>
    <t>ABRIL</t>
  </si>
  <si>
    <t>MAYO</t>
  </si>
  <si>
    <t>JUNIO</t>
  </si>
  <si>
    <t>JULIO</t>
  </si>
  <si>
    <t>AGOSTO</t>
  </si>
  <si>
    <t>SEPTIEMBRE</t>
  </si>
  <si>
    <t>OCTUBRE</t>
  </si>
  <si>
    <t>NOVIEMBRE</t>
  </si>
  <si>
    <t>DICIEMBRE</t>
  </si>
  <si>
    <t>desperdicio por chorreo</t>
  </si>
  <si>
    <t>desperdicio por chispeo</t>
  </si>
  <si>
    <t>Desperdicio por escombros - Area de calidad  y enjuages a mixer</t>
  </si>
  <si>
    <t>suma</t>
  </si>
  <si>
    <t xml:space="preserve">Media (µ) = </t>
  </si>
  <si>
    <t>Desviación estándar (s) = 5,88</t>
  </si>
  <si>
    <t xml:space="preserve">Desperdicio real (m3) </t>
  </si>
  <si>
    <t xml:space="preserve">se recolecta los cometarios y las fechas en cual piensan sacar el adictivo. Se hizo para el mes de marzo y abril como tambien se le comparte al Gerente para que se lleve una trazabilidad. Con esto, ya se pide poco y lo necesario.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</si>
</sst>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0">
    <numFmt numFmtId="8" formatCode="&quot;$&quot;\ #,##0.00;[Red]\-&quot;$&quot;\ #,##0.00"/>
    <numFmt numFmtId="44" formatCode="_-&quot;$&quot;\ * #,##0.00_-;\-&quot;$&quot;\ * #,##0.00_-;_-&quot;$&quot;\ * &quot;-&quot;??_-;_-@_-"/>
    <numFmt numFmtId="164" formatCode="0.0"/>
    <numFmt numFmtId="165" formatCode="0.0%"/>
    <numFmt numFmtId="166" formatCode="&quot;$&quot;\ #,##0.0"/>
    <numFmt numFmtId="167" formatCode="&quot;$&quot;\ #,##0"/>
    <numFmt numFmtId="168" formatCode="_-&quot;$&quot;\ * #,##0_-;\-&quot;$&quot;\ * #,##0_-;_-&quot;$&quot;\ * &quot;-&quot;??_-;_-@_-"/>
    <numFmt numFmtId="169" formatCode="&quot;$&quot;#,##0_);[Red]\(&quot;$&quot;#,##0\)"/>
    <numFmt numFmtId="170" formatCode="[$-F800]dddd\,\ mmmm\ dd\,\ yyyy"/>
    <numFmt numFmtId="171" formatCode="[$-F400]h:mm:ss\ AM/PM"/>
  </numFmts>
  <fonts count="16" x14ac:knownFonts="1">
    <font>
      <sz val="11"/>
      <color theme="1"/>
      <name val="Calibri"/>
      <family val="2"/>
      <scheme val="minor"/>
    </font>
    <font>
      <sz val="11"/>
      <color theme="1"/>
      <name val="Calibri"/>
      <family val="2"/>
      <scheme val="minor"/>
    </font>
    <font>
      <sz val="11"/>
      <color rgb="FFFF0000"/>
      <name val="Calibri"/>
      <family val="2"/>
      <scheme val="minor"/>
    </font>
    <font>
      <b/>
      <sz val="11"/>
      <color theme="1"/>
      <name val="Calibri"/>
      <family val="2"/>
      <scheme val="minor"/>
    </font>
    <font>
      <sz val="11"/>
      <color rgb="FF000000"/>
      <name val="Calibri"/>
      <family val="2"/>
      <scheme val="minor"/>
    </font>
    <font>
      <b/>
      <sz val="8"/>
      <color theme="1"/>
      <name val="Calibri"/>
      <family val="2"/>
      <scheme val="minor"/>
    </font>
    <font>
      <sz val="8"/>
      <color theme="1"/>
      <name val="Calibri"/>
      <family val="2"/>
      <scheme val="minor"/>
    </font>
    <font>
      <b/>
      <sz val="11"/>
      <color theme="0"/>
      <name val="Outfit"/>
    </font>
    <font>
      <sz val="11"/>
      <name val="Outfit"/>
    </font>
    <font>
      <b/>
      <sz val="11"/>
      <color rgb="FFFFFFFF"/>
      <name val="Outfit"/>
    </font>
    <font>
      <b/>
      <sz val="11"/>
      <color rgb="FFFFFFFF"/>
      <name val="Calibri"/>
      <family val="2"/>
      <scheme val="minor"/>
    </font>
    <font>
      <sz val="10"/>
      <color theme="1"/>
      <name val="Century Gothic"/>
      <family val="2"/>
    </font>
    <font>
      <b/>
      <sz val="10"/>
      <color theme="1"/>
      <name val="Century Gothic"/>
      <family val="2"/>
    </font>
    <font>
      <b/>
      <sz val="8"/>
      <color theme="1"/>
      <name val="Century Gothic"/>
      <family val="2"/>
    </font>
    <font>
      <sz val="10"/>
      <name val="Arial"/>
      <family val="2"/>
    </font>
    <font>
      <b/>
      <sz val="10"/>
      <color theme="0"/>
      <name val="Century Gothic"/>
      <family val="2"/>
    </font>
  </fonts>
  <fills count="13">
    <fill>
      <patternFill patternType="none"/>
    </fill>
    <fill>
      <patternFill patternType="gray125"/>
    </fill>
    <fill>
      <patternFill patternType="solid">
        <fgColor rgb="FFFFFF00"/>
        <bgColor indexed="64"/>
      </patternFill>
    </fill>
    <fill>
      <patternFill patternType="solid">
        <fgColor theme="3" tint="0.89999084444715716"/>
        <bgColor indexed="64"/>
      </patternFill>
    </fill>
    <fill>
      <patternFill patternType="solid">
        <fgColor theme="0"/>
        <bgColor indexed="64"/>
      </patternFill>
    </fill>
    <fill>
      <patternFill patternType="solid">
        <fgColor rgb="FF002060"/>
        <bgColor indexed="64"/>
      </patternFill>
    </fill>
    <fill>
      <patternFill patternType="solid">
        <fgColor theme="9" tint="-0.249977111117893"/>
        <bgColor indexed="64"/>
      </patternFill>
    </fill>
    <fill>
      <patternFill patternType="solid">
        <fgColor rgb="FF002060"/>
        <bgColor rgb="FF000000"/>
      </patternFill>
    </fill>
    <fill>
      <patternFill patternType="solid">
        <fgColor rgb="FF3C7D22"/>
        <bgColor rgb="FF000000"/>
      </patternFill>
    </fill>
    <fill>
      <patternFill patternType="solid">
        <fgColor rgb="FFFF0000"/>
        <bgColor rgb="FF000000"/>
      </patternFill>
    </fill>
    <fill>
      <patternFill patternType="solid">
        <fgColor rgb="FFC00000"/>
        <bgColor indexed="64"/>
      </patternFill>
    </fill>
    <fill>
      <patternFill patternType="solid">
        <fgColor theme="0" tint="-0.14999847407452621"/>
        <bgColor indexed="64"/>
      </patternFill>
    </fill>
    <fill>
      <patternFill patternType="solid">
        <fgColor theme="2"/>
        <bgColor indexed="64"/>
      </patternFill>
    </fill>
  </fills>
  <borders count="14">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top/>
      <bottom style="thin">
        <color auto="1"/>
      </bottom>
      <diagonal/>
    </border>
    <border>
      <left/>
      <right style="thin">
        <color indexed="64"/>
      </right>
      <top/>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s>
  <cellStyleXfs count="3">
    <xf numFmtId="0" fontId="0" fillId="0" borderId="0"/>
    <xf numFmtId="44" fontId="1" fillId="0" borderId="0" applyFont="0" applyFill="0" applyBorder="0" applyAlignment="0" applyProtection="0"/>
    <xf numFmtId="0" fontId="14" fillId="0" borderId="0"/>
  </cellStyleXfs>
  <cellXfs count="99">
    <xf numFmtId="0" fontId="0" fillId="0" borderId="0" xfId="0"/>
    <xf numFmtId="0" fontId="0" fillId="0" borderId="1" xfId="0" applyBorder="1"/>
    <xf numFmtId="164" fontId="0" fillId="0" borderId="1" xfId="0" applyNumberFormat="1" applyBorder="1"/>
    <xf numFmtId="164" fontId="0" fillId="0" borderId="0" xfId="0" applyNumberFormat="1"/>
    <xf numFmtId="165" fontId="0" fillId="0" borderId="0" xfId="0" applyNumberFormat="1"/>
    <xf numFmtId="0" fontId="0" fillId="0" borderId="0" xfId="0" applyAlignment="1">
      <alignment wrapText="1"/>
    </xf>
    <xf numFmtId="0" fontId="0" fillId="0" borderId="0" xfId="0" applyAlignment="1"/>
    <xf numFmtId="0" fontId="0" fillId="0" borderId="0" xfId="0" applyAlignment="1">
      <alignment horizontal="center" vertical="center" wrapText="1"/>
    </xf>
    <xf numFmtId="0" fontId="0" fillId="0" borderId="1" xfId="0" applyBorder="1" applyAlignment="1">
      <alignment horizontal="center" vertical="center" wrapText="1"/>
    </xf>
    <xf numFmtId="1" fontId="0" fillId="0" borderId="1" xfId="0" applyNumberFormat="1" applyBorder="1" applyAlignment="1">
      <alignment horizontal="center" vertical="center" wrapText="1"/>
    </xf>
    <xf numFmtId="164" fontId="0" fillId="0" borderId="1" xfId="0" applyNumberFormat="1" applyBorder="1" applyAlignment="1">
      <alignment horizontal="center" vertical="center" wrapText="1"/>
    </xf>
    <xf numFmtId="2" fontId="0" fillId="0" borderId="1" xfId="0" applyNumberFormat="1" applyBorder="1" applyAlignment="1">
      <alignment horizontal="center" vertical="center" wrapText="1"/>
    </xf>
    <xf numFmtId="0" fontId="3" fillId="0" borderId="0" xfId="0" applyFont="1" applyAlignment="1"/>
    <xf numFmtId="17" fontId="3" fillId="0" borderId="0" xfId="0" applyNumberFormat="1" applyFont="1" applyAlignment="1"/>
    <xf numFmtId="10" fontId="0" fillId="0" borderId="0" xfId="0" applyNumberFormat="1" applyAlignment="1"/>
    <xf numFmtId="166" fontId="0" fillId="0" borderId="0" xfId="0" applyNumberFormat="1" applyAlignment="1"/>
    <xf numFmtId="167" fontId="0" fillId="0" borderId="0" xfId="0" applyNumberFormat="1" applyAlignment="1"/>
    <xf numFmtId="0" fontId="3" fillId="0" borderId="0" xfId="0" applyFont="1"/>
    <xf numFmtId="0" fontId="3" fillId="0" borderId="0" xfId="0" applyFont="1" applyAlignment="1">
      <alignment horizontal="center" vertical="center" wrapText="1"/>
    </xf>
    <xf numFmtId="14" fontId="0" fillId="0" borderId="1" xfId="0" applyNumberFormat="1" applyBorder="1"/>
    <xf numFmtId="0" fontId="0" fillId="0" borderId="0" xfId="0" applyAlignment="1">
      <alignment vertical="center" wrapText="1"/>
    </xf>
    <xf numFmtId="0" fontId="3" fillId="0" borderId="0" xfId="0" applyFont="1" applyAlignment="1">
      <alignment vertical="center" wrapText="1"/>
    </xf>
    <xf numFmtId="0" fontId="0" fillId="2" borderId="0" xfId="0" applyFill="1"/>
    <xf numFmtId="0" fontId="3" fillId="0" borderId="1" xfId="0" applyFont="1" applyBorder="1"/>
    <xf numFmtId="168" fontId="0" fillId="3" borderId="0" xfId="1" applyNumberFormat="1" applyFont="1" applyFill="1"/>
    <xf numFmtId="168" fontId="0" fillId="0" borderId="0" xfId="1" applyNumberFormat="1" applyFont="1"/>
    <xf numFmtId="168" fontId="0" fillId="0" borderId="0" xfId="1" applyNumberFormat="1" applyFont="1" applyFill="1"/>
    <xf numFmtId="14" fontId="5" fillId="4" borderId="1" xfId="0" applyNumberFormat="1" applyFont="1" applyFill="1" applyBorder="1" applyAlignment="1">
      <alignment horizontal="center" vertical="center" wrapText="1"/>
    </xf>
    <xf numFmtId="1" fontId="6" fillId="0" borderId="1" xfId="0" applyNumberFormat="1" applyFont="1" applyBorder="1" applyAlignment="1">
      <alignment horizontal="center" vertical="center"/>
    </xf>
    <xf numFmtId="44" fontId="0" fillId="0" borderId="0" xfId="1" applyFont="1"/>
    <xf numFmtId="168" fontId="3" fillId="2" borderId="0" xfId="1" applyNumberFormat="1" applyFont="1" applyFill="1"/>
    <xf numFmtId="168" fontId="3" fillId="0" borderId="0" xfId="1" applyNumberFormat="1" applyFont="1" applyFill="1"/>
    <xf numFmtId="164" fontId="6" fillId="0" borderId="1" xfId="0" applyNumberFormat="1" applyFont="1" applyBorder="1" applyAlignment="1">
      <alignment horizontal="center" vertical="center"/>
    </xf>
    <xf numFmtId="0" fontId="7" fillId="5" borderId="7" xfId="0" applyFont="1" applyFill="1" applyBorder="1"/>
    <xf numFmtId="0" fontId="7" fillId="6" borderId="7" xfId="0" applyFont="1" applyFill="1" applyBorder="1" applyAlignment="1">
      <alignment horizontal="center" vertical="center"/>
    </xf>
    <xf numFmtId="0" fontId="7" fillId="6" borderId="7" xfId="0" applyFont="1" applyFill="1" applyBorder="1"/>
    <xf numFmtId="0" fontId="8" fillId="0" borderId="0" xfId="0" applyFont="1" applyAlignment="1">
      <alignment wrapText="1"/>
    </xf>
    <xf numFmtId="0" fontId="8" fillId="0" borderId="0" xfId="0" applyFont="1"/>
    <xf numFmtId="3" fontId="8" fillId="0" borderId="0" xfId="0" applyNumberFormat="1" applyFont="1" applyAlignment="1">
      <alignment horizontal="center"/>
    </xf>
    <xf numFmtId="169" fontId="8" fillId="0" borderId="0" xfId="0" applyNumberFormat="1" applyFont="1"/>
    <xf numFmtId="0" fontId="9" fillId="7" borderId="7" xfId="0" applyFont="1" applyFill="1" applyBorder="1"/>
    <xf numFmtId="0" fontId="9" fillId="8" borderId="7" xfId="0" applyFont="1" applyFill="1" applyBorder="1" applyAlignment="1">
      <alignment horizontal="center" vertical="center"/>
    </xf>
    <xf numFmtId="0" fontId="9" fillId="8" borderId="7" xfId="0" applyFont="1" applyFill="1" applyBorder="1"/>
    <xf numFmtId="0" fontId="10" fillId="9" borderId="0" xfId="0" applyFont="1" applyFill="1" applyAlignment="1">
      <alignment wrapText="1"/>
    </xf>
    <xf numFmtId="0" fontId="8" fillId="0" borderId="0" xfId="0" applyFont="1" applyAlignment="1">
      <alignment horizontal="center"/>
    </xf>
    <xf numFmtId="8" fontId="8" fillId="0" borderId="0" xfId="0" applyNumberFormat="1" applyFont="1"/>
    <xf numFmtId="0" fontId="4" fillId="0" borderId="0" xfId="0" applyFont="1" applyAlignment="1">
      <alignment wrapText="1"/>
    </xf>
    <xf numFmtId="0" fontId="11" fillId="0" borderId="0" xfId="0" applyFont="1" applyAlignment="1">
      <alignment horizontal="center" vertical="center"/>
    </xf>
    <xf numFmtId="0" fontId="15" fillId="5" borderId="12" xfId="2" applyFont="1" applyFill="1" applyBorder="1" applyAlignment="1">
      <alignment horizontal="center" vertical="center"/>
    </xf>
    <xf numFmtId="0" fontId="15" fillId="5" borderId="13" xfId="2" applyFont="1" applyFill="1" applyBorder="1" applyAlignment="1">
      <alignment horizontal="center" vertical="center"/>
    </xf>
    <xf numFmtId="0" fontId="15" fillId="5" borderId="13" xfId="2" applyFont="1" applyFill="1" applyBorder="1" applyAlignment="1">
      <alignment horizontal="center" vertical="center" wrapText="1"/>
    </xf>
    <xf numFmtId="0" fontId="15" fillId="10" borderId="13" xfId="2" applyFont="1" applyFill="1" applyBorder="1" applyAlignment="1">
      <alignment horizontal="center" vertical="center"/>
    </xf>
    <xf numFmtId="0" fontId="15" fillId="5" borderId="11" xfId="2" applyFont="1" applyFill="1" applyBorder="1" applyAlignment="1">
      <alignment horizontal="center" vertical="center"/>
    </xf>
    <xf numFmtId="0" fontId="11" fillId="4" borderId="4" xfId="0" applyFont="1" applyFill="1" applyBorder="1" applyAlignment="1">
      <alignment horizontal="center" vertical="center"/>
    </xf>
    <xf numFmtId="0" fontId="11" fillId="11" borderId="1" xfId="0" applyFont="1" applyFill="1" applyBorder="1" applyAlignment="1">
      <alignment horizontal="center" vertical="center"/>
    </xf>
    <xf numFmtId="14" fontId="11" fillId="11" borderId="1" xfId="0" applyNumberFormat="1" applyFont="1" applyFill="1" applyBorder="1" applyAlignment="1">
      <alignment horizontal="center" vertical="center"/>
    </xf>
    <xf numFmtId="0" fontId="11" fillId="4" borderId="1" xfId="0" applyFont="1" applyFill="1" applyBorder="1" applyAlignment="1">
      <alignment horizontal="center" vertical="center"/>
    </xf>
    <xf numFmtId="0" fontId="11" fillId="0" borderId="1" xfId="0" applyFont="1" applyBorder="1" applyAlignment="1">
      <alignment horizontal="center" vertical="center"/>
    </xf>
    <xf numFmtId="20" fontId="11" fillId="4" borderId="1" xfId="0" applyNumberFormat="1" applyFont="1" applyFill="1" applyBorder="1" applyAlignment="1">
      <alignment horizontal="center" vertical="center"/>
    </xf>
    <xf numFmtId="0" fontId="11" fillId="4" borderId="2" xfId="0" applyFont="1" applyFill="1" applyBorder="1" applyAlignment="1">
      <alignment horizontal="center" vertical="center"/>
    </xf>
    <xf numFmtId="0" fontId="11" fillId="4" borderId="10" xfId="0" applyFont="1" applyFill="1" applyBorder="1" applyAlignment="1">
      <alignment horizontal="center" vertical="center"/>
    </xf>
    <xf numFmtId="20" fontId="11" fillId="0" borderId="0" xfId="0" applyNumberFormat="1" applyFont="1" applyAlignment="1">
      <alignment horizontal="center" vertical="center"/>
    </xf>
    <xf numFmtId="167" fontId="0" fillId="0" borderId="0" xfId="0" applyNumberFormat="1" applyAlignment="1">
      <alignment horizontal="center" vertical="center" wrapText="1"/>
    </xf>
    <xf numFmtId="170" fontId="0" fillId="0" borderId="0" xfId="0" applyNumberFormat="1" applyAlignment="1">
      <alignment horizontal="center" vertical="center" wrapText="1"/>
    </xf>
    <xf numFmtId="171" fontId="0" fillId="0" borderId="0" xfId="0" applyNumberFormat="1" applyAlignment="1">
      <alignment horizontal="center" vertical="center" wrapText="1"/>
    </xf>
    <xf numFmtId="17" fontId="0" fillId="0" borderId="0" xfId="0" applyNumberFormat="1"/>
    <xf numFmtId="2" fontId="0" fillId="0" borderId="0" xfId="0" applyNumberFormat="1"/>
    <xf numFmtId="0" fontId="0" fillId="12" borderId="0" xfId="0" applyFill="1"/>
    <xf numFmtId="17" fontId="0" fillId="12" borderId="0" xfId="0" applyNumberFormat="1" applyFill="1"/>
    <xf numFmtId="0" fontId="3" fillId="0" borderId="0" xfId="0" applyFont="1" applyAlignment="1">
      <alignment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0" fillId="0" borderId="1" xfId="0" applyBorder="1" applyAlignment="1">
      <alignment horizontal="center" wrapText="1"/>
    </xf>
    <xf numFmtId="0" fontId="0" fillId="0" borderId="0" xfId="0" applyAlignment="1">
      <alignment horizontal="center" vertical="top" wrapText="1"/>
    </xf>
    <xf numFmtId="0" fontId="0" fillId="0" borderId="0" xfId="0" applyAlignment="1">
      <alignment horizontal="center"/>
    </xf>
    <xf numFmtId="0" fontId="0" fillId="0" borderId="0" xfId="0" applyAlignment="1">
      <alignment horizontal="center" vertical="top"/>
    </xf>
    <xf numFmtId="0" fontId="0" fillId="0" borderId="0" xfId="0" applyFill="1" applyAlignment="1">
      <alignment horizontal="center" vertical="center" wrapText="1"/>
    </xf>
    <xf numFmtId="0" fontId="0" fillId="0" borderId="0" xfId="0" applyAlignment="1">
      <alignment horizontal="center" vertical="center" wrapText="1"/>
    </xf>
    <xf numFmtId="0" fontId="0" fillId="0" borderId="0" xfId="0" applyAlignment="1">
      <alignment horizontal="center" vertical="center"/>
    </xf>
    <xf numFmtId="0" fontId="3" fillId="2" borderId="0" xfId="0" applyFont="1" applyFill="1" applyAlignment="1">
      <alignment horizontal="center"/>
    </xf>
    <xf numFmtId="0" fontId="3" fillId="0" borderId="5" xfId="0" applyFont="1" applyBorder="1" applyAlignment="1">
      <alignment horizontal="center"/>
    </xf>
    <xf numFmtId="0" fontId="3" fillId="0" borderId="0" xfId="0" applyFont="1" applyAlignment="1">
      <alignment horizontal="center"/>
    </xf>
    <xf numFmtId="0" fontId="0" fillId="0" borderId="6" xfId="0" applyBorder="1" applyAlignment="1">
      <alignment horizontal="center" vertical="top" wrapText="1"/>
    </xf>
    <xf numFmtId="0" fontId="0" fillId="0" borderId="0" xfId="0" quotePrefix="1" applyAlignment="1">
      <alignment horizontal="center" vertical="top" wrapText="1"/>
    </xf>
    <xf numFmtId="0" fontId="11" fillId="0" borderId="1" xfId="0" applyFont="1" applyBorder="1" applyAlignment="1">
      <alignment horizontal="center" vertical="center"/>
    </xf>
    <xf numFmtId="0" fontId="12" fillId="0" borderId="5" xfId="0" applyFont="1" applyBorder="1" applyAlignment="1">
      <alignment horizontal="center" vertical="center"/>
    </xf>
    <xf numFmtId="0" fontId="12" fillId="0" borderId="0" xfId="0" applyFont="1" applyAlignment="1">
      <alignment horizontal="center" vertical="center"/>
    </xf>
    <xf numFmtId="0" fontId="12" fillId="0" borderId="8" xfId="0" applyFont="1" applyBorder="1" applyAlignment="1">
      <alignment horizontal="center" vertical="center"/>
    </xf>
    <xf numFmtId="0" fontId="12" fillId="0" borderId="11" xfId="0" applyFont="1" applyBorder="1" applyAlignment="1">
      <alignment horizontal="center" vertical="center"/>
    </xf>
    <xf numFmtId="0" fontId="12" fillId="0" borderId="7" xfId="0" applyFont="1" applyBorder="1" applyAlignment="1">
      <alignment horizontal="center" vertical="center"/>
    </xf>
    <xf numFmtId="0" fontId="12" fillId="0" borderId="12" xfId="0" applyFont="1" applyBorder="1" applyAlignment="1">
      <alignment horizontal="center" vertical="center"/>
    </xf>
    <xf numFmtId="0" fontId="13" fillId="0" borderId="9" xfId="0" applyFont="1" applyBorder="1" applyAlignment="1">
      <alignment horizontal="center" vertical="center" wrapText="1"/>
    </xf>
    <xf numFmtId="0" fontId="13" fillId="0" borderId="10" xfId="0" applyFont="1" applyBorder="1" applyAlignment="1">
      <alignment horizontal="center" vertical="center" wrapText="1"/>
    </xf>
    <xf numFmtId="0" fontId="13" fillId="0" borderId="5" xfId="0" applyFont="1" applyBorder="1" applyAlignment="1">
      <alignment horizontal="center" vertical="center" wrapText="1"/>
    </xf>
    <xf numFmtId="0" fontId="13" fillId="0" borderId="8" xfId="0" applyFont="1" applyBorder="1" applyAlignment="1">
      <alignment horizontal="center" vertical="center" wrapText="1"/>
    </xf>
    <xf numFmtId="0" fontId="13" fillId="0" borderId="11" xfId="0" applyFont="1" applyBorder="1" applyAlignment="1">
      <alignment horizontal="center" vertical="center" wrapText="1"/>
    </xf>
    <xf numFmtId="0" fontId="13" fillId="0" borderId="12" xfId="0" applyFont="1" applyBorder="1" applyAlignment="1">
      <alignment horizontal="center" vertical="center" wrapText="1"/>
    </xf>
    <xf numFmtId="1" fontId="0" fillId="0" borderId="0" xfId="0" applyNumberFormat="1"/>
  </cellXfs>
  <cellStyles count="3">
    <cellStyle name="Moneda" xfId="1" builtinId="4"/>
    <cellStyle name="Normal" xfId="0" builtinId="0"/>
    <cellStyle name="Normal 2" xfId="2" xr:uid="{8F1041E0-BFEE-4620-938D-BEE5192CB6AE}"/>
  </cellStyles>
  <dxfs count="10">
    <dxf>
      <font>
        <b val="0"/>
        <i val="0"/>
        <strike val="0"/>
        <condense val="0"/>
        <extend val="0"/>
        <outline val="0"/>
        <shadow val="0"/>
        <u val="none"/>
        <vertAlign val="baseline"/>
        <sz val="10"/>
        <color theme="1"/>
        <name val="Century Gothic"/>
        <family val="2"/>
        <scheme val="none"/>
      </font>
      <alignment horizontal="center" vertical="center" textRotation="0" wrapText="0" indent="0" justifyLastLine="0" shrinkToFit="0" readingOrder="0"/>
    </dxf>
    <dxf>
      <font>
        <b val="0"/>
        <i val="0"/>
        <strike val="0"/>
        <condense val="0"/>
        <extend val="0"/>
        <outline val="0"/>
        <shadow val="0"/>
        <u val="none"/>
        <vertAlign val="baseline"/>
        <sz val="10"/>
        <color theme="1"/>
        <name val="Century Gothic"/>
        <family val="2"/>
        <scheme val="none"/>
      </font>
      <fill>
        <patternFill patternType="solid">
          <fgColor indexed="64"/>
          <bgColor theme="0"/>
        </patternFill>
      </fill>
      <alignment horizontal="center"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horizontal/>
      </border>
    </dxf>
    <dxf>
      <font>
        <b val="0"/>
        <i val="0"/>
        <strike val="0"/>
        <condense val="0"/>
        <extend val="0"/>
        <outline val="0"/>
        <shadow val="0"/>
        <u val="none"/>
        <vertAlign val="baseline"/>
        <sz val="10"/>
        <color theme="1"/>
        <name val="Century Gothic"/>
        <family val="2"/>
        <scheme val="none"/>
      </font>
      <numFmt numFmtId="0" formatCode="General"/>
      <alignment horizontal="center"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horizontal/>
      </border>
    </dxf>
    <dxf>
      <font>
        <b val="0"/>
        <i val="0"/>
        <strike val="0"/>
        <condense val="0"/>
        <extend val="0"/>
        <outline val="0"/>
        <shadow val="0"/>
        <u val="none"/>
        <vertAlign val="baseline"/>
        <sz val="10"/>
        <color theme="1"/>
        <name val="Century Gothic"/>
        <family val="2"/>
        <scheme val="none"/>
      </font>
      <fill>
        <patternFill patternType="solid">
          <fgColor indexed="64"/>
          <bgColor theme="0"/>
        </patternFill>
      </fill>
      <alignment horizontal="center"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horizontal/>
      </border>
    </dxf>
    <dxf>
      <font>
        <b val="0"/>
        <i val="0"/>
        <strike val="0"/>
        <condense val="0"/>
        <extend val="0"/>
        <outline val="0"/>
        <shadow val="0"/>
        <u val="none"/>
        <vertAlign val="baseline"/>
        <sz val="10"/>
        <color theme="1"/>
        <name val="Century Gothic"/>
        <family val="2"/>
        <scheme val="none"/>
      </font>
      <numFmt numFmtId="19" formatCode="d/mm/yyyy"/>
      <fill>
        <patternFill patternType="solid">
          <fgColor indexed="64"/>
          <bgColor theme="0" tint="-0.14999847407452621"/>
        </patternFill>
      </fill>
      <alignment horizontal="center"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horizontal/>
      </border>
    </dxf>
    <dxf>
      <font>
        <b val="0"/>
        <i val="0"/>
        <strike val="0"/>
        <condense val="0"/>
        <extend val="0"/>
        <outline val="0"/>
        <shadow val="0"/>
        <u val="none"/>
        <vertAlign val="baseline"/>
        <sz val="10"/>
        <color theme="1"/>
        <name val="Century Gothic"/>
        <family val="2"/>
        <scheme val="none"/>
      </font>
      <fill>
        <patternFill patternType="solid">
          <fgColor indexed="64"/>
          <bgColor theme="0"/>
        </patternFill>
      </fill>
      <alignment horizontal="center" vertical="center" textRotation="0" wrapText="0" indent="0" justifyLastLine="0" shrinkToFit="0" readingOrder="0"/>
      <border diagonalUp="0" diagonalDown="0">
        <left/>
        <right style="thin">
          <color indexed="64"/>
        </right>
        <top style="thin">
          <color indexed="64"/>
        </top>
        <bottom style="thin">
          <color indexed="64"/>
        </bottom>
        <vertical/>
        <horizontal/>
      </border>
    </dxf>
    <dxf>
      <border outline="0">
        <top style="thin">
          <color indexed="64"/>
        </top>
      </border>
    </dxf>
    <dxf>
      <border outline="0">
        <left style="thin">
          <color indexed="64"/>
        </left>
        <right style="thin">
          <color indexed="64"/>
        </right>
        <top style="thin">
          <color indexed="64"/>
        </top>
        <bottom style="thin">
          <color indexed="64"/>
        </bottom>
      </border>
    </dxf>
    <dxf>
      <border outline="0">
        <bottom style="thin">
          <color indexed="64"/>
        </bottom>
      </border>
    </dxf>
    <dxf>
      <font>
        <b/>
        <i val="0"/>
        <strike val="0"/>
        <condense val="0"/>
        <extend val="0"/>
        <outline val="0"/>
        <shadow val="0"/>
        <u val="none"/>
        <vertAlign val="baseline"/>
        <sz val="10"/>
        <color theme="0"/>
        <name val="Century Gothic"/>
        <family val="2"/>
        <scheme val="none"/>
      </font>
      <fill>
        <patternFill patternType="solid">
          <fgColor indexed="64"/>
          <bgColor rgb="FF002060"/>
        </patternFill>
      </fill>
      <alignment horizontal="center" vertical="center" textRotation="0" wrapText="0" indent="0" justifyLastLine="0" shrinkToFit="0" readingOrder="0"/>
      <border diagonalUp="0" diagonalDown="0" outline="0">
        <left style="thin">
          <color indexed="64"/>
        </left>
        <right style="thin">
          <color indexed="64"/>
        </right>
        <top/>
        <bottom/>
      </border>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7.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8.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9.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_rels/chart10.xml.rels><?xml version="1.0" encoding="UTF-8" standalone="yes"?>
<Relationships xmlns="http://schemas.openxmlformats.org/package/2006/relationships"><Relationship Id="rId2" Type="http://schemas.microsoft.com/office/2011/relationships/chartColorStyle" Target="colors10.xml"/><Relationship Id="rId1" Type="http://schemas.microsoft.com/office/2011/relationships/chartStyle" Target="style10.xml"/></Relationships>
</file>

<file path=xl/charts/_rels/chart11.xml.rels><?xml version="1.0" encoding="UTF-8" standalone="yes"?>
<Relationships xmlns="http://schemas.openxmlformats.org/package/2006/relationships"><Relationship Id="rId2" Type="http://schemas.microsoft.com/office/2011/relationships/chartColorStyle" Target="colors11.xml"/><Relationship Id="rId1" Type="http://schemas.microsoft.com/office/2011/relationships/chartStyle" Target="style11.xml"/></Relationships>
</file>

<file path=xl/charts/_rels/chart12.xml.rels><?xml version="1.0" encoding="UTF-8" standalone="yes"?>
<Relationships xmlns="http://schemas.openxmlformats.org/package/2006/relationships"><Relationship Id="rId2" Type="http://schemas.microsoft.com/office/2011/relationships/chartColorStyle" Target="colors12.xml"/><Relationship Id="rId1" Type="http://schemas.microsoft.com/office/2011/relationships/chartStyle" Target="style12.xml"/></Relationships>
</file>

<file path=xl/charts/_rels/chart13.xml.rels><?xml version="1.0" encoding="UTF-8" standalone="yes"?>
<Relationships xmlns="http://schemas.openxmlformats.org/package/2006/relationships"><Relationship Id="rId2" Type="http://schemas.microsoft.com/office/2011/relationships/chartColorStyle" Target="colors13.xml"/><Relationship Id="rId1" Type="http://schemas.microsoft.com/office/2011/relationships/chartStyle" Target="style13.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cap="all" spc="150" baseline="0">
                <a:solidFill>
                  <a:schemeClr val="tx1">
                    <a:lumMod val="50000"/>
                    <a:lumOff val="50000"/>
                  </a:schemeClr>
                </a:solidFill>
                <a:latin typeface="+mn-lt"/>
                <a:ea typeface="+mn-ea"/>
                <a:cs typeface="+mn-cs"/>
              </a:defRPr>
            </a:pPr>
            <a:r>
              <a:rPr lang="es-CO"/>
              <a:t>Producción</a:t>
            </a:r>
            <a:r>
              <a:rPr lang="es-CO" baseline="0"/>
              <a:t> enero 2025</a:t>
            </a:r>
            <a:endParaRPr lang="es-CO"/>
          </a:p>
        </c:rich>
      </c:tx>
      <c:overlay val="0"/>
      <c:spPr>
        <a:noFill/>
        <a:ln>
          <a:noFill/>
        </a:ln>
        <a:effectLst/>
      </c:spPr>
      <c:txPr>
        <a:bodyPr rot="0" spcFirstLastPara="1" vertOverflow="ellipsis" vert="horz" wrap="square" anchor="ctr" anchorCtr="1"/>
        <a:lstStyle/>
        <a:p>
          <a:pPr>
            <a:defRPr sz="1800" b="1" i="0" u="none" strike="noStrike" kern="1200" cap="all" spc="150" baseline="0">
              <a:solidFill>
                <a:schemeClr val="tx1">
                  <a:lumMod val="50000"/>
                  <a:lumOff val="50000"/>
                </a:schemeClr>
              </a:solidFill>
              <a:latin typeface="+mn-lt"/>
              <a:ea typeface="+mn-ea"/>
              <a:cs typeface="+mn-cs"/>
            </a:defRPr>
          </a:pPr>
          <a:endParaRPr lang="es-CO"/>
        </a:p>
      </c:txPr>
    </c:title>
    <c:autoTitleDeleted val="0"/>
    <c:plotArea>
      <c:layout/>
      <c:barChart>
        <c:barDir val="col"/>
        <c:grouping val="clustered"/>
        <c:varyColors val="0"/>
        <c:ser>
          <c:idx val="0"/>
          <c:order val="0"/>
          <c:spPr>
            <a:pattFill prst="narHorz">
              <a:fgClr>
                <a:schemeClr val="accent1"/>
              </a:fgClr>
              <a:bgClr>
                <a:schemeClr val="accent1">
                  <a:lumMod val="20000"/>
                  <a:lumOff val="80000"/>
                </a:schemeClr>
              </a:bgClr>
            </a:pattFill>
            <a:ln>
              <a:noFill/>
            </a:ln>
            <a:effectLst>
              <a:innerShdw blurRad="114300">
                <a:schemeClr val="accent1"/>
              </a:innerShdw>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CO"/>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numRef>
              <c:f>'m3 Producidos'!$A$4:$A$23</c:f>
              <c:numCache>
                <c:formatCode>General</c:formatCode>
                <c:ptCount val="20"/>
                <c:pt idx="0">
                  <c:v>3</c:v>
                </c:pt>
                <c:pt idx="1">
                  <c:v>10</c:v>
                </c:pt>
                <c:pt idx="2">
                  <c:v>11</c:v>
                </c:pt>
                <c:pt idx="3">
                  <c:v>13</c:v>
                </c:pt>
                <c:pt idx="4">
                  <c:v>14</c:v>
                </c:pt>
                <c:pt idx="5">
                  <c:v>15</c:v>
                </c:pt>
                <c:pt idx="6">
                  <c:v>16</c:v>
                </c:pt>
                <c:pt idx="7">
                  <c:v>17</c:v>
                </c:pt>
                <c:pt idx="8">
                  <c:v>18</c:v>
                </c:pt>
                <c:pt idx="9">
                  <c:v>20</c:v>
                </c:pt>
                <c:pt idx="10">
                  <c:v>21</c:v>
                </c:pt>
                <c:pt idx="11">
                  <c:v>22</c:v>
                </c:pt>
                <c:pt idx="12">
                  <c:v>23</c:v>
                </c:pt>
                <c:pt idx="13">
                  <c:v>24</c:v>
                </c:pt>
                <c:pt idx="14">
                  <c:v>25</c:v>
                </c:pt>
                <c:pt idx="15">
                  <c:v>27</c:v>
                </c:pt>
                <c:pt idx="16">
                  <c:v>28</c:v>
                </c:pt>
                <c:pt idx="17">
                  <c:v>29</c:v>
                </c:pt>
                <c:pt idx="18">
                  <c:v>30</c:v>
                </c:pt>
                <c:pt idx="19">
                  <c:v>31</c:v>
                </c:pt>
              </c:numCache>
            </c:numRef>
          </c:cat>
          <c:val>
            <c:numRef>
              <c:f>'m3 Producidos'!$B$4:$B$23</c:f>
              <c:numCache>
                <c:formatCode>0.0</c:formatCode>
                <c:ptCount val="20"/>
                <c:pt idx="0" formatCode="General">
                  <c:v>110.5</c:v>
                </c:pt>
                <c:pt idx="1">
                  <c:v>145.25</c:v>
                </c:pt>
                <c:pt idx="2" formatCode="General">
                  <c:v>83</c:v>
                </c:pt>
                <c:pt idx="3" formatCode="General">
                  <c:v>303</c:v>
                </c:pt>
                <c:pt idx="4" formatCode="General">
                  <c:v>88.5</c:v>
                </c:pt>
                <c:pt idx="5" formatCode="General">
                  <c:v>198.5</c:v>
                </c:pt>
                <c:pt idx="6">
                  <c:v>164.25</c:v>
                </c:pt>
                <c:pt idx="7" formatCode="General">
                  <c:v>177</c:v>
                </c:pt>
                <c:pt idx="8" formatCode="General">
                  <c:v>47</c:v>
                </c:pt>
                <c:pt idx="9" formatCode="General">
                  <c:v>107.5</c:v>
                </c:pt>
                <c:pt idx="10" formatCode="General">
                  <c:v>139</c:v>
                </c:pt>
                <c:pt idx="11" formatCode="General">
                  <c:v>227</c:v>
                </c:pt>
                <c:pt idx="12" formatCode="General">
                  <c:v>260.5</c:v>
                </c:pt>
                <c:pt idx="13">
                  <c:v>204.25</c:v>
                </c:pt>
                <c:pt idx="14" formatCode="General">
                  <c:v>42</c:v>
                </c:pt>
                <c:pt idx="15" formatCode="General">
                  <c:v>185.5</c:v>
                </c:pt>
                <c:pt idx="16" formatCode="General">
                  <c:v>275.5</c:v>
                </c:pt>
                <c:pt idx="17">
                  <c:v>278.75</c:v>
                </c:pt>
                <c:pt idx="18" formatCode="General">
                  <c:v>239</c:v>
                </c:pt>
                <c:pt idx="19" formatCode="General">
                  <c:v>285.5</c:v>
                </c:pt>
              </c:numCache>
            </c:numRef>
          </c:val>
          <c:extLst>
            <c:ext xmlns:c16="http://schemas.microsoft.com/office/drawing/2014/chart" uri="{C3380CC4-5D6E-409C-BE32-E72D297353CC}">
              <c16:uniqueId val="{00000000-72F3-4281-8494-FD24080C0C4C}"/>
            </c:ext>
          </c:extLst>
        </c:ser>
        <c:dLbls>
          <c:dLblPos val="outEnd"/>
          <c:showLegendKey val="0"/>
          <c:showVal val="1"/>
          <c:showCatName val="0"/>
          <c:showSerName val="0"/>
          <c:showPercent val="0"/>
          <c:showBubbleSize val="0"/>
        </c:dLbls>
        <c:gapWidth val="164"/>
        <c:overlap val="-22"/>
        <c:axId val="2098813216"/>
        <c:axId val="2098813696"/>
      </c:barChart>
      <c:catAx>
        <c:axId val="2098813216"/>
        <c:scaling>
          <c:orientation val="minMax"/>
        </c:scaling>
        <c:delete val="0"/>
        <c:axPos val="b"/>
        <c:numFmt formatCode="General" sourceLinked="1"/>
        <c:majorTickMark val="none"/>
        <c:minorTickMark val="none"/>
        <c:tickLblPos val="nextTo"/>
        <c:spPr>
          <a:noFill/>
          <a:ln w="19050" cap="flat" cmpd="sng" algn="ctr">
            <a:solidFill>
              <a:schemeClr val="tx1">
                <a:lumMod val="25000"/>
                <a:lumOff val="7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O"/>
          </a:p>
        </c:txPr>
        <c:crossAx val="2098813696"/>
        <c:crosses val="autoZero"/>
        <c:auto val="1"/>
        <c:lblAlgn val="ctr"/>
        <c:lblOffset val="100"/>
        <c:noMultiLvlLbl val="0"/>
      </c:catAx>
      <c:valAx>
        <c:axId val="2098813696"/>
        <c:scaling>
          <c:orientation val="minMax"/>
        </c:scaling>
        <c:delete val="0"/>
        <c:axPos val="l"/>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O"/>
          </a:p>
        </c:txPr>
        <c:crossAx val="209881321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cap="all" spc="150" baseline="0">
                <a:solidFill>
                  <a:schemeClr val="tx1">
                    <a:lumMod val="50000"/>
                    <a:lumOff val="50000"/>
                  </a:schemeClr>
                </a:solidFill>
                <a:latin typeface="+mn-lt"/>
                <a:ea typeface="+mn-ea"/>
                <a:cs typeface="+mn-cs"/>
              </a:defRPr>
            </a:pPr>
            <a:r>
              <a:rPr lang="es-CO"/>
              <a:t>Producción febrero 2025</a:t>
            </a:r>
          </a:p>
        </c:rich>
      </c:tx>
      <c:overlay val="0"/>
      <c:spPr>
        <a:noFill/>
        <a:ln>
          <a:noFill/>
        </a:ln>
        <a:effectLst/>
      </c:spPr>
      <c:txPr>
        <a:bodyPr rot="0" spcFirstLastPara="1" vertOverflow="ellipsis" vert="horz" wrap="square" anchor="ctr" anchorCtr="1"/>
        <a:lstStyle/>
        <a:p>
          <a:pPr>
            <a:defRPr sz="1800" b="1" i="0" u="none" strike="noStrike" kern="1200" cap="all" spc="150" baseline="0">
              <a:solidFill>
                <a:schemeClr val="tx1">
                  <a:lumMod val="50000"/>
                  <a:lumOff val="50000"/>
                </a:schemeClr>
              </a:solidFill>
              <a:latin typeface="+mn-lt"/>
              <a:ea typeface="+mn-ea"/>
              <a:cs typeface="+mn-cs"/>
            </a:defRPr>
          </a:pPr>
          <a:endParaRPr lang="es-CO"/>
        </a:p>
      </c:txPr>
    </c:title>
    <c:autoTitleDeleted val="0"/>
    <c:plotArea>
      <c:layout/>
      <c:barChart>
        <c:barDir val="col"/>
        <c:grouping val="clustered"/>
        <c:varyColors val="0"/>
        <c:ser>
          <c:idx val="0"/>
          <c:order val="0"/>
          <c:spPr>
            <a:pattFill prst="narHorz">
              <a:fgClr>
                <a:schemeClr val="accent1"/>
              </a:fgClr>
              <a:bgClr>
                <a:schemeClr val="accent1">
                  <a:lumMod val="20000"/>
                  <a:lumOff val="80000"/>
                </a:schemeClr>
              </a:bgClr>
            </a:pattFill>
            <a:ln>
              <a:noFill/>
            </a:ln>
            <a:effectLst>
              <a:innerShdw blurRad="114300">
                <a:schemeClr val="accent1"/>
              </a:innerShdw>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CO"/>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numRef>
              <c:f>'m3 Producidos'!$A$29:$A$52</c:f>
              <c:numCache>
                <c:formatCode>General</c:formatCode>
                <c:ptCount val="24"/>
                <c:pt idx="0">
                  <c:v>1</c:v>
                </c:pt>
                <c:pt idx="1">
                  <c:v>3</c:v>
                </c:pt>
                <c:pt idx="2">
                  <c:v>4</c:v>
                </c:pt>
                <c:pt idx="3">
                  <c:v>5</c:v>
                </c:pt>
                <c:pt idx="4">
                  <c:v>6</c:v>
                </c:pt>
                <c:pt idx="5">
                  <c:v>7</c:v>
                </c:pt>
                <c:pt idx="6">
                  <c:v>8</c:v>
                </c:pt>
                <c:pt idx="7">
                  <c:v>10</c:v>
                </c:pt>
                <c:pt idx="8">
                  <c:v>11</c:v>
                </c:pt>
                <c:pt idx="9">
                  <c:v>12</c:v>
                </c:pt>
                <c:pt idx="10">
                  <c:v>13</c:v>
                </c:pt>
                <c:pt idx="11">
                  <c:v>14</c:v>
                </c:pt>
                <c:pt idx="12">
                  <c:v>15</c:v>
                </c:pt>
                <c:pt idx="13">
                  <c:v>17</c:v>
                </c:pt>
                <c:pt idx="14">
                  <c:v>18</c:v>
                </c:pt>
                <c:pt idx="15">
                  <c:v>19</c:v>
                </c:pt>
                <c:pt idx="16">
                  <c:v>20</c:v>
                </c:pt>
                <c:pt idx="17">
                  <c:v>21</c:v>
                </c:pt>
                <c:pt idx="18">
                  <c:v>22</c:v>
                </c:pt>
                <c:pt idx="19">
                  <c:v>24</c:v>
                </c:pt>
                <c:pt idx="20">
                  <c:v>25</c:v>
                </c:pt>
                <c:pt idx="21">
                  <c:v>26</c:v>
                </c:pt>
                <c:pt idx="22">
                  <c:v>27</c:v>
                </c:pt>
                <c:pt idx="23">
                  <c:v>28</c:v>
                </c:pt>
              </c:numCache>
            </c:numRef>
          </c:cat>
          <c:val>
            <c:numRef>
              <c:f>'m3 Producidos'!$B$29:$B$52</c:f>
              <c:numCache>
                <c:formatCode>0.0</c:formatCode>
                <c:ptCount val="24"/>
                <c:pt idx="0" formatCode="General">
                  <c:v>178</c:v>
                </c:pt>
                <c:pt idx="1">
                  <c:v>149.75</c:v>
                </c:pt>
                <c:pt idx="2">
                  <c:v>222.75</c:v>
                </c:pt>
                <c:pt idx="3" formatCode="General">
                  <c:v>263.5</c:v>
                </c:pt>
                <c:pt idx="4">
                  <c:v>228.25</c:v>
                </c:pt>
                <c:pt idx="5">
                  <c:v>182.25</c:v>
                </c:pt>
                <c:pt idx="6" formatCode="General">
                  <c:v>119</c:v>
                </c:pt>
                <c:pt idx="7" formatCode="General">
                  <c:v>149</c:v>
                </c:pt>
                <c:pt idx="8" formatCode="General">
                  <c:v>254</c:v>
                </c:pt>
                <c:pt idx="9">
                  <c:v>226.25</c:v>
                </c:pt>
                <c:pt idx="10">
                  <c:v>206.25</c:v>
                </c:pt>
                <c:pt idx="11">
                  <c:v>207.25</c:v>
                </c:pt>
                <c:pt idx="12">
                  <c:v>186.75</c:v>
                </c:pt>
                <c:pt idx="13" formatCode="General">
                  <c:v>150.80000000000001</c:v>
                </c:pt>
                <c:pt idx="14" formatCode="General">
                  <c:v>200.5</c:v>
                </c:pt>
                <c:pt idx="15" formatCode="General">
                  <c:v>238.5</c:v>
                </c:pt>
                <c:pt idx="16" formatCode="General">
                  <c:v>189.5</c:v>
                </c:pt>
                <c:pt idx="17" formatCode="General">
                  <c:v>252.5</c:v>
                </c:pt>
                <c:pt idx="18" formatCode="General">
                  <c:v>190.5</c:v>
                </c:pt>
                <c:pt idx="19" formatCode="General">
                  <c:v>225</c:v>
                </c:pt>
                <c:pt idx="20" formatCode="General">
                  <c:v>222.5</c:v>
                </c:pt>
                <c:pt idx="21" formatCode="General">
                  <c:v>275</c:v>
                </c:pt>
                <c:pt idx="22">
                  <c:v>205.25</c:v>
                </c:pt>
                <c:pt idx="23">
                  <c:v>290.25</c:v>
                </c:pt>
              </c:numCache>
            </c:numRef>
          </c:val>
          <c:extLst>
            <c:ext xmlns:c16="http://schemas.microsoft.com/office/drawing/2014/chart" uri="{C3380CC4-5D6E-409C-BE32-E72D297353CC}">
              <c16:uniqueId val="{00000000-8CFA-4033-B795-E09BA992B4C2}"/>
            </c:ext>
          </c:extLst>
        </c:ser>
        <c:dLbls>
          <c:dLblPos val="outEnd"/>
          <c:showLegendKey val="0"/>
          <c:showVal val="1"/>
          <c:showCatName val="0"/>
          <c:showSerName val="0"/>
          <c:showPercent val="0"/>
          <c:showBubbleSize val="0"/>
        </c:dLbls>
        <c:gapWidth val="164"/>
        <c:overlap val="-22"/>
        <c:axId val="499205360"/>
        <c:axId val="499202960"/>
      </c:barChart>
      <c:catAx>
        <c:axId val="499205360"/>
        <c:scaling>
          <c:orientation val="minMax"/>
        </c:scaling>
        <c:delete val="0"/>
        <c:axPos val="b"/>
        <c:numFmt formatCode="General" sourceLinked="1"/>
        <c:majorTickMark val="none"/>
        <c:minorTickMark val="none"/>
        <c:tickLblPos val="nextTo"/>
        <c:spPr>
          <a:noFill/>
          <a:ln w="19050" cap="flat" cmpd="sng" algn="ctr">
            <a:solidFill>
              <a:schemeClr val="tx1">
                <a:lumMod val="25000"/>
                <a:lumOff val="7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O"/>
          </a:p>
        </c:txPr>
        <c:crossAx val="499202960"/>
        <c:crosses val="autoZero"/>
        <c:auto val="1"/>
        <c:lblAlgn val="ctr"/>
        <c:lblOffset val="100"/>
        <c:noMultiLvlLbl val="0"/>
      </c:catAx>
      <c:valAx>
        <c:axId val="499202960"/>
        <c:scaling>
          <c:orientation val="minMax"/>
        </c:scaling>
        <c:delete val="0"/>
        <c:axPos val="l"/>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O"/>
          </a:p>
        </c:txPr>
        <c:crossAx val="49920536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cap="all" spc="150" baseline="0">
                <a:solidFill>
                  <a:schemeClr val="tx1">
                    <a:lumMod val="50000"/>
                    <a:lumOff val="50000"/>
                  </a:schemeClr>
                </a:solidFill>
                <a:latin typeface="+mn-lt"/>
                <a:ea typeface="+mn-ea"/>
                <a:cs typeface="+mn-cs"/>
              </a:defRPr>
            </a:pPr>
            <a:r>
              <a:rPr lang="en-US"/>
              <a:t>producción</a:t>
            </a:r>
            <a:r>
              <a:rPr lang="en-US" baseline="0"/>
              <a:t> marzo 2025</a:t>
            </a:r>
            <a:endParaRPr lang="en-US"/>
          </a:p>
        </c:rich>
      </c:tx>
      <c:overlay val="0"/>
      <c:spPr>
        <a:noFill/>
        <a:ln>
          <a:noFill/>
        </a:ln>
        <a:effectLst/>
      </c:spPr>
      <c:txPr>
        <a:bodyPr rot="0" spcFirstLastPara="1" vertOverflow="ellipsis" vert="horz" wrap="square" anchor="ctr" anchorCtr="1"/>
        <a:lstStyle/>
        <a:p>
          <a:pPr>
            <a:defRPr sz="1800" b="1" i="0" u="none" strike="noStrike" kern="1200" cap="all" spc="150" baseline="0">
              <a:solidFill>
                <a:schemeClr val="tx1">
                  <a:lumMod val="50000"/>
                  <a:lumOff val="50000"/>
                </a:schemeClr>
              </a:solidFill>
              <a:latin typeface="+mn-lt"/>
              <a:ea typeface="+mn-ea"/>
              <a:cs typeface="+mn-cs"/>
            </a:defRPr>
          </a:pPr>
          <a:endParaRPr lang="es-CO"/>
        </a:p>
      </c:txPr>
    </c:title>
    <c:autoTitleDeleted val="0"/>
    <c:plotArea>
      <c:layout/>
      <c:barChart>
        <c:barDir val="col"/>
        <c:grouping val="clustered"/>
        <c:varyColors val="0"/>
        <c:ser>
          <c:idx val="0"/>
          <c:order val="0"/>
          <c:spPr>
            <a:pattFill prst="narHorz">
              <a:fgClr>
                <a:schemeClr val="accent1"/>
              </a:fgClr>
              <a:bgClr>
                <a:schemeClr val="accent1">
                  <a:lumMod val="20000"/>
                  <a:lumOff val="80000"/>
                </a:schemeClr>
              </a:bgClr>
            </a:pattFill>
            <a:ln>
              <a:noFill/>
            </a:ln>
            <a:effectLst>
              <a:innerShdw blurRad="114300">
                <a:schemeClr val="accent1"/>
              </a:innerShdw>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CO"/>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numRef>
              <c:f>'m3 Producidos'!$A$58:$A$82</c:f>
              <c:numCache>
                <c:formatCode>General</c:formatCode>
                <c:ptCount val="25"/>
                <c:pt idx="0">
                  <c:v>1</c:v>
                </c:pt>
                <c:pt idx="1">
                  <c:v>3</c:v>
                </c:pt>
                <c:pt idx="2">
                  <c:v>4</c:v>
                </c:pt>
                <c:pt idx="3">
                  <c:v>5</c:v>
                </c:pt>
                <c:pt idx="4">
                  <c:v>6</c:v>
                </c:pt>
                <c:pt idx="5">
                  <c:v>7</c:v>
                </c:pt>
                <c:pt idx="6">
                  <c:v>8</c:v>
                </c:pt>
                <c:pt idx="7">
                  <c:v>10</c:v>
                </c:pt>
                <c:pt idx="8">
                  <c:v>11</c:v>
                </c:pt>
                <c:pt idx="9">
                  <c:v>12</c:v>
                </c:pt>
                <c:pt idx="10">
                  <c:v>13</c:v>
                </c:pt>
                <c:pt idx="11">
                  <c:v>14</c:v>
                </c:pt>
                <c:pt idx="12">
                  <c:v>15</c:v>
                </c:pt>
                <c:pt idx="13">
                  <c:v>17</c:v>
                </c:pt>
                <c:pt idx="14">
                  <c:v>18</c:v>
                </c:pt>
                <c:pt idx="15">
                  <c:v>19</c:v>
                </c:pt>
                <c:pt idx="16">
                  <c:v>20</c:v>
                </c:pt>
                <c:pt idx="17">
                  <c:v>21</c:v>
                </c:pt>
                <c:pt idx="18">
                  <c:v>22</c:v>
                </c:pt>
                <c:pt idx="19">
                  <c:v>25</c:v>
                </c:pt>
                <c:pt idx="20">
                  <c:v>26</c:v>
                </c:pt>
                <c:pt idx="21">
                  <c:v>27</c:v>
                </c:pt>
                <c:pt idx="22">
                  <c:v>28</c:v>
                </c:pt>
                <c:pt idx="23">
                  <c:v>29</c:v>
                </c:pt>
                <c:pt idx="24">
                  <c:v>31</c:v>
                </c:pt>
              </c:numCache>
            </c:numRef>
          </c:cat>
          <c:val>
            <c:numRef>
              <c:f>'m3 Producidos'!$B$58:$B$82</c:f>
              <c:numCache>
                <c:formatCode>0.0</c:formatCode>
                <c:ptCount val="25"/>
                <c:pt idx="0" formatCode="General">
                  <c:v>153</c:v>
                </c:pt>
                <c:pt idx="1">
                  <c:v>144.25</c:v>
                </c:pt>
                <c:pt idx="2" formatCode="General">
                  <c:v>145.5</c:v>
                </c:pt>
                <c:pt idx="3">
                  <c:v>309.75</c:v>
                </c:pt>
                <c:pt idx="4">
                  <c:v>196.25</c:v>
                </c:pt>
                <c:pt idx="5" formatCode="General">
                  <c:v>330.5</c:v>
                </c:pt>
                <c:pt idx="6">
                  <c:v>136.25</c:v>
                </c:pt>
                <c:pt idx="7">
                  <c:v>271.25</c:v>
                </c:pt>
                <c:pt idx="8" formatCode="General">
                  <c:v>255.5</c:v>
                </c:pt>
                <c:pt idx="9" formatCode="General">
                  <c:v>294.5</c:v>
                </c:pt>
                <c:pt idx="10">
                  <c:v>216.75</c:v>
                </c:pt>
                <c:pt idx="11" formatCode="General">
                  <c:v>186</c:v>
                </c:pt>
                <c:pt idx="12" formatCode="General">
                  <c:v>56.5</c:v>
                </c:pt>
                <c:pt idx="13" formatCode="General">
                  <c:v>252.5</c:v>
                </c:pt>
                <c:pt idx="14" formatCode="General">
                  <c:v>147.5</c:v>
                </c:pt>
                <c:pt idx="15">
                  <c:v>202.75</c:v>
                </c:pt>
                <c:pt idx="16">
                  <c:v>336.75</c:v>
                </c:pt>
                <c:pt idx="17" formatCode="General">
                  <c:v>322.5</c:v>
                </c:pt>
                <c:pt idx="18">
                  <c:v>40.25</c:v>
                </c:pt>
                <c:pt idx="19" formatCode="General">
                  <c:v>91</c:v>
                </c:pt>
                <c:pt idx="20" formatCode="General">
                  <c:v>218</c:v>
                </c:pt>
                <c:pt idx="21" formatCode="General">
                  <c:v>284</c:v>
                </c:pt>
                <c:pt idx="22">
                  <c:v>253.25</c:v>
                </c:pt>
                <c:pt idx="23">
                  <c:v>151.75</c:v>
                </c:pt>
                <c:pt idx="24">
                  <c:v>156.25</c:v>
                </c:pt>
              </c:numCache>
            </c:numRef>
          </c:val>
          <c:extLst>
            <c:ext xmlns:c16="http://schemas.microsoft.com/office/drawing/2014/chart" uri="{C3380CC4-5D6E-409C-BE32-E72D297353CC}">
              <c16:uniqueId val="{00000000-65B2-4E80-B534-DA0FC8B08889}"/>
            </c:ext>
          </c:extLst>
        </c:ser>
        <c:dLbls>
          <c:dLblPos val="outEnd"/>
          <c:showLegendKey val="0"/>
          <c:showVal val="1"/>
          <c:showCatName val="0"/>
          <c:showSerName val="0"/>
          <c:showPercent val="0"/>
          <c:showBubbleSize val="0"/>
        </c:dLbls>
        <c:gapWidth val="164"/>
        <c:overlap val="-22"/>
        <c:axId val="489762096"/>
        <c:axId val="489760656"/>
      </c:barChart>
      <c:catAx>
        <c:axId val="489762096"/>
        <c:scaling>
          <c:orientation val="minMax"/>
        </c:scaling>
        <c:delete val="0"/>
        <c:axPos val="b"/>
        <c:numFmt formatCode="General" sourceLinked="1"/>
        <c:majorTickMark val="none"/>
        <c:minorTickMark val="none"/>
        <c:tickLblPos val="nextTo"/>
        <c:spPr>
          <a:noFill/>
          <a:ln w="19050" cap="flat" cmpd="sng" algn="ctr">
            <a:solidFill>
              <a:schemeClr val="tx1">
                <a:lumMod val="25000"/>
                <a:lumOff val="7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O"/>
          </a:p>
        </c:txPr>
        <c:crossAx val="489760656"/>
        <c:crosses val="autoZero"/>
        <c:auto val="1"/>
        <c:lblAlgn val="ctr"/>
        <c:lblOffset val="100"/>
        <c:noMultiLvlLbl val="0"/>
      </c:catAx>
      <c:valAx>
        <c:axId val="489760656"/>
        <c:scaling>
          <c:orientation val="minMax"/>
        </c:scaling>
        <c:delete val="0"/>
        <c:axPos val="l"/>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O"/>
          </a:p>
        </c:txPr>
        <c:crossAx val="48976209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cap="all" spc="150" baseline="0">
                <a:solidFill>
                  <a:schemeClr val="tx1">
                    <a:lumMod val="50000"/>
                    <a:lumOff val="50000"/>
                  </a:schemeClr>
                </a:solidFill>
                <a:latin typeface="+mn-lt"/>
                <a:ea typeface="+mn-ea"/>
                <a:cs typeface="+mn-cs"/>
              </a:defRPr>
            </a:pPr>
            <a:r>
              <a:rPr lang="es-CO"/>
              <a:t>Producción</a:t>
            </a:r>
            <a:r>
              <a:rPr lang="es-CO" baseline="0"/>
              <a:t> Abril 2025</a:t>
            </a:r>
            <a:endParaRPr lang="es-CO"/>
          </a:p>
        </c:rich>
      </c:tx>
      <c:overlay val="0"/>
      <c:spPr>
        <a:noFill/>
        <a:ln>
          <a:noFill/>
        </a:ln>
        <a:effectLst/>
      </c:spPr>
      <c:txPr>
        <a:bodyPr rot="0" spcFirstLastPara="1" vertOverflow="ellipsis" vert="horz" wrap="square" anchor="ctr" anchorCtr="1"/>
        <a:lstStyle/>
        <a:p>
          <a:pPr>
            <a:defRPr sz="1800" b="1" i="0" u="none" strike="noStrike" kern="1200" cap="all" spc="150" baseline="0">
              <a:solidFill>
                <a:schemeClr val="tx1">
                  <a:lumMod val="50000"/>
                  <a:lumOff val="50000"/>
                </a:schemeClr>
              </a:solidFill>
              <a:latin typeface="+mn-lt"/>
              <a:ea typeface="+mn-ea"/>
              <a:cs typeface="+mn-cs"/>
            </a:defRPr>
          </a:pPr>
          <a:endParaRPr lang="es-CO"/>
        </a:p>
      </c:txPr>
    </c:title>
    <c:autoTitleDeleted val="0"/>
    <c:plotArea>
      <c:layout/>
      <c:barChart>
        <c:barDir val="col"/>
        <c:grouping val="clustered"/>
        <c:varyColors val="0"/>
        <c:ser>
          <c:idx val="0"/>
          <c:order val="0"/>
          <c:spPr>
            <a:pattFill prst="narHorz">
              <a:fgClr>
                <a:schemeClr val="accent1"/>
              </a:fgClr>
              <a:bgClr>
                <a:schemeClr val="accent1">
                  <a:lumMod val="20000"/>
                  <a:lumOff val="80000"/>
                </a:schemeClr>
              </a:bgClr>
            </a:pattFill>
            <a:ln>
              <a:noFill/>
            </a:ln>
            <a:effectLst>
              <a:innerShdw blurRad="114300">
                <a:schemeClr val="accent1"/>
              </a:innerShdw>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CO"/>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numRef>
              <c:f>'m3 Producidos'!$A$88:$A$110</c:f>
              <c:numCache>
                <c:formatCode>General</c:formatCode>
                <c:ptCount val="23"/>
                <c:pt idx="0">
                  <c:v>1</c:v>
                </c:pt>
                <c:pt idx="1">
                  <c:v>2</c:v>
                </c:pt>
                <c:pt idx="2">
                  <c:v>3</c:v>
                </c:pt>
                <c:pt idx="3">
                  <c:v>4</c:v>
                </c:pt>
                <c:pt idx="4">
                  <c:v>5</c:v>
                </c:pt>
                <c:pt idx="5">
                  <c:v>7</c:v>
                </c:pt>
                <c:pt idx="6">
                  <c:v>8</c:v>
                </c:pt>
                <c:pt idx="7">
                  <c:v>9</c:v>
                </c:pt>
                <c:pt idx="8">
                  <c:v>10</c:v>
                </c:pt>
                <c:pt idx="9">
                  <c:v>11</c:v>
                </c:pt>
                <c:pt idx="10">
                  <c:v>12</c:v>
                </c:pt>
                <c:pt idx="11">
                  <c:v>14</c:v>
                </c:pt>
                <c:pt idx="12">
                  <c:v>15</c:v>
                </c:pt>
                <c:pt idx="13">
                  <c:v>16</c:v>
                </c:pt>
                <c:pt idx="14">
                  <c:v>21</c:v>
                </c:pt>
                <c:pt idx="15">
                  <c:v>22</c:v>
                </c:pt>
                <c:pt idx="16">
                  <c:v>23</c:v>
                </c:pt>
                <c:pt idx="17">
                  <c:v>24</c:v>
                </c:pt>
                <c:pt idx="18">
                  <c:v>25</c:v>
                </c:pt>
                <c:pt idx="19">
                  <c:v>26</c:v>
                </c:pt>
                <c:pt idx="20">
                  <c:v>28</c:v>
                </c:pt>
                <c:pt idx="21">
                  <c:v>29</c:v>
                </c:pt>
                <c:pt idx="22">
                  <c:v>30</c:v>
                </c:pt>
              </c:numCache>
            </c:numRef>
          </c:cat>
          <c:val>
            <c:numRef>
              <c:f>'m3 Producidos'!$B$88:$B$110</c:f>
              <c:numCache>
                <c:formatCode>General</c:formatCode>
                <c:ptCount val="23"/>
                <c:pt idx="0">
                  <c:v>138</c:v>
                </c:pt>
                <c:pt idx="1">
                  <c:v>123</c:v>
                </c:pt>
                <c:pt idx="2" formatCode="0.0">
                  <c:v>187.75</c:v>
                </c:pt>
                <c:pt idx="3">
                  <c:v>113</c:v>
                </c:pt>
                <c:pt idx="4">
                  <c:v>139.5</c:v>
                </c:pt>
                <c:pt idx="5" formatCode="0.0">
                  <c:v>97.75</c:v>
                </c:pt>
                <c:pt idx="6" formatCode="0.0">
                  <c:v>68.25</c:v>
                </c:pt>
                <c:pt idx="7">
                  <c:v>164.5</c:v>
                </c:pt>
                <c:pt idx="8">
                  <c:v>93.5</c:v>
                </c:pt>
                <c:pt idx="9">
                  <c:v>209.5</c:v>
                </c:pt>
                <c:pt idx="10">
                  <c:v>155</c:v>
                </c:pt>
                <c:pt idx="11">
                  <c:v>160</c:v>
                </c:pt>
                <c:pt idx="12" formatCode="0.0">
                  <c:v>174.25</c:v>
                </c:pt>
                <c:pt idx="13">
                  <c:v>189</c:v>
                </c:pt>
                <c:pt idx="14">
                  <c:v>6</c:v>
                </c:pt>
                <c:pt idx="15" formatCode="0.0">
                  <c:v>116.25</c:v>
                </c:pt>
                <c:pt idx="16" formatCode="0.0">
                  <c:v>191.25</c:v>
                </c:pt>
                <c:pt idx="17" formatCode="0.0">
                  <c:v>131.25</c:v>
                </c:pt>
                <c:pt idx="18">
                  <c:v>227.5</c:v>
                </c:pt>
                <c:pt idx="19" formatCode="0.0">
                  <c:v>146.75</c:v>
                </c:pt>
                <c:pt idx="20">
                  <c:v>228</c:v>
                </c:pt>
                <c:pt idx="21" formatCode="0.0">
                  <c:v>191.25</c:v>
                </c:pt>
                <c:pt idx="22" formatCode="0.0">
                  <c:v>105.75</c:v>
                </c:pt>
              </c:numCache>
            </c:numRef>
          </c:val>
          <c:extLst>
            <c:ext xmlns:c16="http://schemas.microsoft.com/office/drawing/2014/chart" uri="{C3380CC4-5D6E-409C-BE32-E72D297353CC}">
              <c16:uniqueId val="{00000000-D731-4C12-8DC9-32194FC28E6F}"/>
            </c:ext>
          </c:extLst>
        </c:ser>
        <c:dLbls>
          <c:dLblPos val="outEnd"/>
          <c:showLegendKey val="0"/>
          <c:showVal val="1"/>
          <c:showCatName val="0"/>
          <c:showSerName val="0"/>
          <c:showPercent val="0"/>
          <c:showBubbleSize val="0"/>
        </c:dLbls>
        <c:gapWidth val="164"/>
        <c:overlap val="-22"/>
        <c:axId val="426594864"/>
        <c:axId val="426598224"/>
      </c:barChart>
      <c:catAx>
        <c:axId val="426594864"/>
        <c:scaling>
          <c:orientation val="minMax"/>
        </c:scaling>
        <c:delete val="0"/>
        <c:axPos val="b"/>
        <c:numFmt formatCode="General" sourceLinked="1"/>
        <c:majorTickMark val="none"/>
        <c:minorTickMark val="none"/>
        <c:tickLblPos val="nextTo"/>
        <c:spPr>
          <a:noFill/>
          <a:ln w="19050" cap="flat" cmpd="sng" algn="ctr">
            <a:solidFill>
              <a:schemeClr val="tx1">
                <a:lumMod val="25000"/>
                <a:lumOff val="7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O"/>
          </a:p>
        </c:txPr>
        <c:crossAx val="426598224"/>
        <c:crosses val="autoZero"/>
        <c:auto val="1"/>
        <c:lblAlgn val="ctr"/>
        <c:lblOffset val="100"/>
        <c:noMultiLvlLbl val="0"/>
      </c:catAx>
      <c:valAx>
        <c:axId val="426598224"/>
        <c:scaling>
          <c:orientation val="minMax"/>
        </c:scaling>
        <c:delete val="0"/>
        <c:axPos val="l"/>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O"/>
          </a:p>
        </c:txPr>
        <c:crossAx val="42659486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cap="all" spc="150" baseline="0">
                <a:solidFill>
                  <a:schemeClr val="tx1">
                    <a:lumMod val="50000"/>
                    <a:lumOff val="50000"/>
                  </a:schemeClr>
                </a:solidFill>
                <a:latin typeface="+mn-lt"/>
                <a:ea typeface="+mn-ea"/>
                <a:cs typeface="+mn-cs"/>
              </a:defRPr>
            </a:pPr>
            <a:r>
              <a:rPr lang="es-CO"/>
              <a:t>Producción Mayo 2025</a:t>
            </a:r>
          </a:p>
        </c:rich>
      </c:tx>
      <c:overlay val="0"/>
      <c:spPr>
        <a:noFill/>
        <a:ln>
          <a:noFill/>
        </a:ln>
        <a:effectLst/>
      </c:spPr>
      <c:txPr>
        <a:bodyPr rot="0" spcFirstLastPara="1" vertOverflow="ellipsis" vert="horz" wrap="square" anchor="ctr" anchorCtr="1"/>
        <a:lstStyle/>
        <a:p>
          <a:pPr>
            <a:defRPr sz="1800" b="1" i="0" u="none" strike="noStrike" kern="1200" cap="all" spc="150" baseline="0">
              <a:solidFill>
                <a:schemeClr val="tx1">
                  <a:lumMod val="50000"/>
                  <a:lumOff val="50000"/>
                </a:schemeClr>
              </a:solidFill>
              <a:latin typeface="+mn-lt"/>
              <a:ea typeface="+mn-ea"/>
              <a:cs typeface="+mn-cs"/>
            </a:defRPr>
          </a:pPr>
          <a:endParaRPr lang="es-CO"/>
        </a:p>
      </c:txPr>
    </c:title>
    <c:autoTitleDeleted val="0"/>
    <c:plotArea>
      <c:layout/>
      <c:barChart>
        <c:barDir val="col"/>
        <c:grouping val="clustered"/>
        <c:varyColors val="0"/>
        <c:ser>
          <c:idx val="0"/>
          <c:order val="0"/>
          <c:spPr>
            <a:pattFill prst="narHorz">
              <a:fgClr>
                <a:schemeClr val="accent1"/>
              </a:fgClr>
              <a:bgClr>
                <a:schemeClr val="accent1">
                  <a:lumMod val="20000"/>
                  <a:lumOff val="80000"/>
                </a:schemeClr>
              </a:bgClr>
            </a:pattFill>
            <a:ln>
              <a:noFill/>
            </a:ln>
            <a:effectLst>
              <a:innerShdw blurRad="114300">
                <a:schemeClr val="accent1"/>
              </a:innerShdw>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CO"/>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numRef>
              <c:f>'m3 Producidos'!$A$116:$A$141</c:f>
              <c:numCache>
                <c:formatCode>General</c:formatCode>
                <c:ptCount val="26"/>
                <c:pt idx="0">
                  <c:v>2</c:v>
                </c:pt>
                <c:pt idx="1">
                  <c:v>3</c:v>
                </c:pt>
                <c:pt idx="2">
                  <c:v>5</c:v>
                </c:pt>
                <c:pt idx="3">
                  <c:v>6</c:v>
                </c:pt>
                <c:pt idx="4">
                  <c:v>7</c:v>
                </c:pt>
                <c:pt idx="5">
                  <c:v>8</c:v>
                </c:pt>
                <c:pt idx="6">
                  <c:v>9</c:v>
                </c:pt>
                <c:pt idx="7">
                  <c:v>10</c:v>
                </c:pt>
                <c:pt idx="8">
                  <c:v>12</c:v>
                </c:pt>
                <c:pt idx="9">
                  <c:v>13</c:v>
                </c:pt>
                <c:pt idx="10">
                  <c:v>14</c:v>
                </c:pt>
                <c:pt idx="11">
                  <c:v>15</c:v>
                </c:pt>
                <c:pt idx="12">
                  <c:v>16</c:v>
                </c:pt>
                <c:pt idx="13">
                  <c:v>17</c:v>
                </c:pt>
                <c:pt idx="14">
                  <c:v>19</c:v>
                </c:pt>
                <c:pt idx="15">
                  <c:v>20</c:v>
                </c:pt>
                <c:pt idx="16">
                  <c:v>21</c:v>
                </c:pt>
                <c:pt idx="17">
                  <c:v>22</c:v>
                </c:pt>
                <c:pt idx="18">
                  <c:v>23</c:v>
                </c:pt>
                <c:pt idx="19">
                  <c:v>24</c:v>
                </c:pt>
                <c:pt idx="20">
                  <c:v>26</c:v>
                </c:pt>
                <c:pt idx="21">
                  <c:v>27</c:v>
                </c:pt>
                <c:pt idx="22">
                  <c:v>28</c:v>
                </c:pt>
                <c:pt idx="23">
                  <c:v>29</c:v>
                </c:pt>
                <c:pt idx="24">
                  <c:v>30</c:v>
                </c:pt>
                <c:pt idx="25">
                  <c:v>31</c:v>
                </c:pt>
              </c:numCache>
            </c:numRef>
          </c:cat>
          <c:val>
            <c:numRef>
              <c:f>'m3 Producidos'!$B$116:$B$141</c:f>
              <c:numCache>
                <c:formatCode>0.0</c:formatCode>
                <c:ptCount val="26"/>
                <c:pt idx="0" formatCode="General">
                  <c:v>182</c:v>
                </c:pt>
                <c:pt idx="1">
                  <c:v>79.25</c:v>
                </c:pt>
                <c:pt idx="2">
                  <c:v>195.25</c:v>
                </c:pt>
                <c:pt idx="3" formatCode="General">
                  <c:v>86.5</c:v>
                </c:pt>
                <c:pt idx="4">
                  <c:v>133.25</c:v>
                </c:pt>
                <c:pt idx="5" formatCode="General">
                  <c:v>134</c:v>
                </c:pt>
                <c:pt idx="6">
                  <c:v>199.75</c:v>
                </c:pt>
                <c:pt idx="7">
                  <c:v>66.25</c:v>
                </c:pt>
                <c:pt idx="8">
                  <c:v>103.25</c:v>
                </c:pt>
                <c:pt idx="9">
                  <c:v>153.75</c:v>
                </c:pt>
                <c:pt idx="10" formatCode="General">
                  <c:v>199</c:v>
                </c:pt>
                <c:pt idx="11">
                  <c:v>193.75</c:v>
                </c:pt>
                <c:pt idx="12" formatCode="General">
                  <c:v>200</c:v>
                </c:pt>
                <c:pt idx="13" formatCode="General">
                  <c:v>50.5</c:v>
                </c:pt>
                <c:pt idx="14">
                  <c:v>165.25</c:v>
                </c:pt>
                <c:pt idx="15">
                  <c:v>159.75</c:v>
                </c:pt>
                <c:pt idx="16" formatCode="General">
                  <c:v>115.5</c:v>
                </c:pt>
                <c:pt idx="17" formatCode="General">
                  <c:v>242.5</c:v>
                </c:pt>
                <c:pt idx="18" formatCode="General">
                  <c:v>165.5</c:v>
                </c:pt>
                <c:pt idx="19">
                  <c:v>121.75</c:v>
                </c:pt>
                <c:pt idx="20" formatCode="General">
                  <c:v>132</c:v>
                </c:pt>
                <c:pt idx="21" formatCode="General">
                  <c:v>153</c:v>
                </c:pt>
                <c:pt idx="22" formatCode="General">
                  <c:v>137.5</c:v>
                </c:pt>
                <c:pt idx="23">
                  <c:v>221.75</c:v>
                </c:pt>
                <c:pt idx="24">
                  <c:v>195.75</c:v>
                </c:pt>
                <c:pt idx="25" formatCode="General">
                  <c:v>153</c:v>
                </c:pt>
              </c:numCache>
            </c:numRef>
          </c:val>
          <c:extLst>
            <c:ext xmlns:c16="http://schemas.microsoft.com/office/drawing/2014/chart" uri="{C3380CC4-5D6E-409C-BE32-E72D297353CC}">
              <c16:uniqueId val="{00000000-C644-4FAF-A5D5-31099A2BBB7F}"/>
            </c:ext>
          </c:extLst>
        </c:ser>
        <c:dLbls>
          <c:dLblPos val="outEnd"/>
          <c:showLegendKey val="0"/>
          <c:showVal val="1"/>
          <c:showCatName val="0"/>
          <c:showSerName val="0"/>
          <c:showPercent val="0"/>
          <c:showBubbleSize val="0"/>
        </c:dLbls>
        <c:gapWidth val="164"/>
        <c:overlap val="-22"/>
        <c:axId val="426607344"/>
        <c:axId val="426609264"/>
      </c:barChart>
      <c:catAx>
        <c:axId val="426607344"/>
        <c:scaling>
          <c:orientation val="minMax"/>
        </c:scaling>
        <c:delete val="0"/>
        <c:axPos val="b"/>
        <c:numFmt formatCode="General" sourceLinked="1"/>
        <c:majorTickMark val="none"/>
        <c:minorTickMark val="none"/>
        <c:tickLblPos val="nextTo"/>
        <c:spPr>
          <a:noFill/>
          <a:ln w="19050" cap="flat" cmpd="sng" algn="ctr">
            <a:solidFill>
              <a:schemeClr val="tx1">
                <a:lumMod val="25000"/>
                <a:lumOff val="7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O"/>
          </a:p>
        </c:txPr>
        <c:crossAx val="426609264"/>
        <c:crosses val="autoZero"/>
        <c:auto val="1"/>
        <c:lblAlgn val="ctr"/>
        <c:lblOffset val="100"/>
        <c:noMultiLvlLbl val="0"/>
      </c:catAx>
      <c:valAx>
        <c:axId val="426609264"/>
        <c:scaling>
          <c:orientation val="minMax"/>
        </c:scaling>
        <c:delete val="0"/>
        <c:axPos val="l"/>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O"/>
          </a:p>
        </c:txPr>
        <c:crossAx val="42660734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cap="all" spc="150" baseline="0">
                <a:solidFill>
                  <a:schemeClr val="tx1">
                    <a:lumMod val="50000"/>
                    <a:lumOff val="50000"/>
                  </a:schemeClr>
                </a:solidFill>
                <a:latin typeface="+mn-lt"/>
                <a:ea typeface="+mn-ea"/>
                <a:cs typeface="+mn-cs"/>
              </a:defRPr>
            </a:pPr>
            <a:r>
              <a:rPr lang="es-CO"/>
              <a:t>PRODUCCIÓN JUNIO 2025</a:t>
            </a:r>
          </a:p>
        </c:rich>
      </c:tx>
      <c:overlay val="0"/>
      <c:spPr>
        <a:noFill/>
        <a:ln>
          <a:noFill/>
        </a:ln>
        <a:effectLst/>
      </c:spPr>
      <c:txPr>
        <a:bodyPr rot="0" spcFirstLastPara="1" vertOverflow="ellipsis" vert="horz" wrap="square" anchor="ctr" anchorCtr="1"/>
        <a:lstStyle/>
        <a:p>
          <a:pPr>
            <a:defRPr sz="1800" b="1" i="0" u="none" strike="noStrike" kern="1200" cap="all" spc="150" baseline="0">
              <a:solidFill>
                <a:schemeClr val="tx1">
                  <a:lumMod val="50000"/>
                  <a:lumOff val="50000"/>
                </a:schemeClr>
              </a:solidFill>
              <a:latin typeface="+mn-lt"/>
              <a:ea typeface="+mn-ea"/>
              <a:cs typeface="+mn-cs"/>
            </a:defRPr>
          </a:pPr>
          <a:endParaRPr lang="es-CO"/>
        </a:p>
      </c:txPr>
    </c:title>
    <c:autoTitleDeleted val="0"/>
    <c:plotArea>
      <c:layout/>
      <c:barChart>
        <c:barDir val="col"/>
        <c:grouping val="clustered"/>
        <c:varyColors val="0"/>
        <c:ser>
          <c:idx val="0"/>
          <c:order val="0"/>
          <c:spPr>
            <a:pattFill prst="narHorz">
              <a:fgClr>
                <a:schemeClr val="accent1"/>
              </a:fgClr>
              <a:bgClr>
                <a:schemeClr val="accent1">
                  <a:lumMod val="20000"/>
                  <a:lumOff val="80000"/>
                </a:schemeClr>
              </a:bgClr>
            </a:pattFill>
            <a:ln>
              <a:noFill/>
            </a:ln>
            <a:effectLst>
              <a:innerShdw blurRad="114300">
                <a:schemeClr val="accent1"/>
              </a:innerShdw>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CO"/>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numRef>
              <c:f>'m3 Producidos'!$A$147:$A$168</c:f>
              <c:numCache>
                <c:formatCode>General</c:formatCode>
                <c:ptCount val="22"/>
                <c:pt idx="0">
                  <c:v>3</c:v>
                </c:pt>
                <c:pt idx="1">
                  <c:v>4</c:v>
                </c:pt>
                <c:pt idx="2">
                  <c:v>5</c:v>
                </c:pt>
                <c:pt idx="3">
                  <c:v>6</c:v>
                </c:pt>
                <c:pt idx="4">
                  <c:v>7</c:v>
                </c:pt>
                <c:pt idx="5">
                  <c:v>9</c:v>
                </c:pt>
                <c:pt idx="6">
                  <c:v>10</c:v>
                </c:pt>
                <c:pt idx="7">
                  <c:v>11</c:v>
                </c:pt>
                <c:pt idx="8">
                  <c:v>12</c:v>
                </c:pt>
                <c:pt idx="9">
                  <c:v>13</c:v>
                </c:pt>
                <c:pt idx="10">
                  <c:v>14</c:v>
                </c:pt>
                <c:pt idx="11">
                  <c:v>16</c:v>
                </c:pt>
                <c:pt idx="12">
                  <c:v>17</c:v>
                </c:pt>
                <c:pt idx="13">
                  <c:v>18</c:v>
                </c:pt>
                <c:pt idx="14">
                  <c:v>19</c:v>
                </c:pt>
                <c:pt idx="15">
                  <c:v>20</c:v>
                </c:pt>
                <c:pt idx="16">
                  <c:v>21</c:v>
                </c:pt>
                <c:pt idx="17">
                  <c:v>24</c:v>
                </c:pt>
                <c:pt idx="18">
                  <c:v>25</c:v>
                </c:pt>
                <c:pt idx="19">
                  <c:v>26</c:v>
                </c:pt>
                <c:pt idx="20">
                  <c:v>27</c:v>
                </c:pt>
                <c:pt idx="21">
                  <c:v>28</c:v>
                </c:pt>
              </c:numCache>
            </c:numRef>
          </c:cat>
          <c:val>
            <c:numRef>
              <c:f>'m3 Producidos'!$B$147:$B$168</c:f>
              <c:numCache>
                <c:formatCode>0.0</c:formatCode>
                <c:ptCount val="22"/>
                <c:pt idx="0">
                  <c:v>180.25</c:v>
                </c:pt>
                <c:pt idx="1">
                  <c:v>99.75</c:v>
                </c:pt>
                <c:pt idx="2">
                  <c:v>117.75</c:v>
                </c:pt>
                <c:pt idx="3" formatCode="General">
                  <c:v>157.5</c:v>
                </c:pt>
                <c:pt idx="4" formatCode="General">
                  <c:v>110</c:v>
                </c:pt>
                <c:pt idx="5" formatCode="General">
                  <c:v>156</c:v>
                </c:pt>
                <c:pt idx="6" formatCode="General">
                  <c:v>130.5</c:v>
                </c:pt>
                <c:pt idx="7">
                  <c:v>188.25</c:v>
                </c:pt>
                <c:pt idx="8" formatCode="General">
                  <c:v>120</c:v>
                </c:pt>
                <c:pt idx="9">
                  <c:v>204.75</c:v>
                </c:pt>
                <c:pt idx="10">
                  <c:v>41.75</c:v>
                </c:pt>
                <c:pt idx="11" formatCode="General">
                  <c:v>107</c:v>
                </c:pt>
                <c:pt idx="12">
                  <c:v>107.75</c:v>
                </c:pt>
                <c:pt idx="13" formatCode="General">
                  <c:v>134.5</c:v>
                </c:pt>
                <c:pt idx="14" formatCode="General">
                  <c:v>182.5</c:v>
                </c:pt>
                <c:pt idx="15" formatCode="General">
                  <c:v>188.5</c:v>
                </c:pt>
                <c:pt idx="16" formatCode="General">
                  <c:v>210.5</c:v>
                </c:pt>
                <c:pt idx="17" formatCode="General">
                  <c:v>85</c:v>
                </c:pt>
                <c:pt idx="18" formatCode="General">
                  <c:v>187.5</c:v>
                </c:pt>
                <c:pt idx="19" formatCode="General">
                  <c:v>124</c:v>
                </c:pt>
                <c:pt idx="20">
                  <c:v>179.75</c:v>
                </c:pt>
                <c:pt idx="21">
                  <c:v>73.75</c:v>
                </c:pt>
              </c:numCache>
            </c:numRef>
          </c:val>
          <c:extLst>
            <c:ext xmlns:c16="http://schemas.microsoft.com/office/drawing/2014/chart" uri="{C3380CC4-5D6E-409C-BE32-E72D297353CC}">
              <c16:uniqueId val="{00000000-AF7A-4E24-BB1C-9E29BF6F0777}"/>
            </c:ext>
          </c:extLst>
        </c:ser>
        <c:dLbls>
          <c:dLblPos val="outEnd"/>
          <c:showLegendKey val="0"/>
          <c:showVal val="1"/>
          <c:showCatName val="0"/>
          <c:showSerName val="0"/>
          <c:showPercent val="0"/>
          <c:showBubbleSize val="0"/>
        </c:dLbls>
        <c:gapWidth val="164"/>
        <c:overlap val="-22"/>
        <c:axId val="417123920"/>
        <c:axId val="417125360"/>
      </c:barChart>
      <c:catAx>
        <c:axId val="417123920"/>
        <c:scaling>
          <c:orientation val="minMax"/>
        </c:scaling>
        <c:delete val="0"/>
        <c:axPos val="b"/>
        <c:numFmt formatCode="General" sourceLinked="1"/>
        <c:majorTickMark val="none"/>
        <c:minorTickMark val="none"/>
        <c:tickLblPos val="nextTo"/>
        <c:spPr>
          <a:noFill/>
          <a:ln w="19050" cap="flat" cmpd="sng" algn="ctr">
            <a:solidFill>
              <a:schemeClr val="tx1">
                <a:lumMod val="25000"/>
                <a:lumOff val="7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O"/>
          </a:p>
        </c:txPr>
        <c:crossAx val="417125360"/>
        <c:crosses val="autoZero"/>
        <c:auto val="1"/>
        <c:lblAlgn val="ctr"/>
        <c:lblOffset val="100"/>
        <c:noMultiLvlLbl val="0"/>
      </c:catAx>
      <c:valAx>
        <c:axId val="417125360"/>
        <c:scaling>
          <c:orientation val="minMax"/>
        </c:scaling>
        <c:delete val="0"/>
        <c:axPos val="l"/>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O"/>
          </a:p>
        </c:txPr>
        <c:crossAx val="41712392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CO"/>
              <a:t>Tiempos de Ciclo Enero 2025</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CO"/>
        </a:p>
      </c:txPr>
    </c:title>
    <c:autoTitleDeleted val="0"/>
    <c:plotArea>
      <c:layout/>
      <c:barChart>
        <c:barDir val="col"/>
        <c:grouping val="stacked"/>
        <c:varyColors val="0"/>
        <c:ser>
          <c:idx val="0"/>
          <c:order val="0"/>
          <c:tx>
            <c:strRef>
              <c:f>'Tiempos de Ciclo'!$B$3</c:f>
              <c:strCache>
                <c:ptCount val="1"/>
                <c:pt idx="0">
                  <c:v>Carga</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'Tiempos de Ciclo'!$A$4:$A$23</c:f>
              <c:numCache>
                <c:formatCode>General</c:formatCode>
                <c:ptCount val="20"/>
                <c:pt idx="0">
                  <c:v>3</c:v>
                </c:pt>
                <c:pt idx="1">
                  <c:v>10</c:v>
                </c:pt>
                <c:pt idx="2">
                  <c:v>11</c:v>
                </c:pt>
                <c:pt idx="3">
                  <c:v>13</c:v>
                </c:pt>
                <c:pt idx="4">
                  <c:v>14</c:v>
                </c:pt>
                <c:pt idx="5">
                  <c:v>15</c:v>
                </c:pt>
                <c:pt idx="6">
                  <c:v>16</c:v>
                </c:pt>
                <c:pt idx="7">
                  <c:v>17</c:v>
                </c:pt>
                <c:pt idx="8">
                  <c:v>18</c:v>
                </c:pt>
                <c:pt idx="9">
                  <c:v>20</c:v>
                </c:pt>
                <c:pt idx="10">
                  <c:v>21</c:v>
                </c:pt>
                <c:pt idx="11">
                  <c:v>22</c:v>
                </c:pt>
                <c:pt idx="12">
                  <c:v>23</c:v>
                </c:pt>
                <c:pt idx="13">
                  <c:v>24</c:v>
                </c:pt>
                <c:pt idx="14">
                  <c:v>25</c:v>
                </c:pt>
                <c:pt idx="15">
                  <c:v>27</c:v>
                </c:pt>
                <c:pt idx="16">
                  <c:v>28</c:v>
                </c:pt>
                <c:pt idx="17">
                  <c:v>29</c:v>
                </c:pt>
                <c:pt idx="18">
                  <c:v>30</c:v>
                </c:pt>
                <c:pt idx="19">
                  <c:v>31</c:v>
                </c:pt>
              </c:numCache>
            </c:numRef>
          </c:cat>
          <c:val>
            <c:numRef>
              <c:f>'Tiempos de Ciclo'!$B$4:$B$23</c:f>
              <c:numCache>
                <c:formatCode>0</c:formatCode>
                <c:ptCount val="20"/>
                <c:pt idx="0">
                  <c:v>11.5</c:v>
                </c:pt>
                <c:pt idx="1">
                  <c:v>15</c:v>
                </c:pt>
                <c:pt idx="2">
                  <c:v>13</c:v>
                </c:pt>
                <c:pt idx="3">
                  <c:v>11</c:v>
                </c:pt>
                <c:pt idx="4">
                  <c:v>10</c:v>
                </c:pt>
                <c:pt idx="5">
                  <c:v>12</c:v>
                </c:pt>
                <c:pt idx="6">
                  <c:v>12.7</c:v>
                </c:pt>
                <c:pt idx="7">
                  <c:v>13.5</c:v>
                </c:pt>
                <c:pt idx="8">
                  <c:v>10.9</c:v>
                </c:pt>
                <c:pt idx="9">
                  <c:v>11.8</c:v>
                </c:pt>
                <c:pt idx="10">
                  <c:v>14</c:v>
                </c:pt>
                <c:pt idx="11">
                  <c:v>12</c:v>
                </c:pt>
                <c:pt idx="12">
                  <c:v>12</c:v>
                </c:pt>
                <c:pt idx="13">
                  <c:v>10</c:v>
                </c:pt>
                <c:pt idx="14">
                  <c:v>9</c:v>
                </c:pt>
                <c:pt idx="15">
                  <c:v>11</c:v>
                </c:pt>
                <c:pt idx="16">
                  <c:v>10.8</c:v>
                </c:pt>
                <c:pt idx="17">
                  <c:v>10</c:v>
                </c:pt>
                <c:pt idx="18">
                  <c:v>11.5</c:v>
                </c:pt>
                <c:pt idx="19">
                  <c:v>10.6</c:v>
                </c:pt>
              </c:numCache>
            </c:numRef>
          </c:val>
          <c:extLst>
            <c:ext xmlns:c16="http://schemas.microsoft.com/office/drawing/2014/chart" uri="{C3380CC4-5D6E-409C-BE32-E72D297353CC}">
              <c16:uniqueId val="{00000000-52A2-4B1B-81E8-6684B9122E14}"/>
            </c:ext>
          </c:extLst>
        </c:ser>
        <c:ser>
          <c:idx val="1"/>
          <c:order val="1"/>
          <c:tx>
            <c:strRef>
              <c:f>'Tiempos de Ciclo'!$C$3</c:f>
              <c:strCache>
                <c:ptCount val="1"/>
                <c:pt idx="0">
                  <c:v>Alistamiento</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'Tiempos de Ciclo'!$A$4:$A$23</c:f>
              <c:numCache>
                <c:formatCode>General</c:formatCode>
                <c:ptCount val="20"/>
                <c:pt idx="0">
                  <c:v>3</c:v>
                </c:pt>
                <c:pt idx="1">
                  <c:v>10</c:v>
                </c:pt>
                <c:pt idx="2">
                  <c:v>11</c:v>
                </c:pt>
                <c:pt idx="3">
                  <c:v>13</c:v>
                </c:pt>
                <c:pt idx="4">
                  <c:v>14</c:v>
                </c:pt>
                <c:pt idx="5">
                  <c:v>15</c:v>
                </c:pt>
                <c:pt idx="6">
                  <c:v>16</c:v>
                </c:pt>
                <c:pt idx="7">
                  <c:v>17</c:v>
                </c:pt>
                <c:pt idx="8">
                  <c:v>18</c:v>
                </c:pt>
                <c:pt idx="9">
                  <c:v>20</c:v>
                </c:pt>
                <c:pt idx="10">
                  <c:v>21</c:v>
                </c:pt>
                <c:pt idx="11">
                  <c:v>22</c:v>
                </c:pt>
                <c:pt idx="12">
                  <c:v>23</c:v>
                </c:pt>
                <c:pt idx="13">
                  <c:v>24</c:v>
                </c:pt>
                <c:pt idx="14">
                  <c:v>25</c:v>
                </c:pt>
                <c:pt idx="15">
                  <c:v>27</c:v>
                </c:pt>
                <c:pt idx="16">
                  <c:v>28</c:v>
                </c:pt>
                <c:pt idx="17">
                  <c:v>29</c:v>
                </c:pt>
                <c:pt idx="18">
                  <c:v>30</c:v>
                </c:pt>
                <c:pt idx="19">
                  <c:v>31</c:v>
                </c:pt>
              </c:numCache>
            </c:numRef>
          </c:cat>
          <c:val>
            <c:numRef>
              <c:f>'Tiempos de Ciclo'!$C$4:$C$23</c:f>
              <c:numCache>
                <c:formatCode>0</c:formatCode>
                <c:ptCount val="20"/>
                <c:pt idx="0">
                  <c:v>18.600000000000001</c:v>
                </c:pt>
                <c:pt idx="1">
                  <c:v>23.3</c:v>
                </c:pt>
                <c:pt idx="2">
                  <c:v>21</c:v>
                </c:pt>
                <c:pt idx="3">
                  <c:v>20</c:v>
                </c:pt>
                <c:pt idx="4">
                  <c:v>22</c:v>
                </c:pt>
                <c:pt idx="5">
                  <c:v>19</c:v>
                </c:pt>
                <c:pt idx="6">
                  <c:v>18</c:v>
                </c:pt>
                <c:pt idx="7">
                  <c:v>19</c:v>
                </c:pt>
                <c:pt idx="8">
                  <c:v>20</c:v>
                </c:pt>
                <c:pt idx="9">
                  <c:v>18.399999999999999</c:v>
                </c:pt>
                <c:pt idx="10">
                  <c:v>21</c:v>
                </c:pt>
                <c:pt idx="11">
                  <c:v>19</c:v>
                </c:pt>
                <c:pt idx="12">
                  <c:v>18</c:v>
                </c:pt>
                <c:pt idx="13">
                  <c:v>20.6</c:v>
                </c:pt>
                <c:pt idx="14">
                  <c:v>11</c:v>
                </c:pt>
                <c:pt idx="15">
                  <c:v>18.2</c:v>
                </c:pt>
                <c:pt idx="16">
                  <c:v>21</c:v>
                </c:pt>
                <c:pt idx="17">
                  <c:v>21</c:v>
                </c:pt>
                <c:pt idx="18">
                  <c:v>21</c:v>
                </c:pt>
                <c:pt idx="19">
                  <c:v>22</c:v>
                </c:pt>
              </c:numCache>
            </c:numRef>
          </c:val>
          <c:extLst>
            <c:ext xmlns:c16="http://schemas.microsoft.com/office/drawing/2014/chart" uri="{C3380CC4-5D6E-409C-BE32-E72D297353CC}">
              <c16:uniqueId val="{00000001-52A2-4B1B-81E8-6684B9122E14}"/>
            </c:ext>
          </c:extLst>
        </c:ser>
        <c:ser>
          <c:idx val="2"/>
          <c:order val="2"/>
          <c:tx>
            <c:strRef>
              <c:f>'Tiempos de Ciclo'!$D$3</c:f>
              <c:strCache>
                <c:ptCount val="1"/>
                <c:pt idx="0">
                  <c:v>Ida</c:v>
                </c:pt>
              </c:strCache>
            </c:strRef>
          </c:tx>
          <c:spPr>
            <a:solidFill>
              <a:schemeClr val="accent3"/>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'Tiempos de Ciclo'!$A$4:$A$23</c:f>
              <c:numCache>
                <c:formatCode>General</c:formatCode>
                <c:ptCount val="20"/>
                <c:pt idx="0">
                  <c:v>3</c:v>
                </c:pt>
                <c:pt idx="1">
                  <c:v>10</c:v>
                </c:pt>
                <c:pt idx="2">
                  <c:v>11</c:v>
                </c:pt>
                <c:pt idx="3">
                  <c:v>13</c:v>
                </c:pt>
                <c:pt idx="4">
                  <c:v>14</c:v>
                </c:pt>
                <c:pt idx="5">
                  <c:v>15</c:v>
                </c:pt>
                <c:pt idx="6">
                  <c:v>16</c:v>
                </c:pt>
                <c:pt idx="7">
                  <c:v>17</c:v>
                </c:pt>
                <c:pt idx="8">
                  <c:v>18</c:v>
                </c:pt>
                <c:pt idx="9">
                  <c:v>20</c:v>
                </c:pt>
                <c:pt idx="10">
                  <c:v>21</c:v>
                </c:pt>
                <c:pt idx="11">
                  <c:v>22</c:v>
                </c:pt>
                <c:pt idx="12">
                  <c:v>23</c:v>
                </c:pt>
                <c:pt idx="13">
                  <c:v>24</c:v>
                </c:pt>
                <c:pt idx="14">
                  <c:v>25</c:v>
                </c:pt>
                <c:pt idx="15">
                  <c:v>27</c:v>
                </c:pt>
                <c:pt idx="16">
                  <c:v>28</c:v>
                </c:pt>
                <c:pt idx="17">
                  <c:v>29</c:v>
                </c:pt>
                <c:pt idx="18">
                  <c:v>30</c:v>
                </c:pt>
                <c:pt idx="19">
                  <c:v>31</c:v>
                </c:pt>
              </c:numCache>
            </c:numRef>
          </c:cat>
          <c:val>
            <c:numRef>
              <c:f>'Tiempos de Ciclo'!$D$4:$D$23</c:f>
              <c:numCache>
                <c:formatCode>0</c:formatCode>
                <c:ptCount val="20"/>
                <c:pt idx="0">
                  <c:v>18.600000000000001</c:v>
                </c:pt>
                <c:pt idx="1">
                  <c:v>25</c:v>
                </c:pt>
                <c:pt idx="2">
                  <c:v>29</c:v>
                </c:pt>
                <c:pt idx="3">
                  <c:v>20</c:v>
                </c:pt>
                <c:pt idx="4">
                  <c:v>27</c:v>
                </c:pt>
                <c:pt idx="5">
                  <c:v>29.5</c:v>
                </c:pt>
                <c:pt idx="6">
                  <c:v>28.6</c:v>
                </c:pt>
                <c:pt idx="7">
                  <c:v>27.5</c:v>
                </c:pt>
                <c:pt idx="8">
                  <c:v>44.8</c:v>
                </c:pt>
                <c:pt idx="9">
                  <c:v>25.1</c:v>
                </c:pt>
                <c:pt idx="10">
                  <c:v>25.1</c:v>
                </c:pt>
                <c:pt idx="11">
                  <c:v>37.1</c:v>
                </c:pt>
                <c:pt idx="12">
                  <c:v>27.1</c:v>
                </c:pt>
                <c:pt idx="13">
                  <c:v>28.1</c:v>
                </c:pt>
                <c:pt idx="14">
                  <c:v>28.1</c:v>
                </c:pt>
                <c:pt idx="15">
                  <c:v>43.4</c:v>
                </c:pt>
                <c:pt idx="16">
                  <c:v>29.5</c:v>
                </c:pt>
                <c:pt idx="17">
                  <c:v>37.1</c:v>
                </c:pt>
                <c:pt idx="18">
                  <c:v>38.5</c:v>
                </c:pt>
                <c:pt idx="19">
                  <c:v>40.9</c:v>
                </c:pt>
              </c:numCache>
            </c:numRef>
          </c:val>
          <c:extLst>
            <c:ext xmlns:c16="http://schemas.microsoft.com/office/drawing/2014/chart" uri="{C3380CC4-5D6E-409C-BE32-E72D297353CC}">
              <c16:uniqueId val="{00000002-52A2-4B1B-81E8-6684B9122E14}"/>
            </c:ext>
          </c:extLst>
        </c:ser>
        <c:ser>
          <c:idx val="3"/>
          <c:order val="3"/>
          <c:tx>
            <c:strRef>
              <c:f>'Tiempos de Ciclo'!$E$3</c:f>
              <c:strCache>
                <c:ptCount val="1"/>
                <c:pt idx="0">
                  <c:v>En Obra</c:v>
                </c:pt>
              </c:strCache>
            </c:strRef>
          </c:tx>
          <c:spPr>
            <a:solidFill>
              <a:schemeClr val="accent4"/>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'Tiempos de Ciclo'!$A$4:$A$23</c:f>
              <c:numCache>
                <c:formatCode>General</c:formatCode>
                <c:ptCount val="20"/>
                <c:pt idx="0">
                  <c:v>3</c:v>
                </c:pt>
                <c:pt idx="1">
                  <c:v>10</c:v>
                </c:pt>
                <c:pt idx="2">
                  <c:v>11</c:v>
                </c:pt>
                <c:pt idx="3">
                  <c:v>13</c:v>
                </c:pt>
                <c:pt idx="4">
                  <c:v>14</c:v>
                </c:pt>
                <c:pt idx="5">
                  <c:v>15</c:v>
                </c:pt>
                <c:pt idx="6">
                  <c:v>16</c:v>
                </c:pt>
                <c:pt idx="7">
                  <c:v>17</c:v>
                </c:pt>
                <c:pt idx="8">
                  <c:v>18</c:v>
                </c:pt>
                <c:pt idx="9">
                  <c:v>20</c:v>
                </c:pt>
                <c:pt idx="10">
                  <c:v>21</c:v>
                </c:pt>
                <c:pt idx="11">
                  <c:v>22</c:v>
                </c:pt>
                <c:pt idx="12">
                  <c:v>23</c:v>
                </c:pt>
                <c:pt idx="13">
                  <c:v>24</c:v>
                </c:pt>
                <c:pt idx="14">
                  <c:v>25</c:v>
                </c:pt>
                <c:pt idx="15">
                  <c:v>27</c:v>
                </c:pt>
                <c:pt idx="16">
                  <c:v>28</c:v>
                </c:pt>
                <c:pt idx="17">
                  <c:v>29</c:v>
                </c:pt>
                <c:pt idx="18">
                  <c:v>30</c:v>
                </c:pt>
                <c:pt idx="19">
                  <c:v>31</c:v>
                </c:pt>
              </c:numCache>
            </c:numRef>
          </c:cat>
          <c:val>
            <c:numRef>
              <c:f>'Tiempos de Ciclo'!$E$4:$E$23</c:f>
              <c:numCache>
                <c:formatCode>0</c:formatCode>
                <c:ptCount val="20"/>
                <c:pt idx="0">
                  <c:v>63.5</c:v>
                </c:pt>
                <c:pt idx="1">
                  <c:v>56.5</c:v>
                </c:pt>
                <c:pt idx="2">
                  <c:v>60.5</c:v>
                </c:pt>
                <c:pt idx="3">
                  <c:v>48.5</c:v>
                </c:pt>
                <c:pt idx="4">
                  <c:v>90.5</c:v>
                </c:pt>
                <c:pt idx="5">
                  <c:v>73.5</c:v>
                </c:pt>
                <c:pt idx="6">
                  <c:v>75.5</c:v>
                </c:pt>
                <c:pt idx="7">
                  <c:v>59.5</c:v>
                </c:pt>
                <c:pt idx="8">
                  <c:v>64.5</c:v>
                </c:pt>
                <c:pt idx="9">
                  <c:v>74.5</c:v>
                </c:pt>
                <c:pt idx="10">
                  <c:v>62.5</c:v>
                </c:pt>
                <c:pt idx="11">
                  <c:v>70.5</c:v>
                </c:pt>
                <c:pt idx="12">
                  <c:v>62.5</c:v>
                </c:pt>
                <c:pt idx="13">
                  <c:v>65.5</c:v>
                </c:pt>
                <c:pt idx="14">
                  <c:v>65.5</c:v>
                </c:pt>
                <c:pt idx="15">
                  <c:v>82.5</c:v>
                </c:pt>
                <c:pt idx="16">
                  <c:v>50.5</c:v>
                </c:pt>
                <c:pt idx="17">
                  <c:v>59.5</c:v>
                </c:pt>
                <c:pt idx="18">
                  <c:v>65.5</c:v>
                </c:pt>
                <c:pt idx="19">
                  <c:v>63.5</c:v>
                </c:pt>
              </c:numCache>
            </c:numRef>
          </c:val>
          <c:extLst>
            <c:ext xmlns:c16="http://schemas.microsoft.com/office/drawing/2014/chart" uri="{C3380CC4-5D6E-409C-BE32-E72D297353CC}">
              <c16:uniqueId val="{00000003-52A2-4B1B-81E8-6684B9122E14}"/>
            </c:ext>
          </c:extLst>
        </c:ser>
        <c:ser>
          <c:idx val="4"/>
          <c:order val="4"/>
          <c:tx>
            <c:strRef>
              <c:f>'Tiempos de Ciclo'!$F$3</c:f>
              <c:strCache>
                <c:ptCount val="1"/>
                <c:pt idx="0">
                  <c:v>Regreso</c:v>
                </c:pt>
              </c:strCache>
            </c:strRef>
          </c:tx>
          <c:spPr>
            <a:solidFill>
              <a:schemeClr val="accent5"/>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'Tiempos de Ciclo'!$A$4:$A$23</c:f>
              <c:numCache>
                <c:formatCode>General</c:formatCode>
                <c:ptCount val="20"/>
                <c:pt idx="0">
                  <c:v>3</c:v>
                </c:pt>
                <c:pt idx="1">
                  <c:v>10</c:v>
                </c:pt>
                <c:pt idx="2">
                  <c:v>11</c:v>
                </c:pt>
                <c:pt idx="3">
                  <c:v>13</c:v>
                </c:pt>
                <c:pt idx="4">
                  <c:v>14</c:v>
                </c:pt>
                <c:pt idx="5">
                  <c:v>15</c:v>
                </c:pt>
                <c:pt idx="6">
                  <c:v>16</c:v>
                </c:pt>
                <c:pt idx="7">
                  <c:v>17</c:v>
                </c:pt>
                <c:pt idx="8">
                  <c:v>18</c:v>
                </c:pt>
                <c:pt idx="9">
                  <c:v>20</c:v>
                </c:pt>
                <c:pt idx="10">
                  <c:v>21</c:v>
                </c:pt>
                <c:pt idx="11">
                  <c:v>22</c:v>
                </c:pt>
                <c:pt idx="12">
                  <c:v>23</c:v>
                </c:pt>
                <c:pt idx="13">
                  <c:v>24</c:v>
                </c:pt>
                <c:pt idx="14">
                  <c:v>25</c:v>
                </c:pt>
                <c:pt idx="15">
                  <c:v>27</c:v>
                </c:pt>
                <c:pt idx="16">
                  <c:v>28</c:v>
                </c:pt>
                <c:pt idx="17">
                  <c:v>29</c:v>
                </c:pt>
                <c:pt idx="18">
                  <c:v>30</c:v>
                </c:pt>
                <c:pt idx="19">
                  <c:v>31</c:v>
                </c:pt>
              </c:numCache>
            </c:numRef>
          </c:cat>
          <c:val>
            <c:numRef>
              <c:f>'Tiempos de Ciclo'!$F$4:$F$23</c:f>
              <c:numCache>
                <c:formatCode>0</c:formatCode>
                <c:ptCount val="20"/>
                <c:pt idx="0">
                  <c:v>93.5</c:v>
                </c:pt>
                <c:pt idx="1">
                  <c:v>22.7</c:v>
                </c:pt>
                <c:pt idx="2">
                  <c:v>18</c:v>
                </c:pt>
                <c:pt idx="3">
                  <c:v>25</c:v>
                </c:pt>
                <c:pt idx="4">
                  <c:v>18</c:v>
                </c:pt>
                <c:pt idx="5">
                  <c:v>20</c:v>
                </c:pt>
                <c:pt idx="6">
                  <c:v>33.5</c:v>
                </c:pt>
                <c:pt idx="7">
                  <c:v>22.5</c:v>
                </c:pt>
                <c:pt idx="8">
                  <c:v>15.4</c:v>
                </c:pt>
                <c:pt idx="9">
                  <c:v>18</c:v>
                </c:pt>
                <c:pt idx="10">
                  <c:v>22</c:v>
                </c:pt>
                <c:pt idx="11">
                  <c:v>41</c:v>
                </c:pt>
                <c:pt idx="12">
                  <c:v>30</c:v>
                </c:pt>
                <c:pt idx="13">
                  <c:v>27.5</c:v>
                </c:pt>
                <c:pt idx="14">
                  <c:v>5</c:v>
                </c:pt>
                <c:pt idx="15">
                  <c:v>28.5</c:v>
                </c:pt>
                <c:pt idx="16">
                  <c:v>20.8</c:v>
                </c:pt>
                <c:pt idx="17">
                  <c:v>26.5</c:v>
                </c:pt>
                <c:pt idx="18">
                  <c:v>40</c:v>
                </c:pt>
                <c:pt idx="19">
                  <c:v>32.5</c:v>
                </c:pt>
              </c:numCache>
            </c:numRef>
          </c:val>
          <c:extLst>
            <c:ext xmlns:c16="http://schemas.microsoft.com/office/drawing/2014/chart" uri="{C3380CC4-5D6E-409C-BE32-E72D297353CC}">
              <c16:uniqueId val="{00000004-52A2-4B1B-81E8-6684B9122E14}"/>
            </c:ext>
          </c:extLst>
        </c:ser>
        <c:dLbls>
          <c:dLblPos val="ctr"/>
          <c:showLegendKey val="0"/>
          <c:showVal val="1"/>
          <c:showCatName val="0"/>
          <c:showSerName val="0"/>
          <c:showPercent val="0"/>
          <c:showBubbleSize val="0"/>
        </c:dLbls>
        <c:gapWidth val="150"/>
        <c:overlap val="100"/>
        <c:axId val="1084003776"/>
        <c:axId val="1084005696"/>
      </c:barChart>
      <c:catAx>
        <c:axId val="108400377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O"/>
          </a:p>
        </c:txPr>
        <c:crossAx val="1084005696"/>
        <c:crosses val="autoZero"/>
        <c:auto val="1"/>
        <c:lblAlgn val="ctr"/>
        <c:lblOffset val="100"/>
        <c:noMultiLvlLbl val="0"/>
      </c:catAx>
      <c:valAx>
        <c:axId val="1084005696"/>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O"/>
          </a:p>
        </c:txPr>
        <c:crossAx val="1084003776"/>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O"/>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CO"/>
              <a:t>Tiempos de Ciclo Febrero 2025</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CO"/>
        </a:p>
      </c:txPr>
    </c:title>
    <c:autoTitleDeleted val="0"/>
    <c:plotArea>
      <c:layout/>
      <c:barChart>
        <c:barDir val="col"/>
        <c:grouping val="stacked"/>
        <c:varyColors val="0"/>
        <c:ser>
          <c:idx val="0"/>
          <c:order val="0"/>
          <c:tx>
            <c:strRef>
              <c:f>'Tiempos de Ciclo'!$B$28</c:f>
              <c:strCache>
                <c:ptCount val="1"/>
                <c:pt idx="0">
                  <c:v>Carga</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'Tiempos de Ciclo'!$A$29:$A$52</c:f>
              <c:numCache>
                <c:formatCode>General</c:formatCode>
                <c:ptCount val="24"/>
                <c:pt idx="0">
                  <c:v>1</c:v>
                </c:pt>
                <c:pt idx="1">
                  <c:v>3</c:v>
                </c:pt>
                <c:pt idx="2">
                  <c:v>4</c:v>
                </c:pt>
                <c:pt idx="3">
                  <c:v>5</c:v>
                </c:pt>
                <c:pt idx="4">
                  <c:v>6</c:v>
                </c:pt>
                <c:pt idx="5">
                  <c:v>7</c:v>
                </c:pt>
                <c:pt idx="6">
                  <c:v>8</c:v>
                </c:pt>
                <c:pt idx="7">
                  <c:v>10</c:v>
                </c:pt>
                <c:pt idx="8">
                  <c:v>11</c:v>
                </c:pt>
                <c:pt idx="9">
                  <c:v>12</c:v>
                </c:pt>
                <c:pt idx="10">
                  <c:v>13</c:v>
                </c:pt>
                <c:pt idx="11">
                  <c:v>14</c:v>
                </c:pt>
                <c:pt idx="12">
                  <c:v>15</c:v>
                </c:pt>
                <c:pt idx="13">
                  <c:v>17</c:v>
                </c:pt>
                <c:pt idx="14">
                  <c:v>18</c:v>
                </c:pt>
                <c:pt idx="15">
                  <c:v>19</c:v>
                </c:pt>
                <c:pt idx="16">
                  <c:v>20</c:v>
                </c:pt>
                <c:pt idx="17">
                  <c:v>21</c:v>
                </c:pt>
                <c:pt idx="18">
                  <c:v>22</c:v>
                </c:pt>
                <c:pt idx="19">
                  <c:v>24</c:v>
                </c:pt>
                <c:pt idx="20">
                  <c:v>25</c:v>
                </c:pt>
                <c:pt idx="21">
                  <c:v>26</c:v>
                </c:pt>
                <c:pt idx="22">
                  <c:v>27</c:v>
                </c:pt>
                <c:pt idx="23">
                  <c:v>28</c:v>
                </c:pt>
              </c:numCache>
            </c:numRef>
          </c:cat>
          <c:val>
            <c:numRef>
              <c:f>'Tiempos de Ciclo'!$B$29:$B$52</c:f>
              <c:numCache>
                <c:formatCode>0</c:formatCode>
                <c:ptCount val="24"/>
                <c:pt idx="0">
                  <c:v>11.5</c:v>
                </c:pt>
                <c:pt idx="1">
                  <c:v>11</c:v>
                </c:pt>
                <c:pt idx="2">
                  <c:v>12</c:v>
                </c:pt>
                <c:pt idx="3">
                  <c:v>11</c:v>
                </c:pt>
                <c:pt idx="4">
                  <c:v>11</c:v>
                </c:pt>
                <c:pt idx="5">
                  <c:v>9</c:v>
                </c:pt>
                <c:pt idx="6">
                  <c:v>10</c:v>
                </c:pt>
                <c:pt idx="7">
                  <c:v>11</c:v>
                </c:pt>
                <c:pt idx="8">
                  <c:v>10.9</c:v>
                </c:pt>
                <c:pt idx="9">
                  <c:v>10</c:v>
                </c:pt>
                <c:pt idx="10">
                  <c:v>11</c:v>
                </c:pt>
                <c:pt idx="11">
                  <c:v>11</c:v>
                </c:pt>
                <c:pt idx="12">
                  <c:v>10</c:v>
                </c:pt>
                <c:pt idx="13">
                  <c:v>12</c:v>
                </c:pt>
                <c:pt idx="14">
                  <c:v>10</c:v>
                </c:pt>
                <c:pt idx="15">
                  <c:v>11</c:v>
                </c:pt>
                <c:pt idx="16">
                  <c:v>10</c:v>
                </c:pt>
                <c:pt idx="17">
                  <c:v>10</c:v>
                </c:pt>
                <c:pt idx="18">
                  <c:v>11</c:v>
                </c:pt>
                <c:pt idx="19">
                  <c:v>10</c:v>
                </c:pt>
                <c:pt idx="20">
                  <c:v>11</c:v>
                </c:pt>
                <c:pt idx="21">
                  <c:v>10</c:v>
                </c:pt>
                <c:pt idx="22">
                  <c:v>10</c:v>
                </c:pt>
                <c:pt idx="23">
                  <c:v>9</c:v>
                </c:pt>
              </c:numCache>
            </c:numRef>
          </c:val>
          <c:extLst>
            <c:ext xmlns:c16="http://schemas.microsoft.com/office/drawing/2014/chart" uri="{C3380CC4-5D6E-409C-BE32-E72D297353CC}">
              <c16:uniqueId val="{00000000-F5D2-4D91-B0A9-430DE1BECBA1}"/>
            </c:ext>
          </c:extLst>
        </c:ser>
        <c:ser>
          <c:idx val="1"/>
          <c:order val="1"/>
          <c:tx>
            <c:strRef>
              <c:f>'Tiempos de Ciclo'!$C$28</c:f>
              <c:strCache>
                <c:ptCount val="1"/>
                <c:pt idx="0">
                  <c:v>Alistamiento</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'Tiempos de Ciclo'!$A$29:$A$52</c:f>
              <c:numCache>
                <c:formatCode>General</c:formatCode>
                <c:ptCount val="24"/>
                <c:pt idx="0">
                  <c:v>1</c:v>
                </c:pt>
                <c:pt idx="1">
                  <c:v>3</c:v>
                </c:pt>
                <c:pt idx="2">
                  <c:v>4</c:v>
                </c:pt>
                <c:pt idx="3">
                  <c:v>5</c:v>
                </c:pt>
                <c:pt idx="4">
                  <c:v>6</c:v>
                </c:pt>
                <c:pt idx="5">
                  <c:v>7</c:v>
                </c:pt>
                <c:pt idx="6">
                  <c:v>8</c:v>
                </c:pt>
                <c:pt idx="7">
                  <c:v>10</c:v>
                </c:pt>
                <c:pt idx="8">
                  <c:v>11</c:v>
                </c:pt>
                <c:pt idx="9">
                  <c:v>12</c:v>
                </c:pt>
                <c:pt idx="10">
                  <c:v>13</c:v>
                </c:pt>
                <c:pt idx="11">
                  <c:v>14</c:v>
                </c:pt>
                <c:pt idx="12">
                  <c:v>15</c:v>
                </c:pt>
                <c:pt idx="13">
                  <c:v>17</c:v>
                </c:pt>
                <c:pt idx="14">
                  <c:v>18</c:v>
                </c:pt>
                <c:pt idx="15">
                  <c:v>19</c:v>
                </c:pt>
                <c:pt idx="16">
                  <c:v>20</c:v>
                </c:pt>
                <c:pt idx="17">
                  <c:v>21</c:v>
                </c:pt>
                <c:pt idx="18">
                  <c:v>22</c:v>
                </c:pt>
                <c:pt idx="19">
                  <c:v>24</c:v>
                </c:pt>
                <c:pt idx="20">
                  <c:v>25</c:v>
                </c:pt>
                <c:pt idx="21">
                  <c:v>26</c:v>
                </c:pt>
                <c:pt idx="22">
                  <c:v>27</c:v>
                </c:pt>
                <c:pt idx="23">
                  <c:v>28</c:v>
                </c:pt>
              </c:numCache>
            </c:numRef>
          </c:cat>
          <c:val>
            <c:numRef>
              <c:f>'Tiempos de Ciclo'!$C$29:$C$52</c:f>
              <c:numCache>
                <c:formatCode>0</c:formatCode>
                <c:ptCount val="24"/>
                <c:pt idx="0">
                  <c:v>18.600000000000001</c:v>
                </c:pt>
                <c:pt idx="1">
                  <c:v>21</c:v>
                </c:pt>
                <c:pt idx="2">
                  <c:v>21</c:v>
                </c:pt>
                <c:pt idx="3">
                  <c:v>18</c:v>
                </c:pt>
                <c:pt idx="4">
                  <c:v>21</c:v>
                </c:pt>
                <c:pt idx="5">
                  <c:v>18</c:v>
                </c:pt>
                <c:pt idx="6">
                  <c:v>15</c:v>
                </c:pt>
                <c:pt idx="7">
                  <c:v>22</c:v>
                </c:pt>
                <c:pt idx="8">
                  <c:v>18</c:v>
                </c:pt>
                <c:pt idx="9">
                  <c:v>17</c:v>
                </c:pt>
                <c:pt idx="10">
                  <c:v>18</c:v>
                </c:pt>
                <c:pt idx="11">
                  <c:v>20</c:v>
                </c:pt>
                <c:pt idx="12">
                  <c:v>18</c:v>
                </c:pt>
                <c:pt idx="13">
                  <c:v>20.6</c:v>
                </c:pt>
                <c:pt idx="14">
                  <c:v>18</c:v>
                </c:pt>
                <c:pt idx="15">
                  <c:v>25</c:v>
                </c:pt>
                <c:pt idx="16">
                  <c:v>19</c:v>
                </c:pt>
                <c:pt idx="17">
                  <c:v>19</c:v>
                </c:pt>
                <c:pt idx="18">
                  <c:v>20</c:v>
                </c:pt>
                <c:pt idx="19">
                  <c:v>23</c:v>
                </c:pt>
                <c:pt idx="20">
                  <c:v>24</c:v>
                </c:pt>
                <c:pt idx="21">
                  <c:v>18</c:v>
                </c:pt>
                <c:pt idx="22">
                  <c:v>18</c:v>
                </c:pt>
                <c:pt idx="23">
                  <c:v>21</c:v>
                </c:pt>
              </c:numCache>
            </c:numRef>
          </c:val>
          <c:extLst>
            <c:ext xmlns:c16="http://schemas.microsoft.com/office/drawing/2014/chart" uri="{C3380CC4-5D6E-409C-BE32-E72D297353CC}">
              <c16:uniqueId val="{00000001-F5D2-4D91-B0A9-430DE1BECBA1}"/>
            </c:ext>
          </c:extLst>
        </c:ser>
        <c:ser>
          <c:idx val="2"/>
          <c:order val="2"/>
          <c:tx>
            <c:strRef>
              <c:f>'Tiempos de Ciclo'!$D$28</c:f>
              <c:strCache>
                <c:ptCount val="1"/>
                <c:pt idx="0">
                  <c:v>Ida</c:v>
                </c:pt>
              </c:strCache>
            </c:strRef>
          </c:tx>
          <c:spPr>
            <a:solidFill>
              <a:schemeClr val="accent3"/>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'Tiempos de Ciclo'!$A$29:$A$52</c:f>
              <c:numCache>
                <c:formatCode>General</c:formatCode>
                <c:ptCount val="24"/>
                <c:pt idx="0">
                  <c:v>1</c:v>
                </c:pt>
                <c:pt idx="1">
                  <c:v>3</c:v>
                </c:pt>
                <c:pt idx="2">
                  <c:v>4</c:v>
                </c:pt>
                <c:pt idx="3">
                  <c:v>5</c:v>
                </c:pt>
                <c:pt idx="4">
                  <c:v>6</c:v>
                </c:pt>
                <c:pt idx="5">
                  <c:v>7</c:v>
                </c:pt>
                <c:pt idx="6">
                  <c:v>8</c:v>
                </c:pt>
                <c:pt idx="7">
                  <c:v>10</c:v>
                </c:pt>
                <c:pt idx="8">
                  <c:v>11</c:v>
                </c:pt>
                <c:pt idx="9">
                  <c:v>12</c:v>
                </c:pt>
                <c:pt idx="10">
                  <c:v>13</c:v>
                </c:pt>
                <c:pt idx="11">
                  <c:v>14</c:v>
                </c:pt>
                <c:pt idx="12">
                  <c:v>15</c:v>
                </c:pt>
                <c:pt idx="13">
                  <c:v>17</c:v>
                </c:pt>
                <c:pt idx="14">
                  <c:v>18</c:v>
                </c:pt>
                <c:pt idx="15">
                  <c:v>19</c:v>
                </c:pt>
                <c:pt idx="16">
                  <c:v>20</c:v>
                </c:pt>
                <c:pt idx="17">
                  <c:v>21</c:v>
                </c:pt>
                <c:pt idx="18">
                  <c:v>22</c:v>
                </c:pt>
                <c:pt idx="19">
                  <c:v>24</c:v>
                </c:pt>
                <c:pt idx="20">
                  <c:v>25</c:v>
                </c:pt>
                <c:pt idx="21">
                  <c:v>26</c:v>
                </c:pt>
                <c:pt idx="22">
                  <c:v>27</c:v>
                </c:pt>
                <c:pt idx="23">
                  <c:v>28</c:v>
                </c:pt>
              </c:numCache>
            </c:numRef>
          </c:cat>
          <c:val>
            <c:numRef>
              <c:f>'Tiempos de Ciclo'!$D$29:$D$52</c:f>
              <c:numCache>
                <c:formatCode>0</c:formatCode>
                <c:ptCount val="24"/>
                <c:pt idx="0">
                  <c:v>33</c:v>
                </c:pt>
                <c:pt idx="1">
                  <c:v>42</c:v>
                </c:pt>
                <c:pt idx="2">
                  <c:v>28</c:v>
                </c:pt>
                <c:pt idx="3">
                  <c:v>38</c:v>
                </c:pt>
                <c:pt idx="4">
                  <c:v>31</c:v>
                </c:pt>
                <c:pt idx="5">
                  <c:v>27</c:v>
                </c:pt>
                <c:pt idx="6">
                  <c:v>24</c:v>
                </c:pt>
                <c:pt idx="7">
                  <c:v>31</c:v>
                </c:pt>
                <c:pt idx="8">
                  <c:v>36</c:v>
                </c:pt>
                <c:pt idx="9">
                  <c:v>36</c:v>
                </c:pt>
                <c:pt idx="10">
                  <c:v>42</c:v>
                </c:pt>
                <c:pt idx="11">
                  <c:v>33</c:v>
                </c:pt>
                <c:pt idx="12">
                  <c:v>33</c:v>
                </c:pt>
                <c:pt idx="13">
                  <c:v>34</c:v>
                </c:pt>
                <c:pt idx="14">
                  <c:v>43</c:v>
                </c:pt>
                <c:pt idx="15">
                  <c:v>34</c:v>
                </c:pt>
                <c:pt idx="16">
                  <c:v>56</c:v>
                </c:pt>
                <c:pt idx="17">
                  <c:v>31</c:v>
                </c:pt>
                <c:pt idx="18">
                  <c:v>31</c:v>
                </c:pt>
                <c:pt idx="19">
                  <c:v>48</c:v>
                </c:pt>
                <c:pt idx="20">
                  <c:v>41</c:v>
                </c:pt>
                <c:pt idx="21">
                  <c:v>30</c:v>
                </c:pt>
                <c:pt idx="22">
                  <c:v>29</c:v>
                </c:pt>
                <c:pt idx="23">
                  <c:v>26</c:v>
                </c:pt>
              </c:numCache>
            </c:numRef>
          </c:val>
          <c:extLst>
            <c:ext xmlns:c16="http://schemas.microsoft.com/office/drawing/2014/chart" uri="{C3380CC4-5D6E-409C-BE32-E72D297353CC}">
              <c16:uniqueId val="{00000002-F5D2-4D91-B0A9-430DE1BECBA1}"/>
            </c:ext>
          </c:extLst>
        </c:ser>
        <c:ser>
          <c:idx val="3"/>
          <c:order val="3"/>
          <c:tx>
            <c:strRef>
              <c:f>'Tiempos de Ciclo'!$E$28</c:f>
              <c:strCache>
                <c:ptCount val="1"/>
                <c:pt idx="0">
                  <c:v>En Obra</c:v>
                </c:pt>
              </c:strCache>
            </c:strRef>
          </c:tx>
          <c:spPr>
            <a:solidFill>
              <a:schemeClr val="accent4"/>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'Tiempos de Ciclo'!$A$29:$A$52</c:f>
              <c:numCache>
                <c:formatCode>General</c:formatCode>
                <c:ptCount val="24"/>
                <c:pt idx="0">
                  <c:v>1</c:v>
                </c:pt>
                <c:pt idx="1">
                  <c:v>3</c:v>
                </c:pt>
                <c:pt idx="2">
                  <c:v>4</c:v>
                </c:pt>
                <c:pt idx="3">
                  <c:v>5</c:v>
                </c:pt>
                <c:pt idx="4">
                  <c:v>6</c:v>
                </c:pt>
                <c:pt idx="5">
                  <c:v>7</c:v>
                </c:pt>
                <c:pt idx="6">
                  <c:v>8</c:v>
                </c:pt>
                <c:pt idx="7">
                  <c:v>10</c:v>
                </c:pt>
                <c:pt idx="8">
                  <c:v>11</c:v>
                </c:pt>
                <c:pt idx="9">
                  <c:v>12</c:v>
                </c:pt>
                <c:pt idx="10">
                  <c:v>13</c:v>
                </c:pt>
                <c:pt idx="11">
                  <c:v>14</c:v>
                </c:pt>
                <c:pt idx="12">
                  <c:v>15</c:v>
                </c:pt>
                <c:pt idx="13">
                  <c:v>17</c:v>
                </c:pt>
                <c:pt idx="14">
                  <c:v>18</c:v>
                </c:pt>
                <c:pt idx="15">
                  <c:v>19</c:v>
                </c:pt>
                <c:pt idx="16">
                  <c:v>20</c:v>
                </c:pt>
                <c:pt idx="17">
                  <c:v>21</c:v>
                </c:pt>
                <c:pt idx="18">
                  <c:v>22</c:v>
                </c:pt>
                <c:pt idx="19">
                  <c:v>24</c:v>
                </c:pt>
                <c:pt idx="20">
                  <c:v>25</c:v>
                </c:pt>
                <c:pt idx="21">
                  <c:v>26</c:v>
                </c:pt>
                <c:pt idx="22">
                  <c:v>27</c:v>
                </c:pt>
                <c:pt idx="23">
                  <c:v>28</c:v>
                </c:pt>
              </c:numCache>
            </c:numRef>
          </c:cat>
          <c:val>
            <c:numRef>
              <c:f>'Tiempos de Ciclo'!$E$29:$E$52</c:f>
              <c:numCache>
                <c:formatCode>0</c:formatCode>
                <c:ptCount val="24"/>
                <c:pt idx="0">
                  <c:v>58</c:v>
                </c:pt>
                <c:pt idx="1">
                  <c:v>83</c:v>
                </c:pt>
                <c:pt idx="2">
                  <c:v>58</c:v>
                </c:pt>
                <c:pt idx="3">
                  <c:v>62</c:v>
                </c:pt>
                <c:pt idx="4">
                  <c:v>62</c:v>
                </c:pt>
                <c:pt idx="5">
                  <c:v>63</c:v>
                </c:pt>
                <c:pt idx="6">
                  <c:v>74</c:v>
                </c:pt>
                <c:pt idx="7">
                  <c:v>39</c:v>
                </c:pt>
                <c:pt idx="8">
                  <c:v>63</c:v>
                </c:pt>
                <c:pt idx="9">
                  <c:v>78</c:v>
                </c:pt>
                <c:pt idx="10">
                  <c:v>52</c:v>
                </c:pt>
                <c:pt idx="11">
                  <c:v>65</c:v>
                </c:pt>
                <c:pt idx="12">
                  <c:v>36</c:v>
                </c:pt>
                <c:pt idx="13">
                  <c:v>77</c:v>
                </c:pt>
                <c:pt idx="14">
                  <c:v>79</c:v>
                </c:pt>
                <c:pt idx="15">
                  <c:v>49</c:v>
                </c:pt>
                <c:pt idx="16">
                  <c:v>61</c:v>
                </c:pt>
                <c:pt idx="17">
                  <c:v>58</c:v>
                </c:pt>
                <c:pt idx="18">
                  <c:v>51</c:v>
                </c:pt>
                <c:pt idx="19">
                  <c:v>60</c:v>
                </c:pt>
                <c:pt idx="20">
                  <c:v>59</c:v>
                </c:pt>
                <c:pt idx="21">
                  <c:v>55</c:v>
                </c:pt>
                <c:pt idx="22">
                  <c:v>59</c:v>
                </c:pt>
                <c:pt idx="23">
                  <c:v>49</c:v>
                </c:pt>
              </c:numCache>
            </c:numRef>
          </c:val>
          <c:extLst>
            <c:ext xmlns:c16="http://schemas.microsoft.com/office/drawing/2014/chart" uri="{C3380CC4-5D6E-409C-BE32-E72D297353CC}">
              <c16:uniqueId val="{00000003-F5D2-4D91-B0A9-430DE1BECBA1}"/>
            </c:ext>
          </c:extLst>
        </c:ser>
        <c:ser>
          <c:idx val="4"/>
          <c:order val="4"/>
          <c:tx>
            <c:strRef>
              <c:f>'Tiempos de Ciclo'!$F$28</c:f>
              <c:strCache>
                <c:ptCount val="1"/>
                <c:pt idx="0">
                  <c:v>Regreso</c:v>
                </c:pt>
              </c:strCache>
            </c:strRef>
          </c:tx>
          <c:spPr>
            <a:solidFill>
              <a:schemeClr val="accent5"/>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'Tiempos de Ciclo'!$A$29:$A$52</c:f>
              <c:numCache>
                <c:formatCode>General</c:formatCode>
                <c:ptCount val="24"/>
                <c:pt idx="0">
                  <c:v>1</c:v>
                </c:pt>
                <c:pt idx="1">
                  <c:v>3</c:v>
                </c:pt>
                <c:pt idx="2">
                  <c:v>4</c:v>
                </c:pt>
                <c:pt idx="3">
                  <c:v>5</c:v>
                </c:pt>
                <c:pt idx="4">
                  <c:v>6</c:v>
                </c:pt>
                <c:pt idx="5">
                  <c:v>7</c:v>
                </c:pt>
                <c:pt idx="6">
                  <c:v>8</c:v>
                </c:pt>
                <c:pt idx="7">
                  <c:v>10</c:v>
                </c:pt>
                <c:pt idx="8">
                  <c:v>11</c:v>
                </c:pt>
                <c:pt idx="9">
                  <c:v>12</c:v>
                </c:pt>
                <c:pt idx="10">
                  <c:v>13</c:v>
                </c:pt>
                <c:pt idx="11">
                  <c:v>14</c:v>
                </c:pt>
                <c:pt idx="12">
                  <c:v>15</c:v>
                </c:pt>
                <c:pt idx="13">
                  <c:v>17</c:v>
                </c:pt>
                <c:pt idx="14">
                  <c:v>18</c:v>
                </c:pt>
                <c:pt idx="15">
                  <c:v>19</c:v>
                </c:pt>
                <c:pt idx="16">
                  <c:v>20</c:v>
                </c:pt>
                <c:pt idx="17">
                  <c:v>21</c:v>
                </c:pt>
                <c:pt idx="18">
                  <c:v>22</c:v>
                </c:pt>
                <c:pt idx="19">
                  <c:v>24</c:v>
                </c:pt>
                <c:pt idx="20">
                  <c:v>25</c:v>
                </c:pt>
                <c:pt idx="21">
                  <c:v>26</c:v>
                </c:pt>
                <c:pt idx="22">
                  <c:v>27</c:v>
                </c:pt>
                <c:pt idx="23">
                  <c:v>28</c:v>
                </c:pt>
              </c:numCache>
            </c:numRef>
          </c:cat>
          <c:val>
            <c:numRef>
              <c:f>'Tiempos de Ciclo'!$F$29:$F$52</c:f>
              <c:numCache>
                <c:formatCode>0</c:formatCode>
                <c:ptCount val="24"/>
                <c:pt idx="0">
                  <c:v>25</c:v>
                </c:pt>
                <c:pt idx="1">
                  <c:v>50</c:v>
                </c:pt>
                <c:pt idx="2">
                  <c:v>24</c:v>
                </c:pt>
                <c:pt idx="3">
                  <c:v>22</c:v>
                </c:pt>
                <c:pt idx="4">
                  <c:v>29</c:v>
                </c:pt>
                <c:pt idx="5">
                  <c:v>31</c:v>
                </c:pt>
                <c:pt idx="6">
                  <c:v>20</c:v>
                </c:pt>
                <c:pt idx="7">
                  <c:v>33</c:v>
                </c:pt>
                <c:pt idx="8">
                  <c:v>31</c:v>
                </c:pt>
                <c:pt idx="9">
                  <c:v>33</c:v>
                </c:pt>
                <c:pt idx="10">
                  <c:v>41</c:v>
                </c:pt>
                <c:pt idx="11">
                  <c:v>34</c:v>
                </c:pt>
                <c:pt idx="12">
                  <c:v>29</c:v>
                </c:pt>
                <c:pt idx="13">
                  <c:v>27</c:v>
                </c:pt>
                <c:pt idx="14">
                  <c:v>74</c:v>
                </c:pt>
                <c:pt idx="15">
                  <c:v>36</c:v>
                </c:pt>
                <c:pt idx="16">
                  <c:v>46</c:v>
                </c:pt>
                <c:pt idx="17">
                  <c:v>35</c:v>
                </c:pt>
                <c:pt idx="18">
                  <c:v>35</c:v>
                </c:pt>
                <c:pt idx="19">
                  <c:v>51</c:v>
                </c:pt>
                <c:pt idx="20">
                  <c:v>52</c:v>
                </c:pt>
                <c:pt idx="21">
                  <c:v>27</c:v>
                </c:pt>
                <c:pt idx="22">
                  <c:v>27</c:v>
                </c:pt>
                <c:pt idx="23">
                  <c:v>20</c:v>
                </c:pt>
              </c:numCache>
            </c:numRef>
          </c:val>
          <c:extLst>
            <c:ext xmlns:c16="http://schemas.microsoft.com/office/drawing/2014/chart" uri="{C3380CC4-5D6E-409C-BE32-E72D297353CC}">
              <c16:uniqueId val="{00000004-F5D2-4D91-B0A9-430DE1BECBA1}"/>
            </c:ext>
          </c:extLst>
        </c:ser>
        <c:dLbls>
          <c:dLblPos val="ctr"/>
          <c:showLegendKey val="0"/>
          <c:showVal val="1"/>
          <c:showCatName val="0"/>
          <c:showSerName val="0"/>
          <c:showPercent val="0"/>
          <c:showBubbleSize val="0"/>
        </c:dLbls>
        <c:gapWidth val="150"/>
        <c:overlap val="100"/>
        <c:axId val="339098624"/>
        <c:axId val="339099104"/>
      </c:barChart>
      <c:catAx>
        <c:axId val="33909862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O"/>
          </a:p>
        </c:txPr>
        <c:crossAx val="339099104"/>
        <c:crosses val="autoZero"/>
        <c:auto val="1"/>
        <c:lblAlgn val="ctr"/>
        <c:lblOffset val="100"/>
        <c:noMultiLvlLbl val="0"/>
      </c:catAx>
      <c:valAx>
        <c:axId val="339099104"/>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O"/>
          </a:p>
        </c:txPr>
        <c:crossAx val="339098624"/>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O"/>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CO"/>
              <a:t>Tiempo de Ciclo Marzo 2025</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CO"/>
        </a:p>
      </c:txPr>
    </c:title>
    <c:autoTitleDeleted val="0"/>
    <c:plotArea>
      <c:layout/>
      <c:barChart>
        <c:barDir val="col"/>
        <c:grouping val="stacked"/>
        <c:varyColors val="0"/>
        <c:ser>
          <c:idx val="0"/>
          <c:order val="0"/>
          <c:tx>
            <c:strRef>
              <c:f>'Tiempos de Ciclo'!$B$57</c:f>
              <c:strCache>
                <c:ptCount val="1"/>
                <c:pt idx="0">
                  <c:v>Carga</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'Tiempos de Ciclo'!$A$58:$A$82</c:f>
              <c:numCache>
                <c:formatCode>General</c:formatCode>
                <c:ptCount val="25"/>
                <c:pt idx="0">
                  <c:v>1</c:v>
                </c:pt>
                <c:pt idx="1">
                  <c:v>3</c:v>
                </c:pt>
                <c:pt idx="2">
                  <c:v>4</c:v>
                </c:pt>
                <c:pt idx="3">
                  <c:v>5</c:v>
                </c:pt>
                <c:pt idx="4">
                  <c:v>6</c:v>
                </c:pt>
                <c:pt idx="5">
                  <c:v>7</c:v>
                </c:pt>
                <c:pt idx="6">
                  <c:v>8</c:v>
                </c:pt>
                <c:pt idx="7">
                  <c:v>10</c:v>
                </c:pt>
                <c:pt idx="8">
                  <c:v>11</c:v>
                </c:pt>
                <c:pt idx="9">
                  <c:v>12</c:v>
                </c:pt>
                <c:pt idx="10">
                  <c:v>13</c:v>
                </c:pt>
                <c:pt idx="11">
                  <c:v>14</c:v>
                </c:pt>
                <c:pt idx="12">
                  <c:v>15</c:v>
                </c:pt>
                <c:pt idx="13">
                  <c:v>17</c:v>
                </c:pt>
                <c:pt idx="14">
                  <c:v>18</c:v>
                </c:pt>
                <c:pt idx="15">
                  <c:v>19</c:v>
                </c:pt>
                <c:pt idx="16">
                  <c:v>20</c:v>
                </c:pt>
                <c:pt idx="17">
                  <c:v>21</c:v>
                </c:pt>
                <c:pt idx="18">
                  <c:v>22</c:v>
                </c:pt>
                <c:pt idx="19">
                  <c:v>25</c:v>
                </c:pt>
                <c:pt idx="20">
                  <c:v>26</c:v>
                </c:pt>
                <c:pt idx="21">
                  <c:v>27</c:v>
                </c:pt>
                <c:pt idx="22">
                  <c:v>28</c:v>
                </c:pt>
                <c:pt idx="23">
                  <c:v>29</c:v>
                </c:pt>
                <c:pt idx="24">
                  <c:v>31</c:v>
                </c:pt>
              </c:numCache>
            </c:numRef>
          </c:cat>
          <c:val>
            <c:numRef>
              <c:f>'Tiempos de Ciclo'!$B$58:$B$82</c:f>
              <c:numCache>
                <c:formatCode>0</c:formatCode>
                <c:ptCount val="25"/>
                <c:pt idx="0">
                  <c:v>10.6</c:v>
                </c:pt>
                <c:pt idx="1">
                  <c:v>12.4</c:v>
                </c:pt>
                <c:pt idx="2">
                  <c:v>9</c:v>
                </c:pt>
                <c:pt idx="3">
                  <c:v>11</c:v>
                </c:pt>
                <c:pt idx="4">
                  <c:v>11</c:v>
                </c:pt>
                <c:pt idx="5">
                  <c:v>9</c:v>
                </c:pt>
                <c:pt idx="6">
                  <c:v>10</c:v>
                </c:pt>
                <c:pt idx="7">
                  <c:v>8</c:v>
                </c:pt>
                <c:pt idx="8">
                  <c:v>10</c:v>
                </c:pt>
                <c:pt idx="9">
                  <c:v>9</c:v>
                </c:pt>
                <c:pt idx="10">
                  <c:v>11</c:v>
                </c:pt>
                <c:pt idx="11">
                  <c:v>12.2</c:v>
                </c:pt>
                <c:pt idx="12">
                  <c:v>10.3</c:v>
                </c:pt>
                <c:pt idx="13">
                  <c:v>11</c:v>
                </c:pt>
                <c:pt idx="14">
                  <c:v>9</c:v>
                </c:pt>
                <c:pt idx="15">
                  <c:v>9</c:v>
                </c:pt>
                <c:pt idx="16">
                  <c:v>9.4</c:v>
                </c:pt>
                <c:pt idx="17">
                  <c:v>10.199999999999999</c:v>
                </c:pt>
                <c:pt idx="18">
                  <c:v>11</c:v>
                </c:pt>
                <c:pt idx="19">
                  <c:v>10.5</c:v>
                </c:pt>
                <c:pt idx="20">
                  <c:v>12.1</c:v>
                </c:pt>
                <c:pt idx="21">
                  <c:v>10.4</c:v>
                </c:pt>
                <c:pt idx="22">
                  <c:v>10.3</c:v>
                </c:pt>
                <c:pt idx="23">
                  <c:v>9.1999999999999993</c:v>
                </c:pt>
                <c:pt idx="24">
                  <c:v>9.1999999999999993</c:v>
                </c:pt>
              </c:numCache>
            </c:numRef>
          </c:val>
          <c:extLst>
            <c:ext xmlns:c16="http://schemas.microsoft.com/office/drawing/2014/chart" uri="{C3380CC4-5D6E-409C-BE32-E72D297353CC}">
              <c16:uniqueId val="{00000000-701F-47B6-A408-75BEC19CE911}"/>
            </c:ext>
          </c:extLst>
        </c:ser>
        <c:ser>
          <c:idx val="1"/>
          <c:order val="1"/>
          <c:tx>
            <c:strRef>
              <c:f>'Tiempos de Ciclo'!$C$57</c:f>
              <c:strCache>
                <c:ptCount val="1"/>
                <c:pt idx="0">
                  <c:v>Alistamiento</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'Tiempos de Ciclo'!$A$58:$A$82</c:f>
              <c:numCache>
                <c:formatCode>General</c:formatCode>
                <c:ptCount val="25"/>
                <c:pt idx="0">
                  <c:v>1</c:v>
                </c:pt>
                <c:pt idx="1">
                  <c:v>3</c:v>
                </c:pt>
                <c:pt idx="2">
                  <c:v>4</c:v>
                </c:pt>
                <c:pt idx="3">
                  <c:v>5</c:v>
                </c:pt>
                <c:pt idx="4">
                  <c:v>6</c:v>
                </c:pt>
                <c:pt idx="5">
                  <c:v>7</c:v>
                </c:pt>
                <c:pt idx="6">
                  <c:v>8</c:v>
                </c:pt>
                <c:pt idx="7">
                  <c:v>10</c:v>
                </c:pt>
                <c:pt idx="8">
                  <c:v>11</c:v>
                </c:pt>
                <c:pt idx="9">
                  <c:v>12</c:v>
                </c:pt>
                <c:pt idx="10">
                  <c:v>13</c:v>
                </c:pt>
                <c:pt idx="11">
                  <c:v>14</c:v>
                </c:pt>
                <c:pt idx="12">
                  <c:v>15</c:v>
                </c:pt>
                <c:pt idx="13">
                  <c:v>17</c:v>
                </c:pt>
                <c:pt idx="14">
                  <c:v>18</c:v>
                </c:pt>
                <c:pt idx="15">
                  <c:v>19</c:v>
                </c:pt>
                <c:pt idx="16">
                  <c:v>20</c:v>
                </c:pt>
                <c:pt idx="17">
                  <c:v>21</c:v>
                </c:pt>
                <c:pt idx="18">
                  <c:v>22</c:v>
                </c:pt>
                <c:pt idx="19">
                  <c:v>25</c:v>
                </c:pt>
                <c:pt idx="20">
                  <c:v>26</c:v>
                </c:pt>
                <c:pt idx="21">
                  <c:v>27</c:v>
                </c:pt>
                <c:pt idx="22">
                  <c:v>28</c:v>
                </c:pt>
                <c:pt idx="23">
                  <c:v>29</c:v>
                </c:pt>
                <c:pt idx="24">
                  <c:v>31</c:v>
                </c:pt>
              </c:numCache>
            </c:numRef>
          </c:cat>
          <c:val>
            <c:numRef>
              <c:f>'Tiempos de Ciclo'!$C$58:$C$82</c:f>
              <c:numCache>
                <c:formatCode>0</c:formatCode>
                <c:ptCount val="25"/>
                <c:pt idx="0">
                  <c:v>20.399999999999999</c:v>
                </c:pt>
                <c:pt idx="1">
                  <c:v>24.4</c:v>
                </c:pt>
                <c:pt idx="2">
                  <c:v>23</c:v>
                </c:pt>
                <c:pt idx="3">
                  <c:v>18</c:v>
                </c:pt>
                <c:pt idx="4">
                  <c:v>20</c:v>
                </c:pt>
                <c:pt idx="5">
                  <c:v>16</c:v>
                </c:pt>
                <c:pt idx="6">
                  <c:v>18</c:v>
                </c:pt>
                <c:pt idx="7">
                  <c:v>19</c:v>
                </c:pt>
                <c:pt idx="8">
                  <c:v>19</c:v>
                </c:pt>
                <c:pt idx="9">
                  <c:v>17</c:v>
                </c:pt>
                <c:pt idx="10">
                  <c:v>18</c:v>
                </c:pt>
                <c:pt idx="11">
                  <c:v>22.2</c:v>
                </c:pt>
                <c:pt idx="12">
                  <c:v>16.2</c:v>
                </c:pt>
                <c:pt idx="13">
                  <c:v>21</c:v>
                </c:pt>
                <c:pt idx="14">
                  <c:v>16</c:v>
                </c:pt>
                <c:pt idx="15">
                  <c:v>17</c:v>
                </c:pt>
                <c:pt idx="16">
                  <c:v>22.4</c:v>
                </c:pt>
                <c:pt idx="17">
                  <c:v>18.3</c:v>
                </c:pt>
                <c:pt idx="18">
                  <c:v>21</c:v>
                </c:pt>
                <c:pt idx="19">
                  <c:v>15.2</c:v>
                </c:pt>
                <c:pt idx="20">
                  <c:v>19.2</c:v>
                </c:pt>
                <c:pt idx="21">
                  <c:v>18.2</c:v>
                </c:pt>
                <c:pt idx="22">
                  <c:v>18.399999999999999</c:v>
                </c:pt>
                <c:pt idx="23">
                  <c:v>18.2</c:v>
                </c:pt>
                <c:pt idx="24">
                  <c:v>24</c:v>
                </c:pt>
              </c:numCache>
            </c:numRef>
          </c:val>
          <c:extLst>
            <c:ext xmlns:c16="http://schemas.microsoft.com/office/drawing/2014/chart" uri="{C3380CC4-5D6E-409C-BE32-E72D297353CC}">
              <c16:uniqueId val="{00000001-701F-47B6-A408-75BEC19CE911}"/>
            </c:ext>
          </c:extLst>
        </c:ser>
        <c:ser>
          <c:idx val="2"/>
          <c:order val="2"/>
          <c:tx>
            <c:strRef>
              <c:f>'Tiempos de Ciclo'!$D$57</c:f>
              <c:strCache>
                <c:ptCount val="1"/>
                <c:pt idx="0">
                  <c:v>Ida</c:v>
                </c:pt>
              </c:strCache>
            </c:strRef>
          </c:tx>
          <c:spPr>
            <a:solidFill>
              <a:schemeClr val="accent3"/>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'Tiempos de Ciclo'!$A$58:$A$82</c:f>
              <c:numCache>
                <c:formatCode>General</c:formatCode>
                <c:ptCount val="25"/>
                <c:pt idx="0">
                  <c:v>1</c:v>
                </c:pt>
                <c:pt idx="1">
                  <c:v>3</c:v>
                </c:pt>
                <c:pt idx="2">
                  <c:v>4</c:v>
                </c:pt>
                <c:pt idx="3">
                  <c:v>5</c:v>
                </c:pt>
                <c:pt idx="4">
                  <c:v>6</c:v>
                </c:pt>
                <c:pt idx="5">
                  <c:v>7</c:v>
                </c:pt>
                <c:pt idx="6">
                  <c:v>8</c:v>
                </c:pt>
                <c:pt idx="7">
                  <c:v>10</c:v>
                </c:pt>
                <c:pt idx="8">
                  <c:v>11</c:v>
                </c:pt>
                <c:pt idx="9">
                  <c:v>12</c:v>
                </c:pt>
                <c:pt idx="10">
                  <c:v>13</c:v>
                </c:pt>
                <c:pt idx="11">
                  <c:v>14</c:v>
                </c:pt>
                <c:pt idx="12">
                  <c:v>15</c:v>
                </c:pt>
                <c:pt idx="13">
                  <c:v>17</c:v>
                </c:pt>
                <c:pt idx="14">
                  <c:v>18</c:v>
                </c:pt>
                <c:pt idx="15">
                  <c:v>19</c:v>
                </c:pt>
                <c:pt idx="16">
                  <c:v>20</c:v>
                </c:pt>
                <c:pt idx="17">
                  <c:v>21</c:v>
                </c:pt>
                <c:pt idx="18">
                  <c:v>22</c:v>
                </c:pt>
                <c:pt idx="19">
                  <c:v>25</c:v>
                </c:pt>
                <c:pt idx="20">
                  <c:v>26</c:v>
                </c:pt>
                <c:pt idx="21">
                  <c:v>27</c:v>
                </c:pt>
                <c:pt idx="22">
                  <c:v>28</c:v>
                </c:pt>
                <c:pt idx="23">
                  <c:v>29</c:v>
                </c:pt>
                <c:pt idx="24">
                  <c:v>31</c:v>
                </c:pt>
              </c:numCache>
            </c:numRef>
          </c:cat>
          <c:val>
            <c:numRef>
              <c:f>'Tiempos de Ciclo'!$D$58:$D$82</c:f>
              <c:numCache>
                <c:formatCode>0</c:formatCode>
                <c:ptCount val="25"/>
                <c:pt idx="0">
                  <c:v>41.5</c:v>
                </c:pt>
                <c:pt idx="1">
                  <c:v>27.6</c:v>
                </c:pt>
                <c:pt idx="2">
                  <c:v>22</c:v>
                </c:pt>
                <c:pt idx="3">
                  <c:v>26</c:v>
                </c:pt>
                <c:pt idx="4">
                  <c:v>37</c:v>
                </c:pt>
                <c:pt idx="5">
                  <c:v>34</c:v>
                </c:pt>
                <c:pt idx="6">
                  <c:v>23</c:v>
                </c:pt>
                <c:pt idx="7">
                  <c:v>34</c:v>
                </c:pt>
                <c:pt idx="8">
                  <c:v>34</c:v>
                </c:pt>
                <c:pt idx="9">
                  <c:v>29</c:v>
                </c:pt>
                <c:pt idx="10">
                  <c:v>26</c:v>
                </c:pt>
                <c:pt idx="11">
                  <c:v>27.4</c:v>
                </c:pt>
                <c:pt idx="12">
                  <c:v>30</c:v>
                </c:pt>
                <c:pt idx="13">
                  <c:v>38</c:v>
                </c:pt>
                <c:pt idx="14">
                  <c:v>44</c:v>
                </c:pt>
                <c:pt idx="15">
                  <c:v>36</c:v>
                </c:pt>
                <c:pt idx="16">
                  <c:v>24.7</c:v>
                </c:pt>
                <c:pt idx="17">
                  <c:v>31</c:v>
                </c:pt>
                <c:pt idx="18">
                  <c:v>22</c:v>
                </c:pt>
                <c:pt idx="19">
                  <c:v>23.6</c:v>
                </c:pt>
                <c:pt idx="20">
                  <c:v>34.200000000000003</c:v>
                </c:pt>
                <c:pt idx="21">
                  <c:v>21.6</c:v>
                </c:pt>
                <c:pt idx="22">
                  <c:v>23.8</c:v>
                </c:pt>
                <c:pt idx="23">
                  <c:v>31.8</c:v>
                </c:pt>
                <c:pt idx="24">
                  <c:v>59.9</c:v>
                </c:pt>
              </c:numCache>
            </c:numRef>
          </c:val>
          <c:extLst>
            <c:ext xmlns:c16="http://schemas.microsoft.com/office/drawing/2014/chart" uri="{C3380CC4-5D6E-409C-BE32-E72D297353CC}">
              <c16:uniqueId val="{00000002-701F-47B6-A408-75BEC19CE911}"/>
            </c:ext>
          </c:extLst>
        </c:ser>
        <c:ser>
          <c:idx val="3"/>
          <c:order val="3"/>
          <c:tx>
            <c:strRef>
              <c:f>'Tiempos de Ciclo'!$E$57</c:f>
              <c:strCache>
                <c:ptCount val="1"/>
                <c:pt idx="0">
                  <c:v>En Obra</c:v>
                </c:pt>
              </c:strCache>
            </c:strRef>
          </c:tx>
          <c:spPr>
            <a:solidFill>
              <a:schemeClr val="accent4"/>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'Tiempos de Ciclo'!$A$58:$A$82</c:f>
              <c:numCache>
                <c:formatCode>General</c:formatCode>
                <c:ptCount val="25"/>
                <c:pt idx="0">
                  <c:v>1</c:v>
                </c:pt>
                <c:pt idx="1">
                  <c:v>3</c:v>
                </c:pt>
                <c:pt idx="2">
                  <c:v>4</c:v>
                </c:pt>
                <c:pt idx="3">
                  <c:v>5</c:v>
                </c:pt>
                <c:pt idx="4">
                  <c:v>6</c:v>
                </c:pt>
                <c:pt idx="5">
                  <c:v>7</c:v>
                </c:pt>
                <c:pt idx="6">
                  <c:v>8</c:v>
                </c:pt>
                <c:pt idx="7">
                  <c:v>10</c:v>
                </c:pt>
                <c:pt idx="8">
                  <c:v>11</c:v>
                </c:pt>
                <c:pt idx="9">
                  <c:v>12</c:v>
                </c:pt>
                <c:pt idx="10">
                  <c:v>13</c:v>
                </c:pt>
                <c:pt idx="11">
                  <c:v>14</c:v>
                </c:pt>
                <c:pt idx="12">
                  <c:v>15</c:v>
                </c:pt>
                <c:pt idx="13">
                  <c:v>17</c:v>
                </c:pt>
                <c:pt idx="14">
                  <c:v>18</c:v>
                </c:pt>
                <c:pt idx="15">
                  <c:v>19</c:v>
                </c:pt>
                <c:pt idx="16">
                  <c:v>20</c:v>
                </c:pt>
                <c:pt idx="17">
                  <c:v>21</c:v>
                </c:pt>
                <c:pt idx="18">
                  <c:v>22</c:v>
                </c:pt>
                <c:pt idx="19">
                  <c:v>25</c:v>
                </c:pt>
                <c:pt idx="20">
                  <c:v>26</c:v>
                </c:pt>
                <c:pt idx="21">
                  <c:v>27</c:v>
                </c:pt>
                <c:pt idx="22">
                  <c:v>28</c:v>
                </c:pt>
                <c:pt idx="23">
                  <c:v>29</c:v>
                </c:pt>
                <c:pt idx="24">
                  <c:v>31</c:v>
                </c:pt>
              </c:numCache>
            </c:numRef>
          </c:cat>
          <c:val>
            <c:numRef>
              <c:f>'Tiempos de Ciclo'!$E$58:$E$82</c:f>
              <c:numCache>
                <c:formatCode>0</c:formatCode>
                <c:ptCount val="25"/>
                <c:pt idx="0">
                  <c:v>67.5</c:v>
                </c:pt>
                <c:pt idx="1">
                  <c:v>76.599999999999994</c:v>
                </c:pt>
                <c:pt idx="2">
                  <c:v>62</c:v>
                </c:pt>
                <c:pt idx="3">
                  <c:v>51</c:v>
                </c:pt>
                <c:pt idx="4">
                  <c:v>51</c:v>
                </c:pt>
                <c:pt idx="5">
                  <c:v>49</c:v>
                </c:pt>
                <c:pt idx="6">
                  <c:v>41</c:v>
                </c:pt>
                <c:pt idx="7">
                  <c:v>47</c:v>
                </c:pt>
                <c:pt idx="8">
                  <c:v>54</c:v>
                </c:pt>
                <c:pt idx="9">
                  <c:v>63</c:v>
                </c:pt>
                <c:pt idx="10">
                  <c:v>56</c:v>
                </c:pt>
                <c:pt idx="11">
                  <c:v>69.599999999999994</c:v>
                </c:pt>
                <c:pt idx="12">
                  <c:v>36.5</c:v>
                </c:pt>
                <c:pt idx="13">
                  <c:v>59</c:v>
                </c:pt>
                <c:pt idx="14">
                  <c:v>65</c:v>
                </c:pt>
                <c:pt idx="15">
                  <c:v>64</c:v>
                </c:pt>
                <c:pt idx="16">
                  <c:v>75.5</c:v>
                </c:pt>
                <c:pt idx="17">
                  <c:v>68.5</c:v>
                </c:pt>
                <c:pt idx="18">
                  <c:v>84</c:v>
                </c:pt>
                <c:pt idx="19">
                  <c:v>71.599999999999994</c:v>
                </c:pt>
                <c:pt idx="20">
                  <c:v>67.5</c:v>
                </c:pt>
                <c:pt idx="21">
                  <c:v>47.8</c:v>
                </c:pt>
                <c:pt idx="22">
                  <c:v>63.5</c:v>
                </c:pt>
                <c:pt idx="23">
                  <c:v>74.3</c:v>
                </c:pt>
                <c:pt idx="24">
                  <c:v>83.9</c:v>
                </c:pt>
              </c:numCache>
            </c:numRef>
          </c:val>
          <c:extLst>
            <c:ext xmlns:c16="http://schemas.microsoft.com/office/drawing/2014/chart" uri="{C3380CC4-5D6E-409C-BE32-E72D297353CC}">
              <c16:uniqueId val="{00000003-701F-47B6-A408-75BEC19CE911}"/>
            </c:ext>
          </c:extLst>
        </c:ser>
        <c:ser>
          <c:idx val="4"/>
          <c:order val="4"/>
          <c:tx>
            <c:strRef>
              <c:f>'Tiempos de Ciclo'!$F$57</c:f>
              <c:strCache>
                <c:ptCount val="1"/>
                <c:pt idx="0">
                  <c:v>Regreso</c:v>
                </c:pt>
              </c:strCache>
            </c:strRef>
          </c:tx>
          <c:spPr>
            <a:solidFill>
              <a:schemeClr val="accent5"/>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'Tiempos de Ciclo'!$A$58:$A$82</c:f>
              <c:numCache>
                <c:formatCode>General</c:formatCode>
                <c:ptCount val="25"/>
                <c:pt idx="0">
                  <c:v>1</c:v>
                </c:pt>
                <c:pt idx="1">
                  <c:v>3</c:v>
                </c:pt>
                <c:pt idx="2">
                  <c:v>4</c:v>
                </c:pt>
                <c:pt idx="3">
                  <c:v>5</c:v>
                </c:pt>
                <c:pt idx="4">
                  <c:v>6</c:v>
                </c:pt>
                <c:pt idx="5">
                  <c:v>7</c:v>
                </c:pt>
                <c:pt idx="6">
                  <c:v>8</c:v>
                </c:pt>
                <c:pt idx="7">
                  <c:v>10</c:v>
                </c:pt>
                <c:pt idx="8">
                  <c:v>11</c:v>
                </c:pt>
                <c:pt idx="9">
                  <c:v>12</c:v>
                </c:pt>
                <c:pt idx="10">
                  <c:v>13</c:v>
                </c:pt>
                <c:pt idx="11">
                  <c:v>14</c:v>
                </c:pt>
                <c:pt idx="12">
                  <c:v>15</c:v>
                </c:pt>
                <c:pt idx="13">
                  <c:v>17</c:v>
                </c:pt>
                <c:pt idx="14">
                  <c:v>18</c:v>
                </c:pt>
                <c:pt idx="15">
                  <c:v>19</c:v>
                </c:pt>
                <c:pt idx="16">
                  <c:v>20</c:v>
                </c:pt>
                <c:pt idx="17">
                  <c:v>21</c:v>
                </c:pt>
                <c:pt idx="18">
                  <c:v>22</c:v>
                </c:pt>
                <c:pt idx="19">
                  <c:v>25</c:v>
                </c:pt>
                <c:pt idx="20">
                  <c:v>26</c:v>
                </c:pt>
                <c:pt idx="21">
                  <c:v>27</c:v>
                </c:pt>
                <c:pt idx="22">
                  <c:v>28</c:v>
                </c:pt>
                <c:pt idx="23">
                  <c:v>29</c:v>
                </c:pt>
                <c:pt idx="24">
                  <c:v>31</c:v>
                </c:pt>
              </c:numCache>
            </c:numRef>
          </c:cat>
          <c:val>
            <c:numRef>
              <c:f>'Tiempos de Ciclo'!$F$58:$F$82</c:f>
              <c:numCache>
                <c:formatCode>0</c:formatCode>
                <c:ptCount val="25"/>
                <c:pt idx="0">
                  <c:v>36.5</c:v>
                </c:pt>
                <c:pt idx="1">
                  <c:v>25.5</c:v>
                </c:pt>
                <c:pt idx="2">
                  <c:v>34.5</c:v>
                </c:pt>
                <c:pt idx="3">
                  <c:v>20.5</c:v>
                </c:pt>
                <c:pt idx="4">
                  <c:v>43.5</c:v>
                </c:pt>
                <c:pt idx="5">
                  <c:v>23.5</c:v>
                </c:pt>
                <c:pt idx="6">
                  <c:v>25.5</c:v>
                </c:pt>
                <c:pt idx="7">
                  <c:v>38.5</c:v>
                </c:pt>
                <c:pt idx="8">
                  <c:v>24.5</c:v>
                </c:pt>
                <c:pt idx="9">
                  <c:v>41.5</c:v>
                </c:pt>
                <c:pt idx="10">
                  <c:v>22.5</c:v>
                </c:pt>
                <c:pt idx="11">
                  <c:v>8.1</c:v>
                </c:pt>
                <c:pt idx="12">
                  <c:v>52.5</c:v>
                </c:pt>
                <c:pt idx="13">
                  <c:v>44.5</c:v>
                </c:pt>
                <c:pt idx="14">
                  <c:v>57.5</c:v>
                </c:pt>
                <c:pt idx="15">
                  <c:v>14.5</c:v>
                </c:pt>
                <c:pt idx="16">
                  <c:v>19.5</c:v>
                </c:pt>
                <c:pt idx="17">
                  <c:v>46.5</c:v>
                </c:pt>
                <c:pt idx="18">
                  <c:v>22.5</c:v>
                </c:pt>
                <c:pt idx="19">
                  <c:v>33.6</c:v>
                </c:pt>
                <c:pt idx="20">
                  <c:v>35.5</c:v>
                </c:pt>
                <c:pt idx="21">
                  <c:v>27.5</c:v>
                </c:pt>
                <c:pt idx="22">
                  <c:v>42.5</c:v>
                </c:pt>
                <c:pt idx="23">
                  <c:v>31</c:v>
                </c:pt>
                <c:pt idx="24">
                  <c:v>39.5</c:v>
                </c:pt>
              </c:numCache>
            </c:numRef>
          </c:val>
          <c:extLst>
            <c:ext xmlns:c16="http://schemas.microsoft.com/office/drawing/2014/chart" uri="{C3380CC4-5D6E-409C-BE32-E72D297353CC}">
              <c16:uniqueId val="{00000004-701F-47B6-A408-75BEC19CE911}"/>
            </c:ext>
          </c:extLst>
        </c:ser>
        <c:dLbls>
          <c:dLblPos val="ctr"/>
          <c:showLegendKey val="0"/>
          <c:showVal val="1"/>
          <c:showCatName val="0"/>
          <c:showSerName val="0"/>
          <c:showPercent val="0"/>
          <c:showBubbleSize val="0"/>
        </c:dLbls>
        <c:gapWidth val="150"/>
        <c:overlap val="100"/>
        <c:axId val="1142063152"/>
        <c:axId val="1142063632"/>
      </c:barChart>
      <c:catAx>
        <c:axId val="114206315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O"/>
          </a:p>
        </c:txPr>
        <c:crossAx val="1142063632"/>
        <c:crosses val="autoZero"/>
        <c:auto val="1"/>
        <c:lblAlgn val="ctr"/>
        <c:lblOffset val="100"/>
        <c:noMultiLvlLbl val="0"/>
      </c:catAx>
      <c:valAx>
        <c:axId val="1142063632"/>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O"/>
          </a:p>
        </c:txPr>
        <c:crossAx val="1142063152"/>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O"/>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CO"/>
              <a:t>Tiempo de Ciclo Abril 2025</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CO"/>
        </a:p>
      </c:txPr>
    </c:title>
    <c:autoTitleDeleted val="0"/>
    <c:plotArea>
      <c:layout/>
      <c:barChart>
        <c:barDir val="col"/>
        <c:grouping val="stacked"/>
        <c:varyColors val="0"/>
        <c:ser>
          <c:idx val="0"/>
          <c:order val="0"/>
          <c:tx>
            <c:strRef>
              <c:f>'Tiempos de Ciclo'!$B$87</c:f>
              <c:strCache>
                <c:ptCount val="1"/>
                <c:pt idx="0">
                  <c:v>Carga</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'Tiempos de Ciclo'!$A$88:$A$110</c:f>
              <c:numCache>
                <c:formatCode>General</c:formatCode>
                <c:ptCount val="23"/>
                <c:pt idx="0">
                  <c:v>1</c:v>
                </c:pt>
                <c:pt idx="1">
                  <c:v>2</c:v>
                </c:pt>
                <c:pt idx="2">
                  <c:v>3</c:v>
                </c:pt>
                <c:pt idx="3">
                  <c:v>4</c:v>
                </c:pt>
                <c:pt idx="4">
                  <c:v>5</c:v>
                </c:pt>
                <c:pt idx="5">
                  <c:v>7</c:v>
                </c:pt>
                <c:pt idx="6">
                  <c:v>8</c:v>
                </c:pt>
                <c:pt idx="7">
                  <c:v>9</c:v>
                </c:pt>
                <c:pt idx="8">
                  <c:v>10</c:v>
                </c:pt>
                <c:pt idx="9">
                  <c:v>11</c:v>
                </c:pt>
                <c:pt idx="10">
                  <c:v>12</c:v>
                </c:pt>
                <c:pt idx="11">
                  <c:v>14</c:v>
                </c:pt>
                <c:pt idx="12">
                  <c:v>15</c:v>
                </c:pt>
                <c:pt idx="13">
                  <c:v>16</c:v>
                </c:pt>
                <c:pt idx="14">
                  <c:v>21</c:v>
                </c:pt>
                <c:pt idx="15">
                  <c:v>22</c:v>
                </c:pt>
                <c:pt idx="16">
                  <c:v>23</c:v>
                </c:pt>
                <c:pt idx="17">
                  <c:v>24</c:v>
                </c:pt>
                <c:pt idx="18">
                  <c:v>25</c:v>
                </c:pt>
                <c:pt idx="19">
                  <c:v>26</c:v>
                </c:pt>
                <c:pt idx="20">
                  <c:v>28</c:v>
                </c:pt>
                <c:pt idx="21">
                  <c:v>29</c:v>
                </c:pt>
                <c:pt idx="22">
                  <c:v>30</c:v>
                </c:pt>
              </c:numCache>
            </c:numRef>
          </c:cat>
          <c:val>
            <c:numRef>
              <c:f>'Tiempos de Ciclo'!$B$88:$B$110</c:f>
              <c:numCache>
                <c:formatCode>0</c:formatCode>
                <c:ptCount val="23"/>
                <c:pt idx="0">
                  <c:v>8</c:v>
                </c:pt>
                <c:pt idx="1">
                  <c:v>9</c:v>
                </c:pt>
                <c:pt idx="2">
                  <c:v>10</c:v>
                </c:pt>
                <c:pt idx="3">
                  <c:v>11</c:v>
                </c:pt>
                <c:pt idx="4">
                  <c:v>10</c:v>
                </c:pt>
                <c:pt idx="5">
                  <c:v>9</c:v>
                </c:pt>
                <c:pt idx="6">
                  <c:v>9</c:v>
                </c:pt>
                <c:pt idx="7">
                  <c:v>11</c:v>
                </c:pt>
                <c:pt idx="8">
                  <c:v>12</c:v>
                </c:pt>
                <c:pt idx="9">
                  <c:v>9</c:v>
                </c:pt>
                <c:pt idx="10">
                  <c:v>10</c:v>
                </c:pt>
                <c:pt idx="11">
                  <c:v>10</c:v>
                </c:pt>
                <c:pt idx="12">
                  <c:v>10.3</c:v>
                </c:pt>
                <c:pt idx="13">
                  <c:v>9</c:v>
                </c:pt>
                <c:pt idx="14">
                  <c:v>4</c:v>
                </c:pt>
                <c:pt idx="15">
                  <c:v>10</c:v>
                </c:pt>
                <c:pt idx="16">
                  <c:v>10</c:v>
                </c:pt>
                <c:pt idx="17">
                  <c:v>9.1</c:v>
                </c:pt>
                <c:pt idx="18">
                  <c:v>10.199999999999999</c:v>
                </c:pt>
                <c:pt idx="19">
                  <c:v>10.6</c:v>
                </c:pt>
                <c:pt idx="20">
                  <c:v>10</c:v>
                </c:pt>
                <c:pt idx="21">
                  <c:v>10.4</c:v>
                </c:pt>
                <c:pt idx="22">
                  <c:v>10.3</c:v>
                </c:pt>
              </c:numCache>
            </c:numRef>
          </c:val>
          <c:extLst>
            <c:ext xmlns:c16="http://schemas.microsoft.com/office/drawing/2014/chart" uri="{C3380CC4-5D6E-409C-BE32-E72D297353CC}">
              <c16:uniqueId val="{00000000-ACCB-4D27-9350-B78F2BEC40FC}"/>
            </c:ext>
          </c:extLst>
        </c:ser>
        <c:ser>
          <c:idx val="1"/>
          <c:order val="1"/>
          <c:tx>
            <c:strRef>
              <c:f>'Tiempos de Ciclo'!$C$87</c:f>
              <c:strCache>
                <c:ptCount val="1"/>
                <c:pt idx="0">
                  <c:v>Alistamiento</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'Tiempos de Ciclo'!$A$88:$A$110</c:f>
              <c:numCache>
                <c:formatCode>General</c:formatCode>
                <c:ptCount val="23"/>
                <c:pt idx="0">
                  <c:v>1</c:v>
                </c:pt>
                <c:pt idx="1">
                  <c:v>2</c:v>
                </c:pt>
                <c:pt idx="2">
                  <c:v>3</c:v>
                </c:pt>
                <c:pt idx="3">
                  <c:v>4</c:v>
                </c:pt>
                <c:pt idx="4">
                  <c:v>5</c:v>
                </c:pt>
                <c:pt idx="5">
                  <c:v>7</c:v>
                </c:pt>
                <c:pt idx="6">
                  <c:v>8</c:v>
                </c:pt>
                <c:pt idx="7">
                  <c:v>9</c:v>
                </c:pt>
                <c:pt idx="8">
                  <c:v>10</c:v>
                </c:pt>
                <c:pt idx="9">
                  <c:v>11</c:v>
                </c:pt>
                <c:pt idx="10">
                  <c:v>12</c:v>
                </c:pt>
                <c:pt idx="11">
                  <c:v>14</c:v>
                </c:pt>
                <c:pt idx="12">
                  <c:v>15</c:v>
                </c:pt>
                <c:pt idx="13">
                  <c:v>16</c:v>
                </c:pt>
                <c:pt idx="14">
                  <c:v>21</c:v>
                </c:pt>
                <c:pt idx="15">
                  <c:v>22</c:v>
                </c:pt>
                <c:pt idx="16">
                  <c:v>23</c:v>
                </c:pt>
                <c:pt idx="17">
                  <c:v>24</c:v>
                </c:pt>
                <c:pt idx="18">
                  <c:v>25</c:v>
                </c:pt>
                <c:pt idx="19">
                  <c:v>26</c:v>
                </c:pt>
                <c:pt idx="20">
                  <c:v>28</c:v>
                </c:pt>
                <c:pt idx="21">
                  <c:v>29</c:v>
                </c:pt>
                <c:pt idx="22">
                  <c:v>30</c:v>
                </c:pt>
              </c:numCache>
            </c:numRef>
          </c:cat>
          <c:val>
            <c:numRef>
              <c:f>'Tiempos de Ciclo'!$C$88:$C$110</c:f>
              <c:numCache>
                <c:formatCode>0</c:formatCode>
                <c:ptCount val="23"/>
                <c:pt idx="0">
                  <c:v>23</c:v>
                </c:pt>
                <c:pt idx="1">
                  <c:v>19</c:v>
                </c:pt>
                <c:pt idx="2">
                  <c:v>20</c:v>
                </c:pt>
                <c:pt idx="3">
                  <c:v>19</c:v>
                </c:pt>
                <c:pt idx="4">
                  <c:v>17</c:v>
                </c:pt>
                <c:pt idx="5">
                  <c:v>22</c:v>
                </c:pt>
                <c:pt idx="6">
                  <c:v>17</c:v>
                </c:pt>
                <c:pt idx="7">
                  <c:v>20</c:v>
                </c:pt>
                <c:pt idx="8">
                  <c:v>20</c:v>
                </c:pt>
                <c:pt idx="9">
                  <c:v>17</c:v>
                </c:pt>
                <c:pt idx="10">
                  <c:v>18</c:v>
                </c:pt>
                <c:pt idx="11">
                  <c:v>23</c:v>
                </c:pt>
                <c:pt idx="12">
                  <c:v>21</c:v>
                </c:pt>
                <c:pt idx="13">
                  <c:v>20</c:v>
                </c:pt>
                <c:pt idx="14">
                  <c:v>23</c:v>
                </c:pt>
                <c:pt idx="15">
                  <c:v>20</c:v>
                </c:pt>
                <c:pt idx="16">
                  <c:v>19</c:v>
                </c:pt>
                <c:pt idx="17">
                  <c:v>21.1</c:v>
                </c:pt>
                <c:pt idx="18">
                  <c:v>20.2</c:v>
                </c:pt>
                <c:pt idx="19">
                  <c:v>19.399999999999999</c:v>
                </c:pt>
                <c:pt idx="20">
                  <c:v>16</c:v>
                </c:pt>
                <c:pt idx="21">
                  <c:v>23</c:v>
                </c:pt>
                <c:pt idx="22">
                  <c:v>22</c:v>
                </c:pt>
              </c:numCache>
            </c:numRef>
          </c:val>
          <c:extLst>
            <c:ext xmlns:c16="http://schemas.microsoft.com/office/drawing/2014/chart" uri="{C3380CC4-5D6E-409C-BE32-E72D297353CC}">
              <c16:uniqueId val="{00000001-ACCB-4D27-9350-B78F2BEC40FC}"/>
            </c:ext>
          </c:extLst>
        </c:ser>
        <c:ser>
          <c:idx val="2"/>
          <c:order val="2"/>
          <c:tx>
            <c:strRef>
              <c:f>'Tiempos de Ciclo'!$D$87</c:f>
              <c:strCache>
                <c:ptCount val="1"/>
                <c:pt idx="0">
                  <c:v>Ida</c:v>
                </c:pt>
              </c:strCache>
            </c:strRef>
          </c:tx>
          <c:spPr>
            <a:solidFill>
              <a:schemeClr val="accent3"/>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'Tiempos de Ciclo'!$A$88:$A$110</c:f>
              <c:numCache>
                <c:formatCode>General</c:formatCode>
                <c:ptCount val="23"/>
                <c:pt idx="0">
                  <c:v>1</c:v>
                </c:pt>
                <c:pt idx="1">
                  <c:v>2</c:v>
                </c:pt>
                <c:pt idx="2">
                  <c:v>3</c:v>
                </c:pt>
                <c:pt idx="3">
                  <c:v>4</c:v>
                </c:pt>
                <c:pt idx="4">
                  <c:v>5</c:v>
                </c:pt>
                <c:pt idx="5">
                  <c:v>7</c:v>
                </c:pt>
                <c:pt idx="6">
                  <c:v>8</c:v>
                </c:pt>
                <c:pt idx="7">
                  <c:v>9</c:v>
                </c:pt>
                <c:pt idx="8">
                  <c:v>10</c:v>
                </c:pt>
                <c:pt idx="9">
                  <c:v>11</c:v>
                </c:pt>
                <c:pt idx="10">
                  <c:v>12</c:v>
                </c:pt>
                <c:pt idx="11">
                  <c:v>14</c:v>
                </c:pt>
                <c:pt idx="12">
                  <c:v>15</c:v>
                </c:pt>
                <c:pt idx="13">
                  <c:v>16</c:v>
                </c:pt>
                <c:pt idx="14">
                  <c:v>21</c:v>
                </c:pt>
                <c:pt idx="15">
                  <c:v>22</c:v>
                </c:pt>
                <c:pt idx="16">
                  <c:v>23</c:v>
                </c:pt>
                <c:pt idx="17">
                  <c:v>24</c:v>
                </c:pt>
                <c:pt idx="18">
                  <c:v>25</c:v>
                </c:pt>
                <c:pt idx="19">
                  <c:v>26</c:v>
                </c:pt>
                <c:pt idx="20">
                  <c:v>28</c:v>
                </c:pt>
                <c:pt idx="21">
                  <c:v>29</c:v>
                </c:pt>
                <c:pt idx="22">
                  <c:v>30</c:v>
                </c:pt>
              </c:numCache>
            </c:numRef>
          </c:cat>
          <c:val>
            <c:numRef>
              <c:f>'Tiempos de Ciclo'!$D$88:$D$110</c:f>
              <c:numCache>
                <c:formatCode>0</c:formatCode>
                <c:ptCount val="23"/>
                <c:pt idx="0">
                  <c:v>31</c:v>
                </c:pt>
                <c:pt idx="1">
                  <c:v>34</c:v>
                </c:pt>
                <c:pt idx="2">
                  <c:v>27</c:v>
                </c:pt>
                <c:pt idx="3">
                  <c:v>37.6</c:v>
                </c:pt>
                <c:pt idx="4">
                  <c:v>19.600000000000001</c:v>
                </c:pt>
                <c:pt idx="5">
                  <c:v>46.6</c:v>
                </c:pt>
                <c:pt idx="6">
                  <c:v>19.600000000000001</c:v>
                </c:pt>
                <c:pt idx="7">
                  <c:v>33.700000000000003</c:v>
                </c:pt>
                <c:pt idx="8">
                  <c:v>34</c:v>
                </c:pt>
                <c:pt idx="9">
                  <c:v>24</c:v>
                </c:pt>
                <c:pt idx="10">
                  <c:v>32</c:v>
                </c:pt>
                <c:pt idx="11">
                  <c:v>51</c:v>
                </c:pt>
                <c:pt idx="12">
                  <c:v>25</c:v>
                </c:pt>
                <c:pt idx="13">
                  <c:v>33</c:v>
                </c:pt>
                <c:pt idx="14">
                  <c:v>21</c:v>
                </c:pt>
                <c:pt idx="15">
                  <c:v>21</c:v>
                </c:pt>
                <c:pt idx="16">
                  <c:v>37.700000000000003</c:v>
                </c:pt>
                <c:pt idx="17">
                  <c:v>42.7</c:v>
                </c:pt>
                <c:pt idx="18">
                  <c:v>31.5</c:v>
                </c:pt>
                <c:pt idx="19">
                  <c:v>35.9</c:v>
                </c:pt>
                <c:pt idx="20">
                  <c:v>40.9</c:v>
                </c:pt>
                <c:pt idx="21">
                  <c:v>31.5</c:v>
                </c:pt>
                <c:pt idx="22">
                  <c:v>48.6</c:v>
                </c:pt>
              </c:numCache>
            </c:numRef>
          </c:val>
          <c:extLst>
            <c:ext xmlns:c16="http://schemas.microsoft.com/office/drawing/2014/chart" uri="{C3380CC4-5D6E-409C-BE32-E72D297353CC}">
              <c16:uniqueId val="{00000002-ACCB-4D27-9350-B78F2BEC40FC}"/>
            </c:ext>
          </c:extLst>
        </c:ser>
        <c:ser>
          <c:idx val="3"/>
          <c:order val="3"/>
          <c:tx>
            <c:strRef>
              <c:f>'Tiempos de Ciclo'!$E$87</c:f>
              <c:strCache>
                <c:ptCount val="1"/>
                <c:pt idx="0">
                  <c:v>En Obra</c:v>
                </c:pt>
              </c:strCache>
            </c:strRef>
          </c:tx>
          <c:spPr>
            <a:solidFill>
              <a:schemeClr val="accent4"/>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'Tiempos de Ciclo'!$A$88:$A$110</c:f>
              <c:numCache>
                <c:formatCode>General</c:formatCode>
                <c:ptCount val="23"/>
                <c:pt idx="0">
                  <c:v>1</c:v>
                </c:pt>
                <c:pt idx="1">
                  <c:v>2</c:v>
                </c:pt>
                <c:pt idx="2">
                  <c:v>3</c:v>
                </c:pt>
                <c:pt idx="3">
                  <c:v>4</c:v>
                </c:pt>
                <c:pt idx="4">
                  <c:v>5</c:v>
                </c:pt>
                <c:pt idx="5">
                  <c:v>7</c:v>
                </c:pt>
                <c:pt idx="6">
                  <c:v>8</c:v>
                </c:pt>
                <c:pt idx="7">
                  <c:v>9</c:v>
                </c:pt>
                <c:pt idx="8">
                  <c:v>10</c:v>
                </c:pt>
                <c:pt idx="9">
                  <c:v>11</c:v>
                </c:pt>
                <c:pt idx="10">
                  <c:v>12</c:v>
                </c:pt>
                <c:pt idx="11">
                  <c:v>14</c:v>
                </c:pt>
                <c:pt idx="12">
                  <c:v>15</c:v>
                </c:pt>
                <c:pt idx="13">
                  <c:v>16</c:v>
                </c:pt>
                <c:pt idx="14">
                  <c:v>21</c:v>
                </c:pt>
                <c:pt idx="15">
                  <c:v>22</c:v>
                </c:pt>
                <c:pt idx="16">
                  <c:v>23</c:v>
                </c:pt>
                <c:pt idx="17">
                  <c:v>24</c:v>
                </c:pt>
                <c:pt idx="18">
                  <c:v>25</c:v>
                </c:pt>
                <c:pt idx="19">
                  <c:v>26</c:v>
                </c:pt>
                <c:pt idx="20">
                  <c:v>28</c:v>
                </c:pt>
                <c:pt idx="21">
                  <c:v>29</c:v>
                </c:pt>
                <c:pt idx="22">
                  <c:v>30</c:v>
                </c:pt>
              </c:numCache>
            </c:numRef>
          </c:cat>
          <c:val>
            <c:numRef>
              <c:f>'Tiempos de Ciclo'!$E$88:$E$110</c:f>
              <c:numCache>
                <c:formatCode>0</c:formatCode>
                <c:ptCount val="23"/>
                <c:pt idx="0">
                  <c:v>86</c:v>
                </c:pt>
                <c:pt idx="1">
                  <c:v>61</c:v>
                </c:pt>
                <c:pt idx="2">
                  <c:v>66</c:v>
                </c:pt>
                <c:pt idx="3">
                  <c:v>103</c:v>
                </c:pt>
                <c:pt idx="4">
                  <c:v>85</c:v>
                </c:pt>
                <c:pt idx="5">
                  <c:v>94</c:v>
                </c:pt>
                <c:pt idx="6">
                  <c:v>49.6</c:v>
                </c:pt>
                <c:pt idx="7">
                  <c:v>62.6</c:v>
                </c:pt>
                <c:pt idx="8">
                  <c:v>83.6</c:v>
                </c:pt>
                <c:pt idx="9">
                  <c:v>86.6</c:v>
                </c:pt>
                <c:pt idx="10">
                  <c:v>56.6</c:v>
                </c:pt>
                <c:pt idx="11">
                  <c:v>70.599999999999994</c:v>
                </c:pt>
                <c:pt idx="12">
                  <c:v>86.6</c:v>
                </c:pt>
                <c:pt idx="13">
                  <c:v>78.599999999999994</c:v>
                </c:pt>
                <c:pt idx="14">
                  <c:v>84.5</c:v>
                </c:pt>
                <c:pt idx="15">
                  <c:v>85.6</c:v>
                </c:pt>
                <c:pt idx="16">
                  <c:v>58.6</c:v>
                </c:pt>
                <c:pt idx="17">
                  <c:v>78.599999999999994</c:v>
                </c:pt>
                <c:pt idx="18">
                  <c:v>66.599999999999994</c:v>
                </c:pt>
                <c:pt idx="19">
                  <c:v>66.599999999999994</c:v>
                </c:pt>
                <c:pt idx="20">
                  <c:v>65.599999999999994</c:v>
                </c:pt>
                <c:pt idx="21">
                  <c:v>71.599999999999994</c:v>
                </c:pt>
                <c:pt idx="22">
                  <c:v>85.6</c:v>
                </c:pt>
              </c:numCache>
            </c:numRef>
          </c:val>
          <c:extLst>
            <c:ext xmlns:c16="http://schemas.microsoft.com/office/drawing/2014/chart" uri="{C3380CC4-5D6E-409C-BE32-E72D297353CC}">
              <c16:uniqueId val="{00000003-ACCB-4D27-9350-B78F2BEC40FC}"/>
            </c:ext>
          </c:extLst>
        </c:ser>
        <c:ser>
          <c:idx val="4"/>
          <c:order val="4"/>
          <c:tx>
            <c:strRef>
              <c:f>'Tiempos de Ciclo'!$F$87</c:f>
              <c:strCache>
                <c:ptCount val="1"/>
                <c:pt idx="0">
                  <c:v>Regreso</c:v>
                </c:pt>
              </c:strCache>
            </c:strRef>
          </c:tx>
          <c:spPr>
            <a:solidFill>
              <a:schemeClr val="accent5"/>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'Tiempos de Ciclo'!$A$88:$A$110</c:f>
              <c:numCache>
                <c:formatCode>General</c:formatCode>
                <c:ptCount val="23"/>
                <c:pt idx="0">
                  <c:v>1</c:v>
                </c:pt>
                <c:pt idx="1">
                  <c:v>2</c:v>
                </c:pt>
                <c:pt idx="2">
                  <c:v>3</c:v>
                </c:pt>
                <c:pt idx="3">
                  <c:v>4</c:v>
                </c:pt>
                <c:pt idx="4">
                  <c:v>5</c:v>
                </c:pt>
                <c:pt idx="5">
                  <c:v>7</c:v>
                </c:pt>
                <c:pt idx="6">
                  <c:v>8</c:v>
                </c:pt>
                <c:pt idx="7">
                  <c:v>9</c:v>
                </c:pt>
                <c:pt idx="8">
                  <c:v>10</c:v>
                </c:pt>
                <c:pt idx="9">
                  <c:v>11</c:v>
                </c:pt>
                <c:pt idx="10">
                  <c:v>12</c:v>
                </c:pt>
                <c:pt idx="11">
                  <c:v>14</c:v>
                </c:pt>
                <c:pt idx="12">
                  <c:v>15</c:v>
                </c:pt>
                <c:pt idx="13">
                  <c:v>16</c:v>
                </c:pt>
                <c:pt idx="14">
                  <c:v>21</c:v>
                </c:pt>
                <c:pt idx="15">
                  <c:v>22</c:v>
                </c:pt>
                <c:pt idx="16">
                  <c:v>23</c:v>
                </c:pt>
                <c:pt idx="17">
                  <c:v>24</c:v>
                </c:pt>
                <c:pt idx="18">
                  <c:v>25</c:v>
                </c:pt>
                <c:pt idx="19">
                  <c:v>26</c:v>
                </c:pt>
                <c:pt idx="20">
                  <c:v>28</c:v>
                </c:pt>
                <c:pt idx="21">
                  <c:v>29</c:v>
                </c:pt>
                <c:pt idx="22">
                  <c:v>30</c:v>
                </c:pt>
              </c:numCache>
            </c:numRef>
          </c:cat>
          <c:val>
            <c:numRef>
              <c:f>'Tiempos de Ciclo'!$F$88:$F$110</c:f>
              <c:numCache>
                <c:formatCode>0</c:formatCode>
                <c:ptCount val="23"/>
                <c:pt idx="0">
                  <c:v>25</c:v>
                </c:pt>
                <c:pt idx="1">
                  <c:v>41</c:v>
                </c:pt>
                <c:pt idx="2">
                  <c:v>33.4</c:v>
                </c:pt>
                <c:pt idx="3">
                  <c:v>42.4</c:v>
                </c:pt>
                <c:pt idx="4">
                  <c:v>21.4</c:v>
                </c:pt>
                <c:pt idx="5">
                  <c:v>39.4</c:v>
                </c:pt>
                <c:pt idx="6">
                  <c:v>31.4</c:v>
                </c:pt>
                <c:pt idx="7">
                  <c:v>35.4</c:v>
                </c:pt>
                <c:pt idx="8">
                  <c:v>37.4</c:v>
                </c:pt>
                <c:pt idx="9">
                  <c:v>29.4</c:v>
                </c:pt>
                <c:pt idx="10">
                  <c:v>51.4</c:v>
                </c:pt>
                <c:pt idx="11">
                  <c:v>58.4</c:v>
                </c:pt>
                <c:pt idx="12">
                  <c:v>33.1</c:v>
                </c:pt>
                <c:pt idx="13">
                  <c:v>33</c:v>
                </c:pt>
                <c:pt idx="14">
                  <c:v>18</c:v>
                </c:pt>
                <c:pt idx="15">
                  <c:v>20.399999999999999</c:v>
                </c:pt>
                <c:pt idx="16">
                  <c:v>25.2</c:v>
                </c:pt>
                <c:pt idx="17">
                  <c:v>32</c:v>
                </c:pt>
                <c:pt idx="18">
                  <c:v>25</c:v>
                </c:pt>
                <c:pt idx="19">
                  <c:v>24</c:v>
                </c:pt>
                <c:pt idx="20">
                  <c:v>36</c:v>
                </c:pt>
                <c:pt idx="21">
                  <c:v>46</c:v>
                </c:pt>
                <c:pt idx="22">
                  <c:v>55</c:v>
                </c:pt>
              </c:numCache>
            </c:numRef>
          </c:val>
          <c:extLst>
            <c:ext xmlns:c16="http://schemas.microsoft.com/office/drawing/2014/chart" uri="{C3380CC4-5D6E-409C-BE32-E72D297353CC}">
              <c16:uniqueId val="{00000004-ACCB-4D27-9350-B78F2BEC40FC}"/>
            </c:ext>
          </c:extLst>
        </c:ser>
        <c:dLbls>
          <c:dLblPos val="ctr"/>
          <c:showLegendKey val="0"/>
          <c:showVal val="1"/>
          <c:showCatName val="0"/>
          <c:showSerName val="0"/>
          <c:showPercent val="0"/>
          <c:showBubbleSize val="0"/>
        </c:dLbls>
        <c:gapWidth val="150"/>
        <c:overlap val="100"/>
        <c:axId val="426605904"/>
        <c:axId val="426600624"/>
      </c:barChart>
      <c:catAx>
        <c:axId val="4266059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O"/>
          </a:p>
        </c:txPr>
        <c:crossAx val="426600624"/>
        <c:crosses val="autoZero"/>
        <c:auto val="1"/>
        <c:lblAlgn val="ctr"/>
        <c:lblOffset val="100"/>
        <c:noMultiLvlLbl val="0"/>
      </c:catAx>
      <c:valAx>
        <c:axId val="426600624"/>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O"/>
          </a:p>
        </c:txPr>
        <c:crossAx val="426605904"/>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O"/>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CO"/>
              <a:t>Tiempo de Ciclo Mayo 2025</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CO"/>
        </a:p>
      </c:txPr>
    </c:title>
    <c:autoTitleDeleted val="0"/>
    <c:plotArea>
      <c:layout/>
      <c:barChart>
        <c:barDir val="col"/>
        <c:grouping val="stacked"/>
        <c:varyColors val="0"/>
        <c:ser>
          <c:idx val="0"/>
          <c:order val="0"/>
          <c:tx>
            <c:strRef>
              <c:f>'Tiempos de Ciclo'!$B$115</c:f>
              <c:strCache>
                <c:ptCount val="1"/>
                <c:pt idx="0">
                  <c:v>Carga</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tx1">
                        <a:lumMod val="75000"/>
                        <a:lumOff val="25000"/>
                      </a:schemeClr>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'Tiempos de Ciclo'!$A$116:$A$141</c:f>
              <c:numCache>
                <c:formatCode>General</c:formatCode>
                <c:ptCount val="26"/>
                <c:pt idx="0">
                  <c:v>2</c:v>
                </c:pt>
                <c:pt idx="1">
                  <c:v>3</c:v>
                </c:pt>
                <c:pt idx="2">
                  <c:v>5</c:v>
                </c:pt>
                <c:pt idx="3">
                  <c:v>6</c:v>
                </c:pt>
                <c:pt idx="4">
                  <c:v>7</c:v>
                </c:pt>
                <c:pt idx="5">
                  <c:v>8</c:v>
                </c:pt>
                <c:pt idx="6">
                  <c:v>9</c:v>
                </c:pt>
                <c:pt idx="7">
                  <c:v>10</c:v>
                </c:pt>
                <c:pt idx="8">
                  <c:v>12</c:v>
                </c:pt>
                <c:pt idx="9">
                  <c:v>13</c:v>
                </c:pt>
                <c:pt idx="10">
                  <c:v>14</c:v>
                </c:pt>
                <c:pt idx="11">
                  <c:v>15</c:v>
                </c:pt>
                <c:pt idx="12">
                  <c:v>16</c:v>
                </c:pt>
                <c:pt idx="13">
                  <c:v>17</c:v>
                </c:pt>
                <c:pt idx="14">
                  <c:v>19</c:v>
                </c:pt>
                <c:pt idx="15">
                  <c:v>20</c:v>
                </c:pt>
                <c:pt idx="16">
                  <c:v>21</c:v>
                </c:pt>
                <c:pt idx="17">
                  <c:v>22</c:v>
                </c:pt>
                <c:pt idx="18">
                  <c:v>23</c:v>
                </c:pt>
                <c:pt idx="19">
                  <c:v>24</c:v>
                </c:pt>
                <c:pt idx="20">
                  <c:v>26</c:v>
                </c:pt>
                <c:pt idx="21">
                  <c:v>27</c:v>
                </c:pt>
                <c:pt idx="22">
                  <c:v>28</c:v>
                </c:pt>
                <c:pt idx="23">
                  <c:v>29</c:v>
                </c:pt>
                <c:pt idx="24">
                  <c:v>30</c:v>
                </c:pt>
                <c:pt idx="25">
                  <c:v>31</c:v>
                </c:pt>
              </c:numCache>
            </c:numRef>
          </c:cat>
          <c:val>
            <c:numRef>
              <c:f>'Tiempos de Ciclo'!$B$116:$B$141</c:f>
              <c:numCache>
                <c:formatCode>0</c:formatCode>
                <c:ptCount val="26"/>
                <c:pt idx="0">
                  <c:v>10</c:v>
                </c:pt>
                <c:pt idx="1">
                  <c:v>8</c:v>
                </c:pt>
                <c:pt idx="2">
                  <c:v>11</c:v>
                </c:pt>
                <c:pt idx="3">
                  <c:v>10</c:v>
                </c:pt>
                <c:pt idx="4">
                  <c:v>10</c:v>
                </c:pt>
                <c:pt idx="5">
                  <c:v>10</c:v>
                </c:pt>
                <c:pt idx="6">
                  <c:v>9</c:v>
                </c:pt>
                <c:pt idx="7">
                  <c:v>10</c:v>
                </c:pt>
                <c:pt idx="8">
                  <c:v>9.1</c:v>
                </c:pt>
                <c:pt idx="9">
                  <c:v>11.4</c:v>
                </c:pt>
                <c:pt idx="10">
                  <c:v>11.1</c:v>
                </c:pt>
                <c:pt idx="11">
                  <c:v>10.1</c:v>
                </c:pt>
                <c:pt idx="12">
                  <c:v>10.1</c:v>
                </c:pt>
                <c:pt idx="13">
                  <c:v>9.5</c:v>
                </c:pt>
                <c:pt idx="14">
                  <c:v>8.1</c:v>
                </c:pt>
                <c:pt idx="15">
                  <c:v>9.1</c:v>
                </c:pt>
                <c:pt idx="16">
                  <c:v>11.1</c:v>
                </c:pt>
                <c:pt idx="17">
                  <c:v>9.1</c:v>
                </c:pt>
                <c:pt idx="18">
                  <c:v>11.1</c:v>
                </c:pt>
                <c:pt idx="19">
                  <c:v>10.1</c:v>
                </c:pt>
                <c:pt idx="20">
                  <c:v>9.1</c:v>
                </c:pt>
                <c:pt idx="21">
                  <c:v>10.4</c:v>
                </c:pt>
                <c:pt idx="22">
                  <c:v>9.1</c:v>
                </c:pt>
                <c:pt idx="23">
                  <c:v>10.1</c:v>
                </c:pt>
                <c:pt idx="24">
                  <c:v>11.1</c:v>
                </c:pt>
                <c:pt idx="25">
                  <c:v>13.1</c:v>
                </c:pt>
              </c:numCache>
            </c:numRef>
          </c:val>
          <c:extLst>
            <c:ext xmlns:c16="http://schemas.microsoft.com/office/drawing/2014/chart" uri="{C3380CC4-5D6E-409C-BE32-E72D297353CC}">
              <c16:uniqueId val="{00000000-126D-4C6D-9C1F-4CFFD44F3A4E}"/>
            </c:ext>
          </c:extLst>
        </c:ser>
        <c:ser>
          <c:idx val="1"/>
          <c:order val="1"/>
          <c:tx>
            <c:strRef>
              <c:f>'Tiempos de Ciclo'!$C$115</c:f>
              <c:strCache>
                <c:ptCount val="1"/>
                <c:pt idx="0">
                  <c:v>Alistamiento</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'Tiempos de Ciclo'!$A$116:$A$141</c:f>
              <c:numCache>
                <c:formatCode>General</c:formatCode>
                <c:ptCount val="26"/>
                <c:pt idx="0">
                  <c:v>2</c:v>
                </c:pt>
                <c:pt idx="1">
                  <c:v>3</c:v>
                </c:pt>
                <c:pt idx="2">
                  <c:v>5</c:v>
                </c:pt>
                <c:pt idx="3">
                  <c:v>6</c:v>
                </c:pt>
                <c:pt idx="4">
                  <c:v>7</c:v>
                </c:pt>
                <c:pt idx="5">
                  <c:v>8</c:v>
                </c:pt>
                <c:pt idx="6">
                  <c:v>9</c:v>
                </c:pt>
                <c:pt idx="7">
                  <c:v>10</c:v>
                </c:pt>
                <c:pt idx="8">
                  <c:v>12</c:v>
                </c:pt>
                <c:pt idx="9">
                  <c:v>13</c:v>
                </c:pt>
                <c:pt idx="10">
                  <c:v>14</c:v>
                </c:pt>
                <c:pt idx="11">
                  <c:v>15</c:v>
                </c:pt>
                <c:pt idx="12">
                  <c:v>16</c:v>
                </c:pt>
                <c:pt idx="13">
                  <c:v>17</c:v>
                </c:pt>
                <c:pt idx="14">
                  <c:v>19</c:v>
                </c:pt>
                <c:pt idx="15">
                  <c:v>20</c:v>
                </c:pt>
                <c:pt idx="16">
                  <c:v>21</c:v>
                </c:pt>
                <c:pt idx="17">
                  <c:v>22</c:v>
                </c:pt>
                <c:pt idx="18">
                  <c:v>23</c:v>
                </c:pt>
                <c:pt idx="19">
                  <c:v>24</c:v>
                </c:pt>
                <c:pt idx="20">
                  <c:v>26</c:v>
                </c:pt>
                <c:pt idx="21">
                  <c:v>27</c:v>
                </c:pt>
                <c:pt idx="22">
                  <c:v>28</c:v>
                </c:pt>
                <c:pt idx="23">
                  <c:v>29</c:v>
                </c:pt>
                <c:pt idx="24">
                  <c:v>30</c:v>
                </c:pt>
                <c:pt idx="25">
                  <c:v>31</c:v>
                </c:pt>
              </c:numCache>
            </c:numRef>
          </c:cat>
          <c:val>
            <c:numRef>
              <c:f>'Tiempos de Ciclo'!$C$116:$C$141</c:f>
              <c:numCache>
                <c:formatCode>0</c:formatCode>
                <c:ptCount val="26"/>
                <c:pt idx="0">
                  <c:v>21</c:v>
                </c:pt>
                <c:pt idx="1">
                  <c:v>19</c:v>
                </c:pt>
                <c:pt idx="2">
                  <c:v>21</c:v>
                </c:pt>
                <c:pt idx="3">
                  <c:v>21</c:v>
                </c:pt>
                <c:pt idx="4">
                  <c:v>19</c:v>
                </c:pt>
                <c:pt idx="5">
                  <c:v>24</c:v>
                </c:pt>
                <c:pt idx="6">
                  <c:v>17</c:v>
                </c:pt>
                <c:pt idx="7">
                  <c:v>19</c:v>
                </c:pt>
                <c:pt idx="8">
                  <c:v>20.5</c:v>
                </c:pt>
                <c:pt idx="9">
                  <c:v>20.5</c:v>
                </c:pt>
                <c:pt idx="10">
                  <c:v>22.5</c:v>
                </c:pt>
                <c:pt idx="11">
                  <c:v>18.5</c:v>
                </c:pt>
                <c:pt idx="12">
                  <c:v>21.5</c:v>
                </c:pt>
                <c:pt idx="13">
                  <c:v>19.5</c:v>
                </c:pt>
                <c:pt idx="14">
                  <c:v>17.5</c:v>
                </c:pt>
                <c:pt idx="15">
                  <c:v>19.5</c:v>
                </c:pt>
                <c:pt idx="16">
                  <c:v>23.5</c:v>
                </c:pt>
                <c:pt idx="17">
                  <c:v>16.5</c:v>
                </c:pt>
                <c:pt idx="18">
                  <c:v>21.5</c:v>
                </c:pt>
                <c:pt idx="19">
                  <c:v>21.5</c:v>
                </c:pt>
                <c:pt idx="20">
                  <c:v>23.5</c:v>
                </c:pt>
                <c:pt idx="21">
                  <c:v>19.5</c:v>
                </c:pt>
                <c:pt idx="22">
                  <c:v>20.5</c:v>
                </c:pt>
                <c:pt idx="23">
                  <c:v>17.5</c:v>
                </c:pt>
                <c:pt idx="24">
                  <c:v>24</c:v>
                </c:pt>
                <c:pt idx="25">
                  <c:v>23</c:v>
                </c:pt>
              </c:numCache>
            </c:numRef>
          </c:val>
          <c:extLst>
            <c:ext xmlns:c16="http://schemas.microsoft.com/office/drawing/2014/chart" uri="{C3380CC4-5D6E-409C-BE32-E72D297353CC}">
              <c16:uniqueId val="{00000001-126D-4C6D-9C1F-4CFFD44F3A4E}"/>
            </c:ext>
          </c:extLst>
        </c:ser>
        <c:ser>
          <c:idx val="2"/>
          <c:order val="2"/>
          <c:tx>
            <c:strRef>
              <c:f>'Tiempos de Ciclo'!$D$115</c:f>
              <c:strCache>
                <c:ptCount val="1"/>
                <c:pt idx="0">
                  <c:v>Ida</c:v>
                </c:pt>
              </c:strCache>
            </c:strRef>
          </c:tx>
          <c:spPr>
            <a:solidFill>
              <a:schemeClr val="accent3"/>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'Tiempos de Ciclo'!$A$116:$A$141</c:f>
              <c:numCache>
                <c:formatCode>General</c:formatCode>
                <c:ptCount val="26"/>
                <c:pt idx="0">
                  <c:v>2</c:v>
                </c:pt>
                <c:pt idx="1">
                  <c:v>3</c:v>
                </c:pt>
                <c:pt idx="2">
                  <c:v>5</c:v>
                </c:pt>
                <c:pt idx="3">
                  <c:v>6</c:v>
                </c:pt>
                <c:pt idx="4">
                  <c:v>7</c:v>
                </c:pt>
                <c:pt idx="5">
                  <c:v>8</c:v>
                </c:pt>
                <c:pt idx="6">
                  <c:v>9</c:v>
                </c:pt>
                <c:pt idx="7">
                  <c:v>10</c:v>
                </c:pt>
                <c:pt idx="8">
                  <c:v>12</c:v>
                </c:pt>
                <c:pt idx="9">
                  <c:v>13</c:v>
                </c:pt>
                <c:pt idx="10">
                  <c:v>14</c:v>
                </c:pt>
                <c:pt idx="11">
                  <c:v>15</c:v>
                </c:pt>
                <c:pt idx="12">
                  <c:v>16</c:v>
                </c:pt>
                <c:pt idx="13">
                  <c:v>17</c:v>
                </c:pt>
                <c:pt idx="14">
                  <c:v>19</c:v>
                </c:pt>
                <c:pt idx="15">
                  <c:v>20</c:v>
                </c:pt>
                <c:pt idx="16">
                  <c:v>21</c:v>
                </c:pt>
                <c:pt idx="17">
                  <c:v>22</c:v>
                </c:pt>
                <c:pt idx="18">
                  <c:v>23</c:v>
                </c:pt>
                <c:pt idx="19">
                  <c:v>24</c:v>
                </c:pt>
                <c:pt idx="20">
                  <c:v>26</c:v>
                </c:pt>
                <c:pt idx="21">
                  <c:v>27</c:v>
                </c:pt>
                <c:pt idx="22">
                  <c:v>28</c:v>
                </c:pt>
                <c:pt idx="23">
                  <c:v>29</c:v>
                </c:pt>
                <c:pt idx="24">
                  <c:v>30</c:v>
                </c:pt>
                <c:pt idx="25">
                  <c:v>31</c:v>
                </c:pt>
              </c:numCache>
            </c:numRef>
          </c:cat>
          <c:val>
            <c:numRef>
              <c:f>'Tiempos de Ciclo'!$D$116:$D$141</c:f>
              <c:numCache>
                <c:formatCode>0</c:formatCode>
                <c:ptCount val="26"/>
                <c:pt idx="0">
                  <c:v>37</c:v>
                </c:pt>
                <c:pt idx="1">
                  <c:v>34</c:v>
                </c:pt>
                <c:pt idx="2">
                  <c:v>35</c:v>
                </c:pt>
                <c:pt idx="3">
                  <c:v>38</c:v>
                </c:pt>
                <c:pt idx="4">
                  <c:v>41</c:v>
                </c:pt>
                <c:pt idx="5">
                  <c:v>40</c:v>
                </c:pt>
                <c:pt idx="6">
                  <c:v>41</c:v>
                </c:pt>
                <c:pt idx="7">
                  <c:v>45</c:v>
                </c:pt>
                <c:pt idx="8">
                  <c:v>41.4</c:v>
                </c:pt>
                <c:pt idx="9">
                  <c:v>36.4</c:v>
                </c:pt>
                <c:pt idx="10">
                  <c:v>35.4</c:v>
                </c:pt>
                <c:pt idx="11">
                  <c:v>47.4</c:v>
                </c:pt>
                <c:pt idx="12">
                  <c:v>33.4</c:v>
                </c:pt>
                <c:pt idx="13">
                  <c:v>41.4</c:v>
                </c:pt>
                <c:pt idx="14">
                  <c:v>45.4</c:v>
                </c:pt>
                <c:pt idx="15">
                  <c:v>30.4</c:v>
                </c:pt>
                <c:pt idx="16">
                  <c:v>27.4</c:v>
                </c:pt>
                <c:pt idx="17">
                  <c:v>51.4</c:v>
                </c:pt>
                <c:pt idx="18">
                  <c:v>31.4</c:v>
                </c:pt>
                <c:pt idx="19">
                  <c:v>29.4</c:v>
                </c:pt>
                <c:pt idx="20">
                  <c:v>44.4</c:v>
                </c:pt>
                <c:pt idx="21">
                  <c:v>37.1</c:v>
                </c:pt>
                <c:pt idx="22">
                  <c:v>32.4</c:v>
                </c:pt>
                <c:pt idx="23">
                  <c:v>33.4</c:v>
                </c:pt>
                <c:pt idx="24">
                  <c:v>47.4</c:v>
                </c:pt>
                <c:pt idx="25">
                  <c:v>46.3</c:v>
                </c:pt>
              </c:numCache>
            </c:numRef>
          </c:val>
          <c:extLst>
            <c:ext xmlns:c16="http://schemas.microsoft.com/office/drawing/2014/chart" uri="{C3380CC4-5D6E-409C-BE32-E72D297353CC}">
              <c16:uniqueId val="{00000002-126D-4C6D-9C1F-4CFFD44F3A4E}"/>
            </c:ext>
          </c:extLst>
        </c:ser>
        <c:ser>
          <c:idx val="3"/>
          <c:order val="3"/>
          <c:tx>
            <c:strRef>
              <c:f>'Tiempos de Ciclo'!$E$115</c:f>
              <c:strCache>
                <c:ptCount val="1"/>
                <c:pt idx="0">
                  <c:v>En Obra</c:v>
                </c:pt>
              </c:strCache>
            </c:strRef>
          </c:tx>
          <c:spPr>
            <a:solidFill>
              <a:schemeClr val="accent4"/>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'Tiempos de Ciclo'!$A$116:$A$141</c:f>
              <c:numCache>
                <c:formatCode>General</c:formatCode>
                <c:ptCount val="26"/>
                <c:pt idx="0">
                  <c:v>2</c:v>
                </c:pt>
                <c:pt idx="1">
                  <c:v>3</c:v>
                </c:pt>
                <c:pt idx="2">
                  <c:v>5</c:v>
                </c:pt>
                <c:pt idx="3">
                  <c:v>6</c:v>
                </c:pt>
                <c:pt idx="4">
                  <c:v>7</c:v>
                </c:pt>
                <c:pt idx="5">
                  <c:v>8</c:v>
                </c:pt>
                <c:pt idx="6">
                  <c:v>9</c:v>
                </c:pt>
                <c:pt idx="7">
                  <c:v>10</c:v>
                </c:pt>
                <c:pt idx="8">
                  <c:v>12</c:v>
                </c:pt>
                <c:pt idx="9">
                  <c:v>13</c:v>
                </c:pt>
                <c:pt idx="10">
                  <c:v>14</c:v>
                </c:pt>
                <c:pt idx="11">
                  <c:v>15</c:v>
                </c:pt>
                <c:pt idx="12">
                  <c:v>16</c:v>
                </c:pt>
                <c:pt idx="13">
                  <c:v>17</c:v>
                </c:pt>
                <c:pt idx="14">
                  <c:v>19</c:v>
                </c:pt>
                <c:pt idx="15">
                  <c:v>20</c:v>
                </c:pt>
                <c:pt idx="16">
                  <c:v>21</c:v>
                </c:pt>
                <c:pt idx="17">
                  <c:v>22</c:v>
                </c:pt>
                <c:pt idx="18">
                  <c:v>23</c:v>
                </c:pt>
                <c:pt idx="19">
                  <c:v>24</c:v>
                </c:pt>
                <c:pt idx="20">
                  <c:v>26</c:v>
                </c:pt>
                <c:pt idx="21">
                  <c:v>27</c:v>
                </c:pt>
                <c:pt idx="22">
                  <c:v>28</c:v>
                </c:pt>
                <c:pt idx="23">
                  <c:v>29</c:v>
                </c:pt>
                <c:pt idx="24">
                  <c:v>30</c:v>
                </c:pt>
                <c:pt idx="25">
                  <c:v>31</c:v>
                </c:pt>
              </c:numCache>
            </c:numRef>
          </c:cat>
          <c:val>
            <c:numRef>
              <c:f>'Tiempos de Ciclo'!$E$116:$E$141</c:f>
              <c:numCache>
                <c:formatCode>0</c:formatCode>
                <c:ptCount val="26"/>
                <c:pt idx="0">
                  <c:v>67</c:v>
                </c:pt>
                <c:pt idx="1">
                  <c:v>87</c:v>
                </c:pt>
                <c:pt idx="2">
                  <c:v>94</c:v>
                </c:pt>
                <c:pt idx="3">
                  <c:v>80</c:v>
                </c:pt>
                <c:pt idx="4">
                  <c:v>70</c:v>
                </c:pt>
                <c:pt idx="5">
                  <c:v>73</c:v>
                </c:pt>
                <c:pt idx="6">
                  <c:v>82</c:v>
                </c:pt>
                <c:pt idx="7">
                  <c:v>74</c:v>
                </c:pt>
                <c:pt idx="8">
                  <c:v>62</c:v>
                </c:pt>
                <c:pt idx="9">
                  <c:v>62</c:v>
                </c:pt>
                <c:pt idx="10">
                  <c:v>59</c:v>
                </c:pt>
                <c:pt idx="11">
                  <c:v>73</c:v>
                </c:pt>
                <c:pt idx="12">
                  <c:v>101</c:v>
                </c:pt>
                <c:pt idx="13">
                  <c:v>78.599999999999994</c:v>
                </c:pt>
                <c:pt idx="14">
                  <c:v>80</c:v>
                </c:pt>
                <c:pt idx="15">
                  <c:v>69</c:v>
                </c:pt>
                <c:pt idx="16">
                  <c:v>67</c:v>
                </c:pt>
                <c:pt idx="17">
                  <c:v>54</c:v>
                </c:pt>
                <c:pt idx="18">
                  <c:v>111</c:v>
                </c:pt>
                <c:pt idx="19">
                  <c:v>76</c:v>
                </c:pt>
                <c:pt idx="20">
                  <c:v>80</c:v>
                </c:pt>
                <c:pt idx="21">
                  <c:v>79</c:v>
                </c:pt>
                <c:pt idx="22">
                  <c:v>57</c:v>
                </c:pt>
                <c:pt idx="23">
                  <c:v>54</c:v>
                </c:pt>
                <c:pt idx="24">
                  <c:v>85.5</c:v>
                </c:pt>
                <c:pt idx="25">
                  <c:v>85.6</c:v>
                </c:pt>
              </c:numCache>
            </c:numRef>
          </c:val>
          <c:extLst>
            <c:ext xmlns:c16="http://schemas.microsoft.com/office/drawing/2014/chart" uri="{C3380CC4-5D6E-409C-BE32-E72D297353CC}">
              <c16:uniqueId val="{00000003-126D-4C6D-9C1F-4CFFD44F3A4E}"/>
            </c:ext>
          </c:extLst>
        </c:ser>
        <c:ser>
          <c:idx val="4"/>
          <c:order val="4"/>
          <c:tx>
            <c:strRef>
              <c:f>'Tiempos de Ciclo'!$F$115</c:f>
              <c:strCache>
                <c:ptCount val="1"/>
                <c:pt idx="0">
                  <c:v>Regreso</c:v>
                </c:pt>
              </c:strCache>
            </c:strRef>
          </c:tx>
          <c:spPr>
            <a:solidFill>
              <a:schemeClr val="accent5"/>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'Tiempos de Ciclo'!$A$116:$A$141</c:f>
              <c:numCache>
                <c:formatCode>General</c:formatCode>
                <c:ptCount val="26"/>
                <c:pt idx="0">
                  <c:v>2</c:v>
                </c:pt>
                <c:pt idx="1">
                  <c:v>3</c:v>
                </c:pt>
                <c:pt idx="2">
                  <c:v>5</c:v>
                </c:pt>
                <c:pt idx="3">
                  <c:v>6</c:v>
                </c:pt>
                <c:pt idx="4">
                  <c:v>7</c:v>
                </c:pt>
                <c:pt idx="5">
                  <c:v>8</c:v>
                </c:pt>
                <c:pt idx="6">
                  <c:v>9</c:v>
                </c:pt>
                <c:pt idx="7">
                  <c:v>10</c:v>
                </c:pt>
                <c:pt idx="8">
                  <c:v>12</c:v>
                </c:pt>
                <c:pt idx="9">
                  <c:v>13</c:v>
                </c:pt>
                <c:pt idx="10">
                  <c:v>14</c:v>
                </c:pt>
                <c:pt idx="11">
                  <c:v>15</c:v>
                </c:pt>
                <c:pt idx="12">
                  <c:v>16</c:v>
                </c:pt>
                <c:pt idx="13">
                  <c:v>17</c:v>
                </c:pt>
                <c:pt idx="14">
                  <c:v>19</c:v>
                </c:pt>
                <c:pt idx="15">
                  <c:v>20</c:v>
                </c:pt>
                <c:pt idx="16">
                  <c:v>21</c:v>
                </c:pt>
                <c:pt idx="17">
                  <c:v>22</c:v>
                </c:pt>
                <c:pt idx="18">
                  <c:v>23</c:v>
                </c:pt>
                <c:pt idx="19">
                  <c:v>24</c:v>
                </c:pt>
                <c:pt idx="20">
                  <c:v>26</c:v>
                </c:pt>
                <c:pt idx="21">
                  <c:v>27</c:v>
                </c:pt>
                <c:pt idx="22">
                  <c:v>28</c:v>
                </c:pt>
                <c:pt idx="23">
                  <c:v>29</c:v>
                </c:pt>
                <c:pt idx="24">
                  <c:v>30</c:v>
                </c:pt>
                <c:pt idx="25">
                  <c:v>31</c:v>
                </c:pt>
              </c:numCache>
            </c:numRef>
          </c:cat>
          <c:val>
            <c:numRef>
              <c:f>'Tiempos de Ciclo'!$F$116:$F$141</c:f>
              <c:numCache>
                <c:formatCode>0</c:formatCode>
                <c:ptCount val="26"/>
                <c:pt idx="0">
                  <c:v>26.5</c:v>
                </c:pt>
                <c:pt idx="1">
                  <c:v>28.5</c:v>
                </c:pt>
                <c:pt idx="2">
                  <c:v>28.5</c:v>
                </c:pt>
                <c:pt idx="3">
                  <c:v>50.5</c:v>
                </c:pt>
                <c:pt idx="4">
                  <c:v>44.5</c:v>
                </c:pt>
                <c:pt idx="5">
                  <c:v>36.5</c:v>
                </c:pt>
                <c:pt idx="6">
                  <c:v>29.5</c:v>
                </c:pt>
                <c:pt idx="7">
                  <c:v>53.5</c:v>
                </c:pt>
                <c:pt idx="8">
                  <c:v>54.5</c:v>
                </c:pt>
                <c:pt idx="9">
                  <c:v>35.5</c:v>
                </c:pt>
                <c:pt idx="10">
                  <c:v>29.5</c:v>
                </c:pt>
                <c:pt idx="11">
                  <c:v>34.5</c:v>
                </c:pt>
                <c:pt idx="12">
                  <c:v>27.5</c:v>
                </c:pt>
                <c:pt idx="13">
                  <c:v>65.5</c:v>
                </c:pt>
                <c:pt idx="14">
                  <c:v>42.5</c:v>
                </c:pt>
                <c:pt idx="15">
                  <c:v>37.5</c:v>
                </c:pt>
                <c:pt idx="16">
                  <c:v>27.5</c:v>
                </c:pt>
                <c:pt idx="17">
                  <c:v>37.5</c:v>
                </c:pt>
                <c:pt idx="18">
                  <c:v>34.5</c:v>
                </c:pt>
                <c:pt idx="19">
                  <c:v>33.5</c:v>
                </c:pt>
                <c:pt idx="20">
                  <c:v>35.5</c:v>
                </c:pt>
                <c:pt idx="21">
                  <c:v>37.5</c:v>
                </c:pt>
                <c:pt idx="22">
                  <c:v>34.5</c:v>
                </c:pt>
                <c:pt idx="23">
                  <c:v>27.5</c:v>
                </c:pt>
                <c:pt idx="24">
                  <c:v>43.5</c:v>
                </c:pt>
                <c:pt idx="25">
                  <c:v>40.5</c:v>
                </c:pt>
              </c:numCache>
            </c:numRef>
          </c:val>
          <c:extLst>
            <c:ext xmlns:c16="http://schemas.microsoft.com/office/drawing/2014/chart" uri="{C3380CC4-5D6E-409C-BE32-E72D297353CC}">
              <c16:uniqueId val="{00000004-126D-4C6D-9C1F-4CFFD44F3A4E}"/>
            </c:ext>
          </c:extLst>
        </c:ser>
        <c:dLbls>
          <c:dLblPos val="ctr"/>
          <c:showLegendKey val="0"/>
          <c:showVal val="1"/>
          <c:showCatName val="0"/>
          <c:showSerName val="0"/>
          <c:showPercent val="0"/>
          <c:showBubbleSize val="0"/>
        </c:dLbls>
        <c:gapWidth val="150"/>
        <c:overlap val="100"/>
        <c:axId val="273515712"/>
        <c:axId val="273516192"/>
      </c:barChart>
      <c:catAx>
        <c:axId val="27351571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O"/>
          </a:p>
        </c:txPr>
        <c:crossAx val="273516192"/>
        <c:crosses val="autoZero"/>
        <c:auto val="1"/>
        <c:lblAlgn val="ctr"/>
        <c:lblOffset val="100"/>
        <c:noMultiLvlLbl val="0"/>
      </c:catAx>
      <c:valAx>
        <c:axId val="273516192"/>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O"/>
          </a:p>
        </c:txPr>
        <c:crossAx val="273515712"/>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O"/>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CO"/>
              <a:t>Tiempos de Ciclo Junio 2025</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CO"/>
        </a:p>
      </c:txPr>
    </c:title>
    <c:autoTitleDeleted val="0"/>
    <c:plotArea>
      <c:layout/>
      <c:barChart>
        <c:barDir val="col"/>
        <c:grouping val="stacked"/>
        <c:varyColors val="0"/>
        <c:ser>
          <c:idx val="0"/>
          <c:order val="0"/>
          <c:tx>
            <c:strRef>
              <c:f>'Tiempos de Ciclo'!$B$146</c:f>
              <c:strCache>
                <c:ptCount val="1"/>
                <c:pt idx="0">
                  <c:v>Carga</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'Tiempos de Ciclo'!$A$147:$A$168</c:f>
              <c:numCache>
                <c:formatCode>General</c:formatCode>
                <c:ptCount val="22"/>
                <c:pt idx="0">
                  <c:v>3</c:v>
                </c:pt>
                <c:pt idx="1">
                  <c:v>4</c:v>
                </c:pt>
                <c:pt idx="2">
                  <c:v>5</c:v>
                </c:pt>
                <c:pt idx="3">
                  <c:v>6</c:v>
                </c:pt>
                <c:pt idx="4">
                  <c:v>7</c:v>
                </c:pt>
                <c:pt idx="5">
                  <c:v>9</c:v>
                </c:pt>
                <c:pt idx="6">
                  <c:v>10</c:v>
                </c:pt>
                <c:pt idx="7">
                  <c:v>11</c:v>
                </c:pt>
                <c:pt idx="8">
                  <c:v>12</c:v>
                </c:pt>
                <c:pt idx="9">
                  <c:v>13</c:v>
                </c:pt>
                <c:pt idx="10">
                  <c:v>14</c:v>
                </c:pt>
                <c:pt idx="11">
                  <c:v>16</c:v>
                </c:pt>
                <c:pt idx="12">
                  <c:v>17</c:v>
                </c:pt>
                <c:pt idx="13">
                  <c:v>18</c:v>
                </c:pt>
                <c:pt idx="14">
                  <c:v>19</c:v>
                </c:pt>
                <c:pt idx="15">
                  <c:v>20</c:v>
                </c:pt>
                <c:pt idx="16">
                  <c:v>21</c:v>
                </c:pt>
                <c:pt idx="17">
                  <c:v>24</c:v>
                </c:pt>
                <c:pt idx="18">
                  <c:v>25</c:v>
                </c:pt>
                <c:pt idx="19">
                  <c:v>26</c:v>
                </c:pt>
                <c:pt idx="20">
                  <c:v>27</c:v>
                </c:pt>
                <c:pt idx="21">
                  <c:v>28</c:v>
                </c:pt>
              </c:numCache>
            </c:numRef>
          </c:cat>
          <c:val>
            <c:numRef>
              <c:f>'Tiempos de Ciclo'!$B$147:$B$168</c:f>
              <c:numCache>
                <c:formatCode>0</c:formatCode>
                <c:ptCount val="22"/>
                <c:pt idx="0">
                  <c:v>11</c:v>
                </c:pt>
                <c:pt idx="1">
                  <c:v>9</c:v>
                </c:pt>
                <c:pt idx="2">
                  <c:v>10</c:v>
                </c:pt>
                <c:pt idx="3">
                  <c:v>12</c:v>
                </c:pt>
                <c:pt idx="4">
                  <c:v>8</c:v>
                </c:pt>
                <c:pt idx="5">
                  <c:v>11</c:v>
                </c:pt>
                <c:pt idx="6">
                  <c:v>11</c:v>
                </c:pt>
                <c:pt idx="7">
                  <c:v>13</c:v>
                </c:pt>
                <c:pt idx="8">
                  <c:v>9.1</c:v>
                </c:pt>
                <c:pt idx="9">
                  <c:v>9</c:v>
                </c:pt>
                <c:pt idx="10">
                  <c:v>10</c:v>
                </c:pt>
                <c:pt idx="11">
                  <c:v>12</c:v>
                </c:pt>
                <c:pt idx="12">
                  <c:v>12</c:v>
                </c:pt>
                <c:pt idx="13">
                  <c:v>9</c:v>
                </c:pt>
                <c:pt idx="14">
                  <c:v>10</c:v>
                </c:pt>
                <c:pt idx="15">
                  <c:v>11</c:v>
                </c:pt>
                <c:pt idx="16">
                  <c:v>10</c:v>
                </c:pt>
                <c:pt idx="17">
                  <c:v>8</c:v>
                </c:pt>
                <c:pt idx="18">
                  <c:v>11</c:v>
                </c:pt>
                <c:pt idx="19">
                  <c:v>11</c:v>
                </c:pt>
                <c:pt idx="20">
                  <c:v>11</c:v>
                </c:pt>
                <c:pt idx="21">
                  <c:v>9</c:v>
                </c:pt>
              </c:numCache>
            </c:numRef>
          </c:val>
          <c:extLst>
            <c:ext xmlns:c16="http://schemas.microsoft.com/office/drawing/2014/chart" uri="{C3380CC4-5D6E-409C-BE32-E72D297353CC}">
              <c16:uniqueId val="{00000000-58EE-4CBF-B587-E797514C2939}"/>
            </c:ext>
          </c:extLst>
        </c:ser>
        <c:ser>
          <c:idx val="1"/>
          <c:order val="1"/>
          <c:tx>
            <c:strRef>
              <c:f>'Tiempos de Ciclo'!$C$146</c:f>
              <c:strCache>
                <c:ptCount val="1"/>
                <c:pt idx="0">
                  <c:v>Alistamiento</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'Tiempos de Ciclo'!$A$147:$A$168</c:f>
              <c:numCache>
                <c:formatCode>General</c:formatCode>
                <c:ptCount val="22"/>
                <c:pt idx="0">
                  <c:v>3</c:v>
                </c:pt>
                <c:pt idx="1">
                  <c:v>4</c:v>
                </c:pt>
                <c:pt idx="2">
                  <c:v>5</c:v>
                </c:pt>
                <c:pt idx="3">
                  <c:v>6</c:v>
                </c:pt>
                <c:pt idx="4">
                  <c:v>7</c:v>
                </c:pt>
                <c:pt idx="5">
                  <c:v>9</c:v>
                </c:pt>
                <c:pt idx="6">
                  <c:v>10</c:v>
                </c:pt>
                <c:pt idx="7">
                  <c:v>11</c:v>
                </c:pt>
                <c:pt idx="8">
                  <c:v>12</c:v>
                </c:pt>
                <c:pt idx="9">
                  <c:v>13</c:v>
                </c:pt>
                <c:pt idx="10">
                  <c:v>14</c:v>
                </c:pt>
                <c:pt idx="11">
                  <c:v>16</c:v>
                </c:pt>
                <c:pt idx="12">
                  <c:v>17</c:v>
                </c:pt>
                <c:pt idx="13">
                  <c:v>18</c:v>
                </c:pt>
                <c:pt idx="14">
                  <c:v>19</c:v>
                </c:pt>
                <c:pt idx="15">
                  <c:v>20</c:v>
                </c:pt>
                <c:pt idx="16">
                  <c:v>21</c:v>
                </c:pt>
                <c:pt idx="17">
                  <c:v>24</c:v>
                </c:pt>
                <c:pt idx="18">
                  <c:v>25</c:v>
                </c:pt>
                <c:pt idx="19">
                  <c:v>26</c:v>
                </c:pt>
                <c:pt idx="20">
                  <c:v>27</c:v>
                </c:pt>
                <c:pt idx="21">
                  <c:v>28</c:v>
                </c:pt>
              </c:numCache>
            </c:numRef>
          </c:cat>
          <c:val>
            <c:numRef>
              <c:f>'Tiempos de Ciclo'!$C$147:$C$168</c:f>
              <c:numCache>
                <c:formatCode>0</c:formatCode>
                <c:ptCount val="22"/>
                <c:pt idx="0">
                  <c:v>23</c:v>
                </c:pt>
                <c:pt idx="1">
                  <c:v>27</c:v>
                </c:pt>
                <c:pt idx="2">
                  <c:v>20</c:v>
                </c:pt>
                <c:pt idx="3">
                  <c:v>21</c:v>
                </c:pt>
                <c:pt idx="4">
                  <c:v>19</c:v>
                </c:pt>
                <c:pt idx="5">
                  <c:v>20</c:v>
                </c:pt>
                <c:pt idx="6">
                  <c:v>23</c:v>
                </c:pt>
                <c:pt idx="7">
                  <c:v>20</c:v>
                </c:pt>
                <c:pt idx="8">
                  <c:v>22</c:v>
                </c:pt>
                <c:pt idx="9">
                  <c:v>18</c:v>
                </c:pt>
                <c:pt idx="10">
                  <c:v>29</c:v>
                </c:pt>
                <c:pt idx="11">
                  <c:v>23</c:v>
                </c:pt>
                <c:pt idx="12">
                  <c:v>20</c:v>
                </c:pt>
                <c:pt idx="13">
                  <c:v>21</c:v>
                </c:pt>
                <c:pt idx="14">
                  <c:v>21</c:v>
                </c:pt>
                <c:pt idx="15">
                  <c:v>21</c:v>
                </c:pt>
                <c:pt idx="16">
                  <c:v>21</c:v>
                </c:pt>
                <c:pt idx="17">
                  <c:v>16.5</c:v>
                </c:pt>
                <c:pt idx="18">
                  <c:v>23</c:v>
                </c:pt>
                <c:pt idx="19">
                  <c:v>20</c:v>
                </c:pt>
                <c:pt idx="20">
                  <c:v>21</c:v>
                </c:pt>
                <c:pt idx="21">
                  <c:v>23</c:v>
                </c:pt>
              </c:numCache>
            </c:numRef>
          </c:val>
          <c:extLst>
            <c:ext xmlns:c16="http://schemas.microsoft.com/office/drawing/2014/chart" uri="{C3380CC4-5D6E-409C-BE32-E72D297353CC}">
              <c16:uniqueId val="{00000001-58EE-4CBF-B587-E797514C2939}"/>
            </c:ext>
          </c:extLst>
        </c:ser>
        <c:ser>
          <c:idx val="2"/>
          <c:order val="2"/>
          <c:tx>
            <c:strRef>
              <c:f>'Tiempos de Ciclo'!$D$146</c:f>
              <c:strCache>
                <c:ptCount val="1"/>
                <c:pt idx="0">
                  <c:v>Ida</c:v>
                </c:pt>
              </c:strCache>
            </c:strRef>
          </c:tx>
          <c:spPr>
            <a:solidFill>
              <a:schemeClr val="accent3"/>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'Tiempos de Ciclo'!$A$147:$A$168</c:f>
              <c:numCache>
                <c:formatCode>General</c:formatCode>
                <c:ptCount val="22"/>
                <c:pt idx="0">
                  <c:v>3</c:v>
                </c:pt>
                <c:pt idx="1">
                  <c:v>4</c:v>
                </c:pt>
                <c:pt idx="2">
                  <c:v>5</c:v>
                </c:pt>
                <c:pt idx="3">
                  <c:v>6</c:v>
                </c:pt>
                <c:pt idx="4">
                  <c:v>7</c:v>
                </c:pt>
                <c:pt idx="5">
                  <c:v>9</c:v>
                </c:pt>
                <c:pt idx="6">
                  <c:v>10</c:v>
                </c:pt>
                <c:pt idx="7">
                  <c:v>11</c:v>
                </c:pt>
                <c:pt idx="8">
                  <c:v>12</c:v>
                </c:pt>
                <c:pt idx="9">
                  <c:v>13</c:v>
                </c:pt>
                <c:pt idx="10">
                  <c:v>14</c:v>
                </c:pt>
                <c:pt idx="11">
                  <c:v>16</c:v>
                </c:pt>
                <c:pt idx="12">
                  <c:v>17</c:v>
                </c:pt>
                <c:pt idx="13">
                  <c:v>18</c:v>
                </c:pt>
                <c:pt idx="14">
                  <c:v>19</c:v>
                </c:pt>
                <c:pt idx="15">
                  <c:v>20</c:v>
                </c:pt>
                <c:pt idx="16">
                  <c:v>21</c:v>
                </c:pt>
                <c:pt idx="17">
                  <c:v>24</c:v>
                </c:pt>
                <c:pt idx="18">
                  <c:v>25</c:v>
                </c:pt>
                <c:pt idx="19">
                  <c:v>26</c:v>
                </c:pt>
                <c:pt idx="20">
                  <c:v>27</c:v>
                </c:pt>
                <c:pt idx="21">
                  <c:v>28</c:v>
                </c:pt>
              </c:numCache>
            </c:numRef>
          </c:cat>
          <c:val>
            <c:numRef>
              <c:f>'Tiempos de Ciclo'!$D$147:$D$168</c:f>
              <c:numCache>
                <c:formatCode>0</c:formatCode>
                <c:ptCount val="22"/>
                <c:pt idx="0">
                  <c:v>36</c:v>
                </c:pt>
                <c:pt idx="1">
                  <c:v>48</c:v>
                </c:pt>
                <c:pt idx="2">
                  <c:v>47</c:v>
                </c:pt>
                <c:pt idx="3">
                  <c:v>28</c:v>
                </c:pt>
                <c:pt idx="4">
                  <c:v>26</c:v>
                </c:pt>
                <c:pt idx="5">
                  <c:v>47</c:v>
                </c:pt>
                <c:pt idx="6">
                  <c:v>55</c:v>
                </c:pt>
                <c:pt idx="7">
                  <c:v>33</c:v>
                </c:pt>
                <c:pt idx="8">
                  <c:v>43</c:v>
                </c:pt>
                <c:pt idx="9">
                  <c:v>40</c:v>
                </c:pt>
                <c:pt idx="10">
                  <c:v>34</c:v>
                </c:pt>
                <c:pt idx="11">
                  <c:v>40</c:v>
                </c:pt>
                <c:pt idx="12">
                  <c:v>36</c:v>
                </c:pt>
                <c:pt idx="13">
                  <c:v>38</c:v>
                </c:pt>
                <c:pt idx="14">
                  <c:v>32</c:v>
                </c:pt>
                <c:pt idx="15">
                  <c:v>33</c:v>
                </c:pt>
                <c:pt idx="16">
                  <c:v>32</c:v>
                </c:pt>
                <c:pt idx="17">
                  <c:v>29</c:v>
                </c:pt>
                <c:pt idx="18">
                  <c:v>47</c:v>
                </c:pt>
                <c:pt idx="19">
                  <c:v>43</c:v>
                </c:pt>
                <c:pt idx="20">
                  <c:v>31</c:v>
                </c:pt>
                <c:pt idx="21">
                  <c:v>29</c:v>
                </c:pt>
              </c:numCache>
            </c:numRef>
          </c:val>
          <c:extLst>
            <c:ext xmlns:c16="http://schemas.microsoft.com/office/drawing/2014/chart" uri="{C3380CC4-5D6E-409C-BE32-E72D297353CC}">
              <c16:uniqueId val="{00000002-58EE-4CBF-B587-E797514C2939}"/>
            </c:ext>
          </c:extLst>
        </c:ser>
        <c:ser>
          <c:idx val="3"/>
          <c:order val="3"/>
          <c:tx>
            <c:strRef>
              <c:f>'Tiempos de Ciclo'!$E$146</c:f>
              <c:strCache>
                <c:ptCount val="1"/>
                <c:pt idx="0">
                  <c:v>En Obra</c:v>
                </c:pt>
              </c:strCache>
            </c:strRef>
          </c:tx>
          <c:spPr>
            <a:solidFill>
              <a:schemeClr val="accent4"/>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'Tiempos de Ciclo'!$A$147:$A$168</c:f>
              <c:numCache>
                <c:formatCode>General</c:formatCode>
                <c:ptCount val="22"/>
                <c:pt idx="0">
                  <c:v>3</c:v>
                </c:pt>
                <c:pt idx="1">
                  <c:v>4</c:v>
                </c:pt>
                <c:pt idx="2">
                  <c:v>5</c:v>
                </c:pt>
                <c:pt idx="3">
                  <c:v>6</c:v>
                </c:pt>
                <c:pt idx="4">
                  <c:v>7</c:v>
                </c:pt>
                <c:pt idx="5">
                  <c:v>9</c:v>
                </c:pt>
                <c:pt idx="6">
                  <c:v>10</c:v>
                </c:pt>
                <c:pt idx="7">
                  <c:v>11</c:v>
                </c:pt>
                <c:pt idx="8">
                  <c:v>12</c:v>
                </c:pt>
                <c:pt idx="9">
                  <c:v>13</c:v>
                </c:pt>
                <c:pt idx="10">
                  <c:v>14</c:v>
                </c:pt>
                <c:pt idx="11">
                  <c:v>16</c:v>
                </c:pt>
                <c:pt idx="12">
                  <c:v>17</c:v>
                </c:pt>
                <c:pt idx="13">
                  <c:v>18</c:v>
                </c:pt>
                <c:pt idx="14">
                  <c:v>19</c:v>
                </c:pt>
                <c:pt idx="15">
                  <c:v>20</c:v>
                </c:pt>
                <c:pt idx="16">
                  <c:v>21</c:v>
                </c:pt>
                <c:pt idx="17">
                  <c:v>24</c:v>
                </c:pt>
                <c:pt idx="18">
                  <c:v>25</c:v>
                </c:pt>
                <c:pt idx="19">
                  <c:v>26</c:v>
                </c:pt>
                <c:pt idx="20">
                  <c:v>27</c:v>
                </c:pt>
                <c:pt idx="21">
                  <c:v>28</c:v>
                </c:pt>
              </c:numCache>
            </c:numRef>
          </c:cat>
          <c:val>
            <c:numRef>
              <c:f>'Tiempos de Ciclo'!$E$147:$E$168</c:f>
              <c:numCache>
                <c:formatCode>0</c:formatCode>
                <c:ptCount val="22"/>
                <c:pt idx="0">
                  <c:v>59</c:v>
                </c:pt>
                <c:pt idx="1">
                  <c:v>71</c:v>
                </c:pt>
                <c:pt idx="2">
                  <c:v>81</c:v>
                </c:pt>
                <c:pt idx="3">
                  <c:v>87</c:v>
                </c:pt>
                <c:pt idx="4">
                  <c:v>117</c:v>
                </c:pt>
                <c:pt idx="5">
                  <c:v>63</c:v>
                </c:pt>
                <c:pt idx="6">
                  <c:v>75</c:v>
                </c:pt>
                <c:pt idx="7">
                  <c:v>80.5</c:v>
                </c:pt>
                <c:pt idx="8">
                  <c:v>91.5</c:v>
                </c:pt>
                <c:pt idx="9">
                  <c:v>80.5</c:v>
                </c:pt>
                <c:pt idx="10">
                  <c:v>49.5</c:v>
                </c:pt>
                <c:pt idx="11">
                  <c:v>109.5</c:v>
                </c:pt>
                <c:pt idx="12">
                  <c:v>75.5</c:v>
                </c:pt>
                <c:pt idx="13">
                  <c:v>78</c:v>
                </c:pt>
                <c:pt idx="14">
                  <c:v>98</c:v>
                </c:pt>
                <c:pt idx="15">
                  <c:v>79.5</c:v>
                </c:pt>
                <c:pt idx="16">
                  <c:v>57.5</c:v>
                </c:pt>
                <c:pt idx="17">
                  <c:v>95</c:v>
                </c:pt>
                <c:pt idx="18">
                  <c:v>78</c:v>
                </c:pt>
                <c:pt idx="19">
                  <c:v>73.5</c:v>
                </c:pt>
                <c:pt idx="20">
                  <c:v>86</c:v>
                </c:pt>
                <c:pt idx="21">
                  <c:v>82.5</c:v>
                </c:pt>
              </c:numCache>
            </c:numRef>
          </c:val>
          <c:extLst>
            <c:ext xmlns:c16="http://schemas.microsoft.com/office/drawing/2014/chart" uri="{C3380CC4-5D6E-409C-BE32-E72D297353CC}">
              <c16:uniqueId val="{00000003-58EE-4CBF-B587-E797514C2939}"/>
            </c:ext>
          </c:extLst>
        </c:ser>
        <c:ser>
          <c:idx val="4"/>
          <c:order val="4"/>
          <c:tx>
            <c:strRef>
              <c:f>'Tiempos de Ciclo'!$F$146</c:f>
              <c:strCache>
                <c:ptCount val="1"/>
                <c:pt idx="0">
                  <c:v>Regreso</c:v>
                </c:pt>
              </c:strCache>
            </c:strRef>
          </c:tx>
          <c:spPr>
            <a:solidFill>
              <a:schemeClr val="accent5"/>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C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'Tiempos de Ciclo'!$A$147:$A$168</c:f>
              <c:numCache>
                <c:formatCode>General</c:formatCode>
                <c:ptCount val="22"/>
                <c:pt idx="0">
                  <c:v>3</c:v>
                </c:pt>
                <c:pt idx="1">
                  <c:v>4</c:v>
                </c:pt>
                <c:pt idx="2">
                  <c:v>5</c:v>
                </c:pt>
                <c:pt idx="3">
                  <c:v>6</c:v>
                </c:pt>
                <c:pt idx="4">
                  <c:v>7</c:v>
                </c:pt>
                <c:pt idx="5">
                  <c:v>9</c:v>
                </c:pt>
                <c:pt idx="6">
                  <c:v>10</c:v>
                </c:pt>
                <c:pt idx="7">
                  <c:v>11</c:v>
                </c:pt>
                <c:pt idx="8">
                  <c:v>12</c:v>
                </c:pt>
                <c:pt idx="9">
                  <c:v>13</c:v>
                </c:pt>
                <c:pt idx="10">
                  <c:v>14</c:v>
                </c:pt>
                <c:pt idx="11">
                  <c:v>16</c:v>
                </c:pt>
                <c:pt idx="12">
                  <c:v>17</c:v>
                </c:pt>
                <c:pt idx="13">
                  <c:v>18</c:v>
                </c:pt>
                <c:pt idx="14">
                  <c:v>19</c:v>
                </c:pt>
                <c:pt idx="15">
                  <c:v>20</c:v>
                </c:pt>
                <c:pt idx="16">
                  <c:v>21</c:v>
                </c:pt>
                <c:pt idx="17">
                  <c:v>24</c:v>
                </c:pt>
                <c:pt idx="18">
                  <c:v>25</c:v>
                </c:pt>
                <c:pt idx="19">
                  <c:v>26</c:v>
                </c:pt>
                <c:pt idx="20">
                  <c:v>27</c:v>
                </c:pt>
                <c:pt idx="21">
                  <c:v>28</c:v>
                </c:pt>
              </c:numCache>
            </c:numRef>
          </c:cat>
          <c:val>
            <c:numRef>
              <c:f>'Tiempos de Ciclo'!$F$147:$F$168</c:f>
              <c:numCache>
                <c:formatCode>0</c:formatCode>
                <c:ptCount val="22"/>
                <c:pt idx="0">
                  <c:v>19.5</c:v>
                </c:pt>
                <c:pt idx="1">
                  <c:v>45.5</c:v>
                </c:pt>
                <c:pt idx="2">
                  <c:v>62.5</c:v>
                </c:pt>
                <c:pt idx="3">
                  <c:v>44.5</c:v>
                </c:pt>
                <c:pt idx="4">
                  <c:v>20.5</c:v>
                </c:pt>
                <c:pt idx="5">
                  <c:v>49.5</c:v>
                </c:pt>
                <c:pt idx="6">
                  <c:v>60.5</c:v>
                </c:pt>
                <c:pt idx="7">
                  <c:v>53</c:v>
                </c:pt>
                <c:pt idx="8">
                  <c:v>51</c:v>
                </c:pt>
                <c:pt idx="9">
                  <c:v>28</c:v>
                </c:pt>
                <c:pt idx="10">
                  <c:v>78</c:v>
                </c:pt>
                <c:pt idx="11">
                  <c:v>37</c:v>
                </c:pt>
                <c:pt idx="12">
                  <c:v>28</c:v>
                </c:pt>
                <c:pt idx="13">
                  <c:v>34.5</c:v>
                </c:pt>
                <c:pt idx="14">
                  <c:v>38.5</c:v>
                </c:pt>
                <c:pt idx="15">
                  <c:v>30</c:v>
                </c:pt>
                <c:pt idx="16">
                  <c:v>35</c:v>
                </c:pt>
                <c:pt idx="17">
                  <c:v>26</c:v>
                </c:pt>
                <c:pt idx="18">
                  <c:v>46.5</c:v>
                </c:pt>
                <c:pt idx="19">
                  <c:v>64</c:v>
                </c:pt>
                <c:pt idx="20">
                  <c:v>37.5</c:v>
                </c:pt>
                <c:pt idx="21">
                  <c:v>21</c:v>
                </c:pt>
              </c:numCache>
            </c:numRef>
          </c:val>
          <c:extLst>
            <c:ext xmlns:c16="http://schemas.microsoft.com/office/drawing/2014/chart" uri="{C3380CC4-5D6E-409C-BE32-E72D297353CC}">
              <c16:uniqueId val="{00000004-58EE-4CBF-B587-E797514C2939}"/>
            </c:ext>
          </c:extLst>
        </c:ser>
        <c:dLbls>
          <c:dLblPos val="ctr"/>
          <c:showLegendKey val="0"/>
          <c:showVal val="1"/>
          <c:showCatName val="0"/>
          <c:showSerName val="0"/>
          <c:showPercent val="0"/>
          <c:showBubbleSize val="0"/>
        </c:dLbls>
        <c:gapWidth val="150"/>
        <c:overlap val="100"/>
        <c:axId val="281474640"/>
        <c:axId val="281475120"/>
      </c:barChart>
      <c:catAx>
        <c:axId val="28147464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O"/>
          </a:p>
        </c:txPr>
        <c:crossAx val="281475120"/>
        <c:crosses val="autoZero"/>
        <c:auto val="1"/>
        <c:lblAlgn val="ctr"/>
        <c:lblOffset val="100"/>
        <c:noMultiLvlLbl val="0"/>
      </c:catAx>
      <c:valAx>
        <c:axId val="281475120"/>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O"/>
          </a:p>
        </c:txPr>
        <c:crossAx val="281474640"/>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O"/>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lineChart>
        <c:grouping val="standard"/>
        <c:varyColors val="0"/>
        <c:ser>
          <c:idx val="0"/>
          <c:order val="0"/>
          <c:tx>
            <c:strRef>
              <c:f>'m3 perdidos'!$C$1</c:f>
              <c:strCache>
                <c:ptCount val="1"/>
                <c:pt idx="0">
                  <c:v>Desperdicio real (m3) </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numRef>
              <c:f>'m3 perdidos'!$J$2:$J$19</c:f>
              <c:numCache>
                <c:formatCode>mmm\-yy</c:formatCode>
                <c:ptCount val="18"/>
                <c:pt idx="0">
                  <c:v>45292</c:v>
                </c:pt>
                <c:pt idx="1">
                  <c:v>45323</c:v>
                </c:pt>
                <c:pt idx="2">
                  <c:v>45352</c:v>
                </c:pt>
                <c:pt idx="3">
                  <c:v>45383</c:v>
                </c:pt>
                <c:pt idx="4">
                  <c:v>45413</c:v>
                </c:pt>
                <c:pt idx="5">
                  <c:v>45444</c:v>
                </c:pt>
                <c:pt idx="6">
                  <c:v>45474</c:v>
                </c:pt>
                <c:pt idx="7">
                  <c:v>45505</c:v>
                </c:pt>
                <c:pt idx="8">
                  <c:v>45536</c:v>
                </c:pt>
                <c:pt idx="9">
                  <c:v>45566</c:v>
                </c:pt>
                <c:pt idx="10">
                  <c:v>45597</c:v>
                </c:pt>
                <c:pt idx="11">
                  <c:v>45627</c:v>
                </c:pt>
                <c:pt idx="12">
                  <c:v>45658</c:v>
                </c:pt>
                <c:pt idx="13">
                  <c:v>45689</c:v>
                </c:pt>
                <c:pt idx="14">
                  <c:v>45717</c:v>
                </c:pt>
                <c:pt idx="15">
                  <c:v>45748</c:v>
                </c:pt>
                <c:pt idx="16">
                  <c:v>45778</c:v>
                </c:pt>
                <c:pt idx="17">
                  <c:v>45809</c:v>
                </c:pt>
              </c:numCache>
            </c:numRef>
          </c:cat>
          <c:val>
            <c:numRef>
              <c:f>'m3 perdidos'!$C$2:$C$19</c:f>
              <c:numCache>
                <c:formatCode>General</c:formatCode>
                <c:ptCount val="18"/>
                <c:pt idx="0">
                  <c:v>5.75</c:v>
                </c:pt>
                <c:pt idx="1">
                  <c:v>7.5</c:v>
                </c:pt>
                <c:pt idx="2">
                  <c:v>15.25</c:v>
                </c:pt>
                <c:pt idx="3">
                  <c:v>6</c:v>
                </c:pt>
                <c:pt idx="4">
                  <c:v>0</c:v>
                </c:pt>
                <c:pt idx="5">
                  <c:v>19.5</c:v>
                </c:pt>
                <c:pt idx="6">
                  <c:v>0</c:v>
                </c:pt>
                <c:pt idx="7">
                  <c:v>0</c:v>
                </c:pt>
                <c:pt idx="8">
                  <c:v>0</c:v>
                </c:pt>
                <c:pt idx="9">
                  <c:v>0</c:v>
                </c:pt>
                <c:pt idx="10">
                  <c:v>12</c:v>
                </c:pt>
                <c:pt idx="11">
                  <c:v>0</c:v>
                </c:pt>
                <c:pt idx="12">
                  <c:v>0</c:v>
                </c:pt>
                <c:pt idx="13">
                  <c:v>0</c:v>
                </c:pt>
                <c:pt idx="14">
                  <c:v>8</c:v>
                </c:pt>
                <c:pt idx="15">
                  <c:v>6</c:v>
                </c:pt>
                <c:pt idx="16">
                  <c:v>5.75</c:v>
                </c:pt>
                <c:pt idx="17">
                  <c:v>6</c:v>
                </c:pt>
              </c:numCache>
            </c:numRef>
          </c:val>
          <c:smooth val="0"/>
          <c:extLst>
            <c:ext xmlns:c16="http://schemas.microsoft.com/office/drawing/2014/chart" uri="{C3380CC4-5D6E-409C-BE32-E72D297353CC}">
              <c16:uniqueId val="{00000000-5313-4B66-BC1E-10DFED1EE431}"/>
            </c:ext>
          </c:extLst>
        </c:ser>
        <c:ser>
          <c:idx val="1"/>
          <c:order val="1"/>
          <c:tx>
            <c:strRef>
              <c:f>'m3 perdidos'!$H$1</c:f>
              <c:strCache>
                <c:ptCount val="1"/>
                <c:pt idx="0">
                  <c:v>CL (m3)</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numRef>
              <c:f>'m3 perdidos'!$J$2:$J$19</c:f>
              <c:numCache>
                <c:formatCode>mmm\-yy</c:formatCode>
                <c:ptCount val="18"/>
                <c:pt idx="0">
                  <c:v>45292</c:v>
                </c:pt>
                <c:pt idx="1">
                  <c:v>45323</c:v>
                </c:pt>
                <c:pt idx="2">
                  <c:v>45352</c:v>
                </c:pt>
                <c:pt idx="3">
                  <c:v>45383</c:v>
                </c:pt>
                <c:pt idx="4">
                  <c:v>45413</c:v>
                </c:pt>
                <c:pt idx="5">
                  <c:v>45444</c:v>
                </c:pt>
                <c:pt idx="6">
                  <c:v>45474</c:v>
                </c:pt>
                <c:pt idx="7">
                  <c:v>45505</c:v>
                </c:pt>
                <c:pt idx="8">
                  <c:v>45536</c:v>
                </c:pt>
                <c:pt idx="9">
                  <c:v>45566</c:v>
                </c:pt>
                <c:pt idx="10">
                  <c:v>45597</c:v>
                </c:pt>
                <c:pt idx="11">
                  <c:v>45627</c:v>
                </c:pt>
                <c:pt idx="12">
                  <c:v>45658</c:v>
                </c:pt>
                <c:pt idx="13">
                  <c:v>45689</c:v>
                </c:pt>
                <c:pt idx="14">
                  <c:v>45717</c:v>
                </c:pt>
                <c:pt idx="15">
                  <c:v>45748</c:v>
                </c:pt>
                <c:pt idx="16">
                  <c:v>45778</c:v>
                </c:pt>
                <c:pt idx="17">
                  <c:v>45809</c:v>
                </c:pt>
              </c:numCache>
            </c:numRef>
          </c:cat>
          <c:val>
            <c:numRef>
              <c:f>'m3 perdidos'!$H$2:$H$19</c:f>
              <c:numCache>
                <c:formatCode>0.00</c:formatCode>
                <c:ptCount val="18"/>
                <c:pt idx="0">
                  <c:v>5.15</c:v>
                </c:pt>
                <c:pt idx="1">
                  <c:v>5.15</c:v>
                </c:pt>
                <c:pt idx="2">
                  <c:v>5.15</c:v>
                </c:pt>
                <c:pt idx="3">
                  <c:v>5.15</c:v>
                </c:pt>
                <c:pt idx="4">
                  <c:v>5.15</c:v>
                </c:pt>
                <c:pt idx="5">
                  <c:v>5.15</c:v>
                </c:pt>
                <c:pt idx="6">
                  <c:v>5.15</c:v>
                </c:pt>
                <c:pt idx="7">
                  <c:v>5.15</c:v>
                </c:pt>
                <c:pt idx="8">
                  <c:v>5.15</c:v>
                </c:pt>
                <c:pt idx="9">
                  <c:v>5.15</c:v>
                </c:pt>
                <c:pt idx="10">
                  <c:v>5.15</c:v>
                </c:pt>
                <c:pt idx="11">
                  <c:v>5.15</c:v>
                </c:pt>
                <c:pt idx="12">
                  <c:v>5.15</c:v>
                </c:pt>
                <c:pt idx="13">
                  <c:v>5.15</c:v>
                </c:pt>
                <c:pt idx="14">
                  <c:v>5.15</c:v>
                </c:pt>
                <c:pt idx="15">
                  <c:v>5.15</c:v>
                </c:pt>
                <c:pt idx="16">
                  <c:v>5.15</c:v>
                </c:pt>
                <c:pt idx="17">
                  <c:v>5.15</c:v>
                </c:pt>
              </c:numCache>
            </c:numRef>
          </c:val>
          <c:smooth val="0"/>
          <c:extLst>
            <c:ext xmlns:c16="http://schemas.microsoft.com/office/drawing/2014/chart" uri="{C3380CC4-5D6E-409C-BE32-E72D297353CC}">
              <c16:uniqueId val="{00000001-5313-4B66-BC1E-10DFED1EE431}"/>
            </c:ext>
          </c:extLst>
        </c:ser>
        <c:ser>
          <c:idx val="2"/>
          <c:order val="2"/>
          <c:tx>
            <c:strRef>
              <c:f>'m3 perdidos'!$I$1</c:f>
              <c:strCache>
                <c:ptCount val="1"/>
                <c:pt idx="0">
                  <c:v>UCL (m3)</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numRef>
              <c:f>'m3 perdidos'!$J$2:$J$19</c:f>
              <c:numCache>
                <c:formatCode>mmm\-yy</c:formatCode>
                <c:ptCount val="18"/>
                <c:pt idx="0">
                  <c:v>45292</c:v>
                </c:pt>
                <c:pt idx="1">
                  <c:v>45323</c:v>
                </c:pt>
                <c:pt idx="2">
                  <c:v>45352</c:v>
                </c:pt>
                <c:pt idx="3">
                  <c:v>45383</c:v>
                </c:pt>
                <c:pt idx="4">
                  <c:v>45413</c:v>
                </c:pt>
                <c:pt idx="5">
                  <c:v>45444</c:v>
                </c:pt>
                <c:pt idx="6">
                  <c:v>45474</c:v>
                </c:pt>
                <c:pt idx="7">
                  <c:v>45505</c:v>
                </c:pt>
                <c:pt idx="8">
                  <c:v>45536</c:v>
                </c:pt>
                <c:pt idx="9">
                  <c:v>45566</c:v>
                </c:pt>
                <c:pt idx="10">
                  <c:v>45597</c:v>
                </c:pt>
                <c:pt idx="11">
                  <c:v>45627</c:v>
                </c:pt>
                <c:pt idx="12">
                  <c:v>45658</c:v>
                </c:pt>
                <c:pt idx="13">
                  <c:v>45689</c:v>
                </c:pt>
                <c:pt idx="14">
                  <c:v>45717</c:v>
                </c:pt>
                <c:pt idx="15">
                  <c:v>45748</c:v>
                </c:pt>
                <c:pt idx="16">
                  <c:v>45778</c:v>
                </c:pt>
                <c:pt idx="17">
                  <c:v>45809</c:v>
                </c:pt>
              </c:numCache>
            </c:numRef>
          </c:cat>
          <c:val>
            <c:numRef>
              <c:f>'m3 perdidos'!$I$2:$I$19</c:f>
              <c:numCache>
                <c:formatCode>General</c:formatCode>
                <c:ptCount val="18"/>
                <c:pt idx="0">
                  <c:v>22.79</c:v>
                </c:pt>
                <c:pt idx="1">
                  <c:v>22.79</c:v>
                </c:pt>
                <c:pt idx="2">
                  <c:v>22.79</c:v>
                </c:pt>
                <c:pt idx="3">
                  <c:v>22.79</c:v>
                </c:pt>
                <c:pt idx="4">
                  <c:v>22.79</c:v>
                </c:pt>
                <c:pt idx="5">
                  <c:v>22.79</c:v>
                </c:pt>
                <c:pt idx="6">
                  <c:v>22.79</c:v>
                </c:pt>
                <c:pt idx="7">
                  <c:v>22.79</c:v>
                </c:pt>
                <c:pt idx="8">
                  <c:v>22.79</c:v>
                </c:pt>
                <c:pt idx="9">
                  <c:v>22.79</c:v>
                </c:pt>
                <c:pt idx="10">
                  <c:v>22.79</c:v>
                </c:pt>
                <c:pt idx="11">
                  <c:v>22.79</c:v>
                </c:pt>
                <c:pt idx="12">
                  <c:v>22.79</c:v>
                </c:pt>
                <c:pt idx="13">
                  <c:v>22.79</c:v>
                </c:pt>
                <c:pt idx="14">
                  <c:v>22.79</c:v>
                </c:pt>
                <c:pt idx="15">
                  <c:v>22.79</c:v>
                </c:pt>
                <c:pt idx="16">
                  <c:v>22.79</c:v>
                </c:pt>
                <c:pt idx="17">
                  <c:v>22.79</c:v>
                </c:pt>
              </c:numCache>
            </c:numRef>
          </c:val>
          <c:smooth val="0"/>
          <c:extLst>
            <c:ext xmlns:c16="http://schemas.microsoft.com/office/drawing/2014/chart" uri="{C3380CC4-5D6E-409C-BE32-E72D297353CC}">
              <c16:uniqueId val="{00000002-5313-4B66-BC1E-10DFED1EE431}"/>
            </c:ext>
          </c:extLst>
        </c:ser>
        <c:dLbls>
          <c:showLegendKey val="0"/>
          <c:showVal val="0"/>
          <c:showCatName val="0"/>
          <c:showSerName val="0"/>
          <c:showPercent val="0"/>
          <c:showBubbleSize val="0"/>
        </c:dLbls>
        <c:marker val="1"/>
        <c:smooth val="0"/>
        <c:axId val="366500016"/>
        <c:axId val="366484624"/>
      </c:lineChart>
      <c:dateAx>
        <c:axId val="366500016"/>
        <c:scaling>
          <c:orientation val="minMax"/>
        </c:scaling>
        <c:delete val="0"/>
        <c:axPos val="b"/>
        <c:numFmt formatCode="mmm\-yy"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O"/>
          </a:p>
        </c:txPr>
        <c:crossAx val="366484624"/>
        <c:crosses val="autoZero"/>
        <c:auto val="1"/>
        <c:lblOffset val="100"/>
        <c:baseTimeUnit val="months"/>
      </c:dateAx>
      <c:valAx>
        <c:axId val="366484624"/>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O"/>
          </a:p>
        </c:txPr>
        <c:crossAx val="366500016"/>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O"/>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CO"/>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3">
  <cs:axisTitle>
    <cs:lnRef idx="0"/>
    <cs:fillRef idx="0"/>
    <cs:effectRef idx="0"/>
    <cs:fontRef idx="minor">
      <a:schemeClr val="tx1">
        <a:lumMod val="65000"/>
        <a:lumOff val="35000"/>
      </a:schemeClr>
    </cs:fontRef>
    <cs:defRPr sz="900" b="1" kern="1200"/>
  </cs:axisTitle>
  <cs:categoryAxis>
    <cs:lnRef idx="0"/>
    <cs:fillRef idx="0"/>
    <cs:effectRef idx="0"/>
    <cs:fontRef idx="minor">
      <a:schemeClr val="tx1">
        <a:lumMod val="65000"/>
        <a:lumOff val="35000"/>
      </a:schemeClr>
    </cs:fontRef>
    <cs:spPr>
      <a:ln w="19050"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styleClr val="auto"/>
    </cs:effectRef>
    <cs:fontRef idx="minor">
      <a:schemeClr val="dk1"/>
    </cs:fontRef>
    <cs:spPr>
      <a:pattFill prst="narHorz">
        <a:fgClr>
          <a:schemeClr val="phClr"/>
        </a:fgClr>
        <a:bgClr>
          <a:schemeClr val="phClr">
            <a:lumMod val="20000"/>
            <a:lumOff val="80000"/>
          </a:schemeClr>
        </a:bgClr>
      </a:pattFill>
      <a:effectLst>
        <a:innerShdw blurRad="114300">
          <a:schemeClr val="phClr"/>
        </a:innerShdw>
      </a:effectLst>
    </cs:spPr>
  </cs:dataPoint>
  <cs:dataPoint3D>
    <cs:lnRef idx="0"/>
    <cs:fillRef idx="0">
      <cs:styleClr val="auto"/>
    </cs:fillRef>
    <cs:effectRef idx="0"/>
    <cs:fontRef idx="minor">
      <a:schemeClr val="dk1"/>
    </cs:fontRef>
    <cs:spPr>
      <a:pattFill prst="narHorz">
        <a:fgClr>
          <a:schemeClr val="phClr"/>
        </a:fgClr>
        <a:bgClr>
          <a:schemeClr val="phClr">
            <a:lumMod val="20000"/>
            <a:lumOff val="80000"/>
          </a:schemeClr>
        </a:bgClr>
      </a:pattFill>
      <a:effectLst>
        <a:innerShdw blurRad="114300">
          <a:schemeClr val="phClr"/>
        </a:innerShdw>
      </a:effectLst>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50000"/>
            <a:lumOff val="50000"/>
          </a:schemeClr>
        </a:solidFill>
      </a:ln>
    </cs:spPr>
  </cs:downBar>
  <cs:dropLine>
    <cs:lnRef idx="0"/>
    <cs:fillRef idx="0"/>
    <cs:effectRef idx="0"/>
    <cs:fontRef idx="minor">
      <a:schemeClr val="dk1"/>
    </cs:fontRef>
    <cs:spPr>
      <a:ln w="9525">
        <a:solidFill>
          <a:schemeClr val="tx1">
            <a:lumMod val="35000"/>
            <a:lumOff val="65000"/>
          </a:schemeClr>
        </a:solidFill>
        <a:round/>
      </a:ln>
    </cs:spPr>
  </cs:dropLine>
  <cs:errorBar>
    <cs:lnRef idx="0"/>
    <cs:fillRef idx="0"/>
    <cs:effectRef idx="0"/>
    <cs:fontRef idx="minor">
      <a:schemeClr val="dk1"/>
    </cs:fontRef>
    <cs:spPr>
      <a:ln w="9525">
        <a:solidFill>
          <a:schemeClr val="tx1">
            <a:lumMod val="50000"/>
            <a:lumOff val="50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a:solidFill>
          <a:schemeClr val="tx1">
            <a:lumMod val="15000"/>
            <a:lumOff val="85000"/>
          </a:schemeClr>
        </a:solidFill>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35000"/>
            <a:lumOff val="65000"/>
          </a:schemeClr>
        </a:solidFill>
        <a:round/>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50000"/>
        <a:lumOff val="50000"/>
      </a:schemeClr>
    </cs:fontRef>
    <cs:defRPr sz="1800" b="1" kern="1200" cap="all" spc="15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50000"/>
            <a:lumOff val="50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dk1"/>
    </cs:fontRef>
  </cs:wall>
</cs:chartStyle>
</file>

<file path=xl/charts/style2.xml><?xml version="1.0" encoding="utf-8"?>
<cs:chartStyle xmlns:cs="http://schemas.microsoft.com/office/drawing/2012/chartStyle" xmlns:a="http://schemas.openxmlformats.org/drawingml/2006/main" id="203">
  <cs:axisTitle>
    <cs:lnRef idx="0"/>
    <cs:fillRef idx="0"/>
    <cs:effectRef idx="0"/>
    <cs:fontRef idx="minor">
      <a:schemeClr val="tx1">
        <a:lumMod val="65000"/>
        <a:lumOff val="35000"/>
      </a:schemeClr>
    </cs:fontRef>
    <cs:defRPr sz="900" b="1" kern="1200"/>
  </cs:axisTitle>
  <cs:categoryAxis>
    <cs:lnRef idx="0"/>
    <cs:fillRef idx="0"/>
    <cs:effectRef idx="0"/>
    <cs:fontRef idx="minor">
      <a:schemeClr val="tx1">
        <a:lumMod val="65000"/>
        <a:lumOff val="35000"/>
      </a:schemeClr>
    </cs:fontRef>
    <cs:spPr>
      <a:ln w="19050"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styleClr val="auto"/>
    </cs:effectRef>
    <cs:fontRef idx="minor">
      <a:schemeClr val="dk1"/>
    </cs:fontRef>
    <cs:spPr>
      <a:pattFill prst="narHorz">
        <a:fgClr>
          <a:schemeClr val="phClr"/>
        </a:fgClr>
        <a:bgClr>
          <a:schemeClr val="phClr">
            <a:lumMod val="20000"/>
            <a:lumOff val="80000"/>
          </a:schemeClr>
        </a:bgClr>
      </a:pattFill>
      <a:effectLst>
        <a:innerShdw blurRad="114300">
          <a:schemeClr val="phClr"/>
        </a:innerShdw>
      </a:effectLst>
    </cs:spPr>
  </cs:dataPoint>
  <cs:dataPoint3D>
    <cs:lnRef idx="0"/>
    <cs:fillRef idx="0">
      <cs:styleClr val="auto"/>
    </cs:fillRef>
    <cs:effectRef idx="0"/>
    <cs:fontRef idx="minor">
      <a:schemeClr val="dk1"/>
    </cs:fontRef>
    <cs:spPr>
      <a:pattFill prst="narHorz">
        <a:fgClr>
          <a:schemeClr val="phClr"/>
        </a:fgClr>
        <a:bgClr>
          <a:schemeClr val="phClr">
            <a:lumMod val="20000"/>
            <a:lumOff val="80000"/>
          </a:schemeClr>
        </a:bgClr>
      </a:pattFill>
      <a:effectLst>
        <a:innerShdw blurRad="114300">
          <a:schemeClr val="phClr"/>
        </a:innerShdw>
      </a:effectLst>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50000"/>
            <a:lumOff val="50000"/>
          </a:schemeClr>
        </a:solidFill>
      </a:ln>
    </cs:spPr>
  </cs:downBar>
  <cs:dropLine>
    <cs:lnRef idx="0"/>
    <cs:fillRef idx="0"/>
    <cs:effectRef idx="0"/>
    <cs:fontRef idx="minor">
      <a:schemeClr val="dk1"/>
    </cs:fontRef>
    <cs:spPr>
      <a:ln w="9525">
        <a:solidFill>
          <a:schemeClr val="tx1">
            <a:lumMod val="35000"/>
            <a:lumOff val="65000"/>
          </a:schemeClr>
        </a:solidFill>
        <a:round/>
      </a:ln>
    </cs:spPr>
  </cs:dropLine>
  <cs:errorBar>
    <cs:lnRef idx="0"/>
    <cs:fillRef idx="0"/>
    <cs:effectRef idx="0"/>
    <cs:fontRef idx="minor">
      <a:schemeClr val="dk1"/>
    </cs:fontRef>
    <cs:spPr>
      <a:ln w="9525">
        <a:solidFill>
          <a:schemeClr val="tx1">
            <a:lumMod val="50000"/>
            <a:lumOff val="50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a:solidFill>
          <a:schemeClr val="tx1">
            <a:lumMod val="15000"/>
            <a:lumOff val="85000"/>
          </a:schemeClr>
        </a:solidFill>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35000"/>
            <a:lumOff val="65000"/>
          </a:schemeClr>
        </a:solidFill>
        <a:round/>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50000"/>
        <a:lumOff val="50000"/>
      </a:schemeClr>
    </cs:fontRef>
    <cs:defRPr sz="1800" b="1" kern="1200" cap="all" spc="15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50000"/>
            <a:lumOff val="50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dk1"/>
    </cs:fontRef>
  </cs:wall>
</cs:chartStyle>
</file>

<file path=xl/charts/style3.xml><?xml version="1.0" encoding="utf-8"?>
<cs:chartStyle xmlns:cs="http://schemas.microsoft.com/office/drawing/2012/chartStyle" xmlns:a="http://schemas.openxmlformats.org/drawingml/2006/main" id="203">
  <cs:axisTitle>
    <cs:lnRef idx="0"/>
    <cs:fillRef idx="0"/>
    <cs:effectRef idx="0"/>
    <cs:fontRef idx="minor">
      <a:schemeClr val="tx1">
        <a:lumMod val="65000"/>
        <a:lumOff val="35000"/>
      </a:schemeClr>
    </cs:fontRef>
    <cs:defRPr sz="900" b="1" kern="1200"/>
  </cs:axisTitle>
  <cs:categoryAxis>
    <cs:lnRef idx="0"/>
    <cs:fillRef idx="0"/>
    <cs:effectRef idx="0"/>
    <cs:fontRef idx="minor">
      <a:schemeClr val="tx1">
        <a:lumMod val="65000"/>
        <a:lumOff val="35000"/>
      </a:schemeClr>
    </cs:fontRef>
    <cs:spPr>
      <a:ln w="19050"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styleClr val="auto"/>
    </cs:effectRef>
    <cs:fontRef idx="minor">
      <a:schemeClr val="dk1"/>
    </cs:fontRef>
    <cs:spPr>
      <a:pattFill prst="narHorz">
        <a:fgClr>
          <a:schemeClr val="phClr"/>
        </a:fgClr>
        <a:bgClr>
          <a:schemeClr val="phClr">
            <a:lumMod val="20000"/>
            <a:lumOff val="80000"/>
          </a:schemeClr>
        </a:bgClr>
      </a:pattFill>
      <a:effectLst>
        <a:innerShdw blurRad="114300">
          <a:schemeClr val="phClr"/>
        </a:innerShdw>
      </a:effectLst>
    </cs:spPr>
  </cs:dataPoint>
  <cs:dataPoint3D>
    <cs:lnRef idx="0"/>
    <cs:fillRef idx="0">
      <cs:styleClr val="auto"/>
    </cs:fillRef>
    <cs:effectRef idx="0"/>
    <cs:fontRef idx="minor">
      <a:schemeClr val="dk1"/>
    </cs:fontRef>
    <cs:spPr>
      <a:pattFill prst="narHorz">
        <a:fgClr>
          <a:schemeClr val="phClr"/>
        </a:fgClr>
        <a:bgClr>
          <a:schemeClr val="phClr">
            <a:lumMod val="20000"/>
            <a:lumOff val="80000"/>
          </a:schemeClr>
        </a:bgClr>
      </a:pattFill>
      <a:effectLst>
        <a:innerShdw blurRad="114300">
          <a:schemeClr val="phClr"/>
        </a:innerShdw>
      </a:effectLst>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50000"/>
            <a:lumOff val="50000"/>
          </a:schemeClr>
        </a:solidFill>
      </a:ln>
    </cs:spPr>
  </cs:downBar>
  <cs:dropLine>
    <cs:lnRef idx="0"/>
    <cs:fillRef idx="0"/>
    <cs:effectRef idx="0"/>
    <cs:fontRef idx="minor">
      <a:schemeClr val="dk1"/>
    </cs:fontRef>
    <cs:spPr>
      <a:ln w="9525">
        <a:solidFill>
          <a:schemeClr val="tx1">
            <a:lumMod val="35000"/>
            <a:lumOff val="65000"/>
          </a:schemeClr>
        </a:solidFill>
        <a:round/>
      </a:ln>
    </cs:spPr>
  </cs:dropLine>
  <cs:errorBar>
    <cs:lnRef idx="0"/>
    <cs:fillRef idx="0"/>
    <cs:effectRef idx="0"/>
    <cs:fontRef idx="minor">
      <a:schemeClr val="dk1"/>
    </cs:fontRef>
    <cs:spPr>
      <a:ln w="9525">
        <a:solidFill>
          <a:schemeClr val="tx1">
            <a:lumMod val="50000"/>
            <a:lumOff val="50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a:solidFill>
          <a:schemeClr val="tx1">
            <a:lumMod val="15000"/>
            <a:lumOff val="85000"/>
          </a:schemeClr>
        </a:solidFill>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35000"/>
            <a:lumOff val="65000"/>
          </a:schemeClr>
        </a:solidFill>
        <a:round/>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50000"/>
        <a:lumOff val="50000"/>
      </a:schemeClr>
    </cs:fontRef>
    <cs:defRPr sz="1800" b="1" kern="1200" cap="all" spc="15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50000"/>
            <a:lumOff val="50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dk1"/>
    </cs:fontRef>
  </cs:wall>
</cs:chartStyle>
</file>

<file path=xl/charts/style4.xml><?xml version="1.0" encoding="utf-8"?>
<cs:chartStyle xmlns:cs="http://schemas.microsoft.com/office/drawing/2012/chartStyle" xmlns:a="http://schemas.openxmlformats.org/drawingml/2006/main" id="203">
  <cs:axisTitle>
    <cs:lnRef idx="0"/>
    <cs:fillRef idx="0"/>
    <cs:effectRef idx="0"/>
    <cs:fontRef idx="minor">
      <a:schemeClr val="tx1">
        <a:lumMod val="65000"/>
        <a:lumOff val="35000"/>
      </a:schemeClr>
    </cs:fontRef>
    <cs:defRPr sz="900" b="1" kern="1200"/>
  </cs:axisTitle>
  <cs:categoryAxis>
    <cs:lnRef idx="0"/>
    <cs:fillRef idx="0"/>
    <cs:effectRef idx="0"/>
    <cs:fontRef idx="minor">
      <a:schemeClr val="tx1">
        <a:lumMod val="65000"/>
        <a:lumOff val="35000"/>
      </a:schemeClr>
    </cs:fontRef>
    <cs:spPr>
      <a:ln w="19050"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styleClr val="auto"/>
    </cs:effectRef>
    <cs:fontRef idx="minor">
      <a:schemeClr val="dk1"/>
    </cs:fontRef>
    <cs:spPr>
      <a:pattFill prst="narHorz">
        <a:fgClr>
          <a:schemeClr val="phClr"/>
        </a:fgClr>
        <a:bgClr>
          <a:schemeClr val="phClr">
            <a:lumMod val="20000"/>
            <a:lumOff val="80000"/>
          </a:schemeClr>
        </a:bgClr>
      </a:pattFill>
      <a:effectLst>
        <a:innerShdw blurRad="114300">
          <a:schemeClr val="phClr"/>
        </a:innerShdw>
      </a:effectLst>
    </cs:spPr>
  </cs:dataPoint>
  <cs:dataPoint3D>
    <cs:lnRef idx="0"/>
    <cs:fillRef idx="0">
      <cs:styleClr val="auto"/>
    </cs:fillRef>
    <cs:effectRef idx="0"/>
    <cs:fontRef idx="minor">
      <a:schemeClr val="dk1"/>
    </cs:fontRef>
    <cs:spPr>
      <a:pattFill prst="narHorz">
        <a:fgClr>
          <a:schemeClr val="phClr"/>
        </a:fgClr>
        <a:bgClr>
          <a:schemeClr val="phClr">
            <a:lumMod val="20000"/>
            <a:lumOff val="80000"/>
          </a:schemeClr>
        </a:bgClr>
      </a:pattFill>
      <a:effectLst>
        <a:innerShdw blurRad="114300">
          <a:schemeClr val="phClr"/>
        </a:innerShdw>
      </a:effectLst>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50000"/>
            <a:lumOff val="50000"/>
          </a:schemeClr>
        </a:solidFill>
      </a:ln>
    </cs:spPr>
  </cs:downBar>
  <cs:dropLine>
    <cs:lnRef idx="0"/>
    <cs:fillRef idx="0"/>
    <cs:effectRef idx="0"/>
    <cs:fontRef idx="minor">
      <a:schemeClr val="dk1"/>
    </cs:fontRef>
    <cs:spPr>
      <a:ln w="9525">
        <a:solidFill>
          <a:schemeClr val="tx1">
            <a:lumMod val="35000"/>
            <a:lumOff val="65000"/>
          </a:schemeClr>
        </a:solidFill>
        <a:round/>
      </a:ln>
    </cs:spPr>
  </cs:dropLine>
  <cs:errorBar>
    <cs:lnRef idx="0"/>
    <cs:fillRef idx="0"/>
    <cs:effectRef idx="0"/>
    <cs:fontRef idx="minor">
      <a:schemeClr val="dk1"/>
    </cs:fontRef>
    <cs:spPr>
      <a:ln w="9525">
        <a:solidFill>
          <a:schemeClr val="tx1">
            <a:lumMod val="50000"/>
            <a:lumOff val="50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a:solidFill>
          <a:schemeClr val="tx1">
            <a:lumMod val="15000"/>
            <a:lumOff val="85000"/>
          </a:schemeClr>
        </a:solidFill>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35000"/>
            <a:lumOff val="65000"/>
          </a:schemeClr>
        </a:solidFill>
        <a:round/>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50000"/>
        <a:lumOff val="50000"/>
      </a:schemeClr>
    </cs:fontRef>
    <cs:defRPr sz="1800" b="1" kern="1200" cap="all" spc="15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50000"/>
            <a:lumOff val="50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dk1"/>
    </cs:fontRef>
  </cs:wall>
</cs:chartStyle>
</file>

<file path=xl/charts/style5.xml><?xml version="1.0" encoding="utf-8"?>
<cs:chartStyle xmlns:cs="http://schemas.microsoft.com/office/drawing/2012/chartStyle" xmlns:a="http://schemas.openxmlformats.org/drawingml/2006/main" id="203">
  <cs:axisTitle>
    <cs:lnRef idx="0"/>
    <cs:fillRef idx="0"/>
    <cs:effectRef idx="0"/>
    <cs:fontRef idx="minor">
      <a:schemeClr val="tx1">
        <a:lumMod val="65000"/>
        <a:lumOff val="35000"/>
      </a:schemeClr>
    </cs:fontRef>
    <cs:defRPr sz="900" b="1" kern="1200"/>
  </cs:axisTitle>
  <cs:categoryAxis>
    <cs:lnRef idx="0"/>
    <cs:fillRef idx="0"/>
    <cs:effectRef idx="0"/>
    <cs:fontRef idx="minor">
      <a:schemeClr val="tx1">
        <a:lumMod val="65000"/>
        <a:lumOff val="35000"/>
      </a:schemeClr>
    </cs:fontRef>
    <cs:spPr>
      <a:ln w="19050"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styleClr val="auto"/>
    </cs:effectRef>
    <cs:fontRef idx="minor">
      <a:schemeClr val="dk1"/>
    </cs:fontRef>
    <cs:spPr>
      <a:pattFill prst="narHorz">
        <a:fgClr>
          <a:schemeClr val="phClr"/>
        </a:fgClr>
        <a:bgClr>
          <a:schemeClr val="phClr">
            <a:lumMod val="20000"/>
            <a:lumOff val="80000"/>
          </a:schemeClr>
        </a:bgClr>
      </a:pattFill>
      <a:effectLst>
        <a:innerShdw blurRad="114300">
          <a:schemeClr val="phClr"/>
        </a:innerShdw>
      </a:effectLst>
    </cs:spPr>
  </cs:dataPoint>
  <cs:dataPoint3D>
    <cs:lnRef idx="0"/>
    <cs:fillRef idx="0">
      <cs:styleClr val="auto"/>
    </cs:fillRef>
    <cs:effectRef idx="0"/>
    <cs:fontRef idx="minor">
      <a:schemeClr val="dk1"/>
    </cs:fontRef>
    <cs:spPr>
      <a:pattFill prst="narHorz">
        <a:fgClr>
          <a:schemeClr val="phClr"/>
        </a:fgClr>
        <a:bgClr>
          <a:schemeClr val="phClr">
            <a:lumMod val="20000"/>
            <a:lumOff val="80000"/>
          </a:schemeClr>
        </a:bgClr>
      </a:pattFill>
      <a:effectLst>
        <a:innerShdw blurRad="114300">
          <a:schemeClr val="phClr"/>
        </a:innerShdw>
      </a:effectLst>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50000"/>
            <a:lumOff val="50000"/>
          </a:schemeClr>
        </a:solidFill>
      </a:ln>
    </cs:spPr>
  </cs:downBar>
  <cs:dropLine>
    <cs:lnRef idx="0"/>
    <cs:fillRef idx="0"/>
    <cs:effectRef idx="0"/>
    <cs:fontRef idx="minor">
      <a:schemeClr val="dk1"/>
    </cs:fontRef>
    <cs:spPr>
      <a:ln w="9525">
        <a:solidFill>
          <a:schemeClr val="tx1">
            <a:lumMod val="35000"/>
            <a:lumOff val="65000"/>
          </a:schemeClr>
        </a:solidFill>
        <a:round/>
      </a:ln>
    </cs:spPr>
  </cs:dropLine>
  <cs:errorBar>
    <cs:lnRef idx="0"/>
    <cs:fillRef idx="0"/>
    <cs:effectRef idx="0"/>
    <cs:fontRef idx="minor">
      <a:schemeClr val="dk1"/>
    </cs:fontRef>
    <cs:spPr>
      <a:ln w="9525">
        <a:solidFill>
          <a:schemeClr val="tx1">
            <a:lumMod val="50000"/>
            <a:lumOff val="50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a:solidFill>
          <a:schemeClr val="tx1">
            <a:lumMod val="15000"/>
            <a:lumOff val="85000"/>
          </a:schemeClr>
        </a:solidFill>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35000"/>
            <a:lumOff val="65000"/>
          </a:schemeClr>
        </a:solidFill>
        <a:round/>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50000"/>
        <a:lumOff val="50000"/>
      </a:schemeClr>
    </cs:fontRef>
    <cs:defRPr sz="1800" b="1" kern="1200" cap="all" spc="15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50000"/>
            <a:lumOff val="50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dk1"/>
    </cs:fontRef>
  </cs:wall>
</cs:chartStyle>
</file>

<file path=xl/charts/style6.xml><?xml version="1.0" encoding="utf-8"?>
<cs:chartStyle xmlns:cs="http://schemas.microsoft.com/office/drawing/2012/chartStyle" xmlns:a="http://schemas.openxmlformats.org/drawingml/2006/main" id="203">
  <cs:axisTitle>
    <cs:lnRef idx="0"/>
    <cs:fillRef idx="0"/>
    <cs:effectRef idx="0"/>
    <cs:fontRef idx="minor">
      <a:schemeClr val="tx1">
        <a:lumMod val="65000"/>
        <a:lumOff val="35000"/>
      </a:schemeClr>
    </cs:fontRef>
    <cs:defRPr sz="900" b="1" kern="1200"/>
  </cs:axisTitle>
  <cs:categoryAxis>
    <cs:lnRef idx="0"/>
    <cs:fillRef idx="0"/>
    <cs:effectRef idx="0"/>
    <cs:fontRef idx="minor">
      <a:schemeClr val="tx1">
        <a:lumMod val="65000"/>
        <a:lumOff val="35000"/>
      </a:schemeClr>
    </cs:fontRef>
    <cs:spPr>
      <a:ln w="19050"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styleClr val="auto"/>
    </cs:effectRef>
    <cs:fontRef idx="minor">
      <a:schemeClr val="dk1"/>
    </cs:fontRef>
    <cs:spPr>
      <a:pattFill prst="narHorz">
        <a:fgClr>
          <a:schemeClr val="phClr"/>
        </a:fgClr>
        <a:bgClr>
          <a:schemeClr val="phClr">
            <a:lumMod val="20000"/>
            <a:lumOff val="80000"/>
          </a:schemeClr>
        </a:bgClr>
      </a:pattFill>
      <a:effectLst>
        <a:innerShdw blurRad="114300">
          <a:schemeClr val="phClr"/>
        </a:innerShdw>
      </a:effectLst>
    </cs:spPr>
  </cs:dataPoint>
  <cs:dataPoint3D>
    <cs:lnRef idx="0"/>
    <cs:fillRef idx="0">
      <cs:styleClr val="auto"/>
    </cs:fillRef>
    <cs:effectRef idx="0"/>
    <cs:fontRef idx="minor">
      <a:schemeClr val="dk1"/>
    </cs:fontRef>
    <cs:spPr>
      <a:pattFill prst="narHorz">
        <a:fgClr>
          <a:schemeClr val="phClr"/>
        </a:fgClr>
        <a:bgClr>
          <a:schemeClr val="phClr">
            <a:lumMod val="20000"/>
            <a:lumOff val="80000"/>
          </a:schemeClr>
        </a:bgClr>
      </a:pattFill>
      <a:effectLst>
        <a:innerShdw blurRad="114300">
          <a:schemeClr val="phClr"/>
        </a:innerShdw>
      </a:effectLst>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50000"/>
            <a:lumOff val="50000"/>
          </a:schemeClr>
        </a:solidFill>
      </a:ln>
    </cs:spPr>
  </cs:downBar>
  <cs:dropLine>
    <cs:lnRef idx="0"/>
    <cs:fillRef idx="0"/>
    <cs:effectRef idx="0"/>
    <cs:fontRef idx="minor">
      <a:schemeClr val="dk1"/>
    </cs:fontRef>
    <cs:spPr>
      <a:ln w="9525">
        <a:solidFill>
          <a:schemeClr val="tx1">
            <a:lumMod val="35000"/>
            <a:lumOff val="65000"/>
          </a:schemeClr>
        </a:solidFill>
        <a:round/>
      </a:ln>
    </cs:spPr>
  </cs:dropLine>
  <cs:errorBar>
    <cs:lnRef idx="0"/>
    <cs:fillRef idx="0"/>
    <cs:effectRef idx="0"/>
    <cs:fontRef idx="minor">
      <a:schemeClr val="dk1"/>
    </cs:fontRef>
    <cs:spPr>
      <a:ln w="9525">
        <a:solidFill>
          <a:schemeClr val="tx1">
            <a:lumMod val="50000"/>
            <a:lumOff val="50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a:solidFill>
          <a:schemeClr val="tx1">
            <a:lumMod val="15000"/>
            <a:lumOff val="85000"/>
          </a:schemeClr>
        </a:solidFill>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35000"/>
            <a:lumOff val="65000"/>
          </a:schemeClr>
        </a:solidFill>
        <a:round/>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50000"/>
        <a:lumOff val="50000"/>
      </a:schemeClr>
    </cs:fontRef>
    <cs:defRPr sz="1800" b="1" kern="1200" cap="all" spc="15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50000"/>
            <a:lumOff val="50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dk1"/>
    </cs:fontRef>
  </cs:wall>
</cs:chartStyle>
</file>

<file path=xl/charts/style7.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1.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2.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3.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3" Type="http://schemas.openxmlformats.org/officeDocument/2006/relationships/chart" Target="../charts/chart3.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chart" Target="../charts/chart6.xml"/><Relationship Id="rId5" Type="http://schemas.openxmlformats.org/officeDocument/2006/relationships/chart" Target="../charts/chart5.xml"/><Relationship Id="rId4" Type="http://schemas.openxmlformats.org/officeDocument/2006/relationships/chart" Target="../charts/chart4.xml"/></Relationships>
</file>

<file path=xl/drawings/_rels/drawing2.xml.rels><?xml version="1.0" encoding="UTF-8" standalone="yes"?>
<Relationships xmlns="http://schemas.openxmlformats.org/package/2006/relationships"><Relationship Id="rId3" Type="http://schemas.openxmlformats.org/officeDocument/2006/relationships/chart" Target="../charts/chart9.xml"/><Relationship Id="rId2" Type="http://schemas.openxmlformats.org/officeDocument/2006/relationships/chart" Target="../charts/chart8.xml"/><Relationship Id="rId1" Type="http://schemas.openxmlformats.org/officeDocument/2006/relationships/chart" Target="../charts/chart7.xml"/><Relationship Id="rId6" Type="http://schemas.openxmlformats.org/officeDocument/2006/relationships/chart" Target="../charts/chart12.xml"/><Relationship Id="rId5" Type="http://schemas.openxmlformats.org/officeDocument/2006/relationships/chart" Target="../charts/chart11.xml"/><Relationship Id="rId4" Type="http://schemas.openxmlformats.org/officeDocument/2006/relationships/chart" Target="../charts/chart10.xml"/></Relationships>
</file>

<file path=xl/drawings/_rels/drawing3.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s>
</file>

<file path=xl/drawings/_rels/drawing4.xml.rels><?xml version="1.0" encoding="UTF-8" standalone="yes"?>
<Relationships xmlns="http://schemas.openxmlformats.org/package/2006/relationships"><Relationship Id="rId3" Type="http://schemas.openxmlformats.org/officeDocument/2006/relationships/image" Target="../media/image9.png"/><Relationship Id="rId2" Type="http://schemas.openxmlformats.org/officeDocument/2006/relationships/image" Target="../media/image8.png"/><Relationship Id="rId1" Type="http://schemas.openxmlformats.org/officeDocument/2006/relationships/image" Target="../media/image7.png"/><Relationship Id="rId6" Type="http://schemas.openxmlformats.org/officeDocument/2006/relationships/image" Target="../media/image12.png"/><Relationship Id="rId5" Type="http://schemas.openxmlformats.org/officeDocument/2006/relationships/image" Target="../media/image11.png"/><Relationship Id="rId4" Type="http://schemas.openxmlformats.org/officeDocument/2006/relationships/image" Target="../media/image10.png"/></Relationships>
</file>

<file path=xl/drawings/_rels/drawing5.xml.rels><?xml version="1.0" encoding="UTF-8" standalone="yes"?>
<Relationships xmlns="http://schemas.openxmlformats.org/package/2006/relationships"><Relationship Id="rId3" Type="http://schemas.openxmlformats.org/officeDocument/2006/relationships/image" Target="../media/image15.png"/><Relationship Id="rId2" Type="http://schemas.openxmlformats.org/officeDocument/2006/relationships/image" Target="../media/image14.png"/><Relationship Id="rId1" Type="http://schemas.openxmlformats.org/officeDocument/2006/relationships/image" Target="../media/image13.png"/><Relationship Id="rId4" Type="http://schemas.openxmlformats.org/officeDocument/2006/relationships/image" Target="../media/image16.png"/></Relationships>
</file>

<file path=xl/drawings/_rels/drawing6.xml.rels><?xml version="1.0" encoding="UTF-8" standalone="yes"?>
<Relationships xmlns="http://schemas.openxmlformats.org/package/2006/relationships"><Relationship Id="rId8" Type="http://schemas.openxmlformats.org/officeDocument/2006/relationships/image" Target="../media/image24.png"/><Relationship Id="rId3" Type="http://schemas.openxmlformats.org/officeDocument/2006/relationships/image" Target="../media/image19.png"/><Relationship Id="rId7" Type="http://schemas.openxmlformats.org/officeDocument/2006/relationships/image" Target="../media/image23.png"/><Relationship Id="rId2" Type="http://schemas.openxmlformats.org/officeDocument/2006/relationships/image" Target="../media/image18.png"/><Relationship Id="rId1" Type="http://schemas.openxmlformats.org/officeDocument/2006/relationships/image" Target="../media/image17.png"/><Relationship Id="rId6" Type="http://schemas.openxmlformats.org/officeDocument/2006/relationships/image" Target="../media/image22.png"/><Relationship Id="rId5" Type="http://schemas.openxmlformats.org/officeDocument/2006/relationships/image" Target="../media/image21.png"/><Relationship Id="rId4" Type="http://schemas.openxmlformats.org/officeDocument/2006/relationships/image" Target="../media/image20.png"/></Relationships>
</file>

<file path=xl/drawings/_rels/drawing7.xml.rels><?xml version="1.0" encoding="UTF-8" standalone="yes"?>
<Relationships xmlns="http://schemas.openxmlformats.org/package/2006/relationships"><Relationship Id="rId2" Type="http://schemas.openxmlformats.org/officeDocument/2006/relationships/image" Target="../media/image25.png"/><Relationship Id="rId1" Type="http://schemas.openxmlformats.org/officeDocument/2006/relationships/chart" Target="../charts/chart13.xml"/></Relationships>
</file>

<file path=xl/drawings/drawing1.xml><?xml version="1.0" encoding="utf-8"?>
<xdr:wsDr xmlns:xdr="http://schemas.openxmlformats.org/drawingml/2006/spreadsheetDrawing" xmlns:a="http://schemas.openxmlformats.org/drawingml/2006/main">
  <xdr:twoCellAnchor>
    <xdr:from>
      <xdr:col>2</xdr:col>
      <xdr:colOff>761997</xdr:colOff>
      <xdr:row>0</xdr:row>
      <xdr:rowOff>100012</xdr:rowOff>
    </xdr:from>
    <xdr:to>
      <xdr:col>12</xdr:col>
      <xdr:colOff>66675</xdr:colOff>
      <xdr:row>14</xdr:row>
      <xdr:rowOff>176212</xdr:rowOff>
    </xdr:to>
    <xdr:graphicFrame macro="">
      <xdr:nvGraphicFramePr>
        <xdr:cNvPr id="3" name="Gráfico 2">
          <a:extLst>
            <a:ext uri="{FF2B5EF4-FFF2-40B4-BE49-F238E27FC236}">
              <a16:creationId xmlns:a16="http://schemas.microsoft.com/office/drawing/2014/main" id="{2B8AB476-3A21-9965-7FE6-F3A8ED0B77F8}"/>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xdr:col>
      <xdr:colOff>733421</xdr:colOff>
      <xdr:row>24</xdr:row>
      <xdr:rowOff>166686</xdr:rowOff>
    </xdr:from>
    <xdr:to>
      <xdr:col>14</xdr:col>
      <xdr:colOff>352424</xdr:colOff>
      <xdr:row>39</xdr:row>
      <xdr:rowOff>190499</xdr:rowOff>
    </xdr:to>
    <xdr:graphicFrame macro="">
      <xdr:nvGraphicFramePr>
        <xdr:cNvPr id="4" name="Gráfico 3">
          <a:extLst>
            <a:ext uri="{FF2B5EF4-FFF2-40B4-BE49-F238E27FC236}">
              <a16:creationId xmlns:a16="http://schemas.microsoft.com/office/drawing/2014/main" id="{A7ED7151-8694-A89E-48E2-C7B77446A13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3</xdr:col>
      <xdr:colOff>9524</xdr:colOff>
      <xdr:row>53</xdr:row>
      <xdr:rowOff>171450</xdr:rowOff>
    </xdr:from>
    <xdr:to>
      <xdr:col>14</xdr:col>
      <xdr:colOff>57149</xdr:colOff>
      <xdr:row>68</xdr:row>
      <xdr:rowOff>119062</xdr:rowOff>
    </xdr:to>
    <xdr:graphicFrame macro="">
      <xdr:nvGraphicFramePr>
        <xdr:cNvPr id="5" name="Gráfico 4">
          <a:extLst>
            <a:ext uri="{FF2B5EF4-FFF2-40B4-BE49-F238E27FC236}">
              <a16:creationId xmlns:a16="http://schemas.microsoft.com/office/drawing/2014/main" id="{8252A42A-514F-F744-95C6-5D7E30816626}"/>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2</xdr:col>
      <xdr:colOff>752475</xdr:colOff>
      <xdr:row>84</xdr:row>
      <xdr:rowOff>23812</xdr:rowOff>
    </xdr:from>
    <xdr:to>
      <xdr:col>12</xdr:col>
      <xdr:colOff>190500</xdr:colOff>
      <xdr:row>98</xdr:row>
      <xdr:rowOff>100012</xdr:rowOff>
    </xdr:to>
    <xdr:graphicFrame macro="">
      <xdr:nvGraphicFramePr>
        <xdr:cNvPr id="6" name="Gráfico 5">
          <a:extLst>
            <a:ext uri="{FF2B5EF4-FFF2-40B4-BE49-F238E27FC236}">
              <a16:creationId xmlns:a16="http://schemas.microsoft.com/office/drawing/2014/main" id="{C457748D-AEFE-79A5-38EA-56E9B478CF2A}"/>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3</xdr:col>
      <xdr:colOff>19050</xdr:colOff>
      <xdr:row>113</xdr:row>
      <xdr:rowOff>42862</xdr:rowOff>
    </xdr:from>
    <xdr:to>
      <xdr:col>14</xdr:col>
      <xdr:colOff>0</xdr:colOff>
      <xdr:row>127</xdr:row>
      <xdr:rowOff>119062</xdr:rowOff>
    </xdr:to>
    <xdr:graphicFrame macro="">
      <xdr:nvGraphicFramePr>
        <xdr:cNvPr id="7" name="Gráfico 6">
          <a:extLst>
            <a:ext uri="{FF2B5EF4-FFF2-40B4-BE49-F238E27FC236}">
              <a16:creationId xmlns:a16="http://schemas.microsoft.com/office/drawing/2014/main" id="{FB733695-6B37-6050-D87D-30D81164F6FC}"/>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3</xdr:col>
      <xdr:colOff>0</xdr:colOff>
      <xdr:row>143</xdr:row>
      <xdr:rowOff>14287</xdr:rowOff>
    </xdr:from>
    <xdr:to>
      <xdr:col>11</xdr:col>
      <xdr:colOff>285750</xdr:colOff>
      <xdr:row>157</xdr:row>
      <xdr:rowOff>90487</xdr:rowOff>
    </xdr:to>
    <xdr:graphicFrame macro="">
      <xdr:nvGraphicFramePr>
        <xdr:cNvPr id="8" name="Gráfico 7">
          <a:extLst>
            <a:ext uri="{FF2B5EF4-FFF2-40B4-BE49-F238E27FC236}">
              <a16:creationId xmlns:a16="http://schemas.microsoft.com/office/drawing/2014/main" id="{1ED32768-D322-08F6-4C5D-C2441C89276D}"/>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wsDr>
</file>

<file path=xl/drawings/drawing2.xml><?xml version="1.0" encoding="utf-8"?>
<xdr:wsDr xmlns:xdr="http://schemas.openxmlformats.org/drawingml/2006/spreadsheetDrawing" xmlns:a="http://schemas.openxmlformats.org/drawingml/2006/main">
  <xdr:twoCellAnchor>
    <xdr:from>
      <xdr:col>7</xdr:col>
      <xdr:colOff>359832</xdr:colOff>
      <xdr:row>4</xdr:row>
      <xdr:rowOff>57149</xdr:rowOff>
    </xdr:from>
    <xdr:to>
      <xdr:col>15</xdr:col>
      <xdr:colOff>709083</xdr:colOff>
      <xdr:row>22</xdr:row>
      <xdr:rowOff>63500</xdr:rowOff>
    </xdr:to>
    <xdr:graphicFrame macro="">
      <xdr:nvGraphicFramePr>
        <xdr:cNvPr id="3" name="Gráfico 2">
          <a:extLst>
            <a:ext uri="{FF2B5EF4-FFF2-40B4-BE49-F238E27FC236}">
              <a16:creationId xmlns:a16="http://schemas.microsoft.com/office/drawing/2014/main" id="{FB311B4E-C341-6BBF-EDE3-0472FAA07344}"/>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7</xdr:col>
      <xdr:colOff>412750</xdr:colOff>
      <xdr:row>27</xdr:row>
      <xdr:rowOff>116417</xdr:rowOff>
    </xdr:from>
    <xdr:to>
      <xdr:col>16</xdr:col>
      <xdr:colOff>338666</xdr:colOff>
      <xdr:row>48</xdr:row>
      <xdr:rowOff>84667</xdr:rowOff>
    </xdr:to>
    <xdr:graphicFrame macro="">
      <xdr:nvGraphicFramePr>
        <xdr:cNvPr id="5" name="Gráfico 4">
          <a:extLst>
            <a:ext uri="{FF2B5EF4-FFF2-40B4-BE49-F238E27FC236}">
              <a16:creationId xmlns:a16="http://schemas.microsoft.com/office/drawing/2014/main" id="{737C5587-4B66-01F2-DE07-F6D77C089D7B}"/>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8</xdr:col>
      <xdr:colOff>10582</xdr:colOff>
      <xdr:row>55</xdr:row>
      <xdr:rowOff>88899</xdr:rowOff>
    </xdr:from>
    <xdr:to>
      <xdr:col>16</xdr:col>
      <xdr:colOff>476250</xdr:colOff>
      <xdr:row>74</xdr:row>
      <xdr:rowOff>74083</xdr:rowOff>
    </xdr:to>
    <xdr:graphicFrame macro="">
      <xdr:nvGraphicFramePr>
        <xdr:cNvPr id="6" name="Gráfico 5">
          <a:extLst>
            <a:ext uri="{FF2B5EF4-FFF2-40B4-BE49-F238E27FC236}">
              <a16:creationId xmlns:a16="http://schemas.microsoft.com/office/drawing/2014/main" id="{5B272A76-1DEC-BF70-169B-321F7DC2ECF2}"/>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8</xdr:col>
      <xdr:colOff>84668</xdr:colOff>
      <xdr:row>85</xdr:row>
      <xdr:rowOff>78317</xdr:rowOff>
    </xdr:from>
    <xdr:to>
      <xdr:col>16</xdr:col>
      <xdr:colOff>0</xdr:colOff>
      <xdr:row>106</xdr:row>
      <xdr:rowOff>42333</xdr:rowOff>
    </xdr:to>
    <xdr:graphicFrame macro="">
      <xdr:nvGraphicFramePr>
        <xdr:cNvPr id="7" name="Gráfico 6">
          <a:extLst>
            <a:ext uri="{FF2B5EF4-FFF2-40B4-BE49-F238E27FC236}">
              <a16:creationId xmlns:a16="http://schemas.microsoft.com/office/drawing/2014/main" id="{333F5434-7C18-7895-249D-4E44ADB4B18F}"/>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7</xdr:col>
      <xdr:colOff>756047</xdr:colOff>
      <xdr:row>113</xdr:row>
      <xdr:rowOff>3570</xdr:rowOff>
    </xdr:from>
    <xdr:to>
      <xdr:col>17</xdr:col>
      <xdr:colOff>309563</xdr:colOff>
      <xdr:row>137</xdr:row>
      <xdr:rowOff>154781</xdr:rowOff>
    </xdr:to>
    <xdr:graphicFrame macro="">
      <xdr:nvGraphicFramePr>
        <xdr:cNvPr id="8" name="Gráfico 7">
          <a:extLst>
            <a:ext uri="{FF2B5EF4-FFF2-40B4-BE49-F238E27FC236}">
              <a16:creationId xmlns:a16="http://schemas.microsoft.com/office/drawing/2014/main" id="{5A6DF550-194A-7EF6-C36B-F47A5C49517F}"/>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8</xdr:col>
      <xdr:colOff>5952</xdr:colOff>
      <xdr:row>144</xdr:row>
      <xdr:rowOff>27383</xdr:rowOff>
    </xdr:from>
    <xdr:to>
      <xdr:col>17</xdr:col>
      <xdr:colOff>357187</xdr:colOff>
      <xdr:row>165</xdr:row>
      <xdr:rowOff>59530</xdr:rowOff>
    </xdr:to>
    <xdr:graphicFrame macro="">
      <xdr:nvGraphicFramePr>
        <xdr:cNvPr id="9" name="Gráfico 8">
          <a:extLst>
            <a:ext uri="{FF2B5EF4-FFF2-40B4-BE49-F238E27FC236}">
              <a16:creationId xmlns:a16="http://schemas.microsoft.com/office/drawing/2014/main" id="{940292C0-5179-8E8E-03C0-A01E7E8ED488}"/>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wsDr>
</file>

<file path=xl/drawings/drawing3.xml><?xml version="1.0" encoding="utf-8"?>
<xdr:wsDr xmlns:xdr="http://schemas.openxmlformats.org/drawingml/2006/spreadsheetDrawing" xmlns:a="http://schemas.openxmlformats.org/drawingml/2006/main">
  <xdr:twoCellAnchor editAs="oneCell">
    <xdr:from>
      <xdr:col>14</xdr:col>
      <xdr:colOff>9525</xdr:colOff>
      <xdr:row>0</xdr:row>
      <xdr:rowOff>0</xdr:rowOff>
    </xdr:from>
    <xdr:to>
      <xdr:col>18</xdr:col>
      <xdr:colOff>317500</xdr:colOff>
      <xdr:row>23</xdr:row>
      <xdr:rowOff>69739</xdr:rowOff>
    </xdr:to>
    <xdr:pic>
      <xdr:nvPicPr>
        <xdr:cNvPr id="2" name="Imagen 1">
          <a:extLst>
            <a:ext uri="{FF2B5EF4-FFF2-40B4-BE49-F238E27FC236}">
              <a16:creationId xmlns:a16="http://schemas.microsoft.com/office/drawing/2014/main" id="{ECDC7F48-0D73-4ABC-8B65-D8F09DB5D795}"/>
            </a:ext>
          </a:extLst>
        </xdr:cNvPr>
        <xdr:cNvPicPr>
          <a:picLocks noChangeAspect="1"/>
        </xdr:cNvPicPr>
      </xdr:nvPicPr>
      <xdr:blipFill>
        <a:blip xmlns:r="http://schemas.openxmlformats.org/officeDocument/2006/relationships" r:embed="rId1"/>
        <a:stretch>
          <a:fillRect/>
        </a:stretch>
      </xdr:blipFill>
      <xdr:spPr>
        <a:xfrm>
          <a:off x="10963275" y="0"/>
          <a:ext cx="3355975" cy="4451239"/>
        </a:xfrm>
        <a:prstGeom prst="rect">
          <a:avLst/>
        </a:prstGeom>
      </xdr:spPr>
    </xdr:pic>
    <xdr:clientData/>
  </xdr:twoCellAnchor>
  <xdr:twoCellAnchor editAs="oneCell">
    <xdr:from>
      <xdr:col>15</xdr:col>
      <xdr:colOff>0</xdr:colOff>
      <xdr:row>45</xdr:row>
      <xdr:rowOff>0</xdr:rowOff>
    </xdr:from>
    <xdr:to>
      <xdr:col>23</xdr:col>
      <xdr:colOff>524799</xdr:colOff>
      <xdr:row>62</xdr:row>
      <xdr:rowOff>95715</xdr:rowOff>
    </xdr:to>
    <xdr:pic>
      <xdr:nvPicPr>
        <xdr:cNvPr id="3" name="Imagen 2">
          <a:extLst>
            <a:ext uri="{FF2B5EF4-FFF2-40B4-BE49-F238E27FC236}">
              <a16:creationId xmlns:a16="http://schemas.microsoft.com/office/drawing/2014/main" id="{79F35849-ECE6-47FF-A662-D47755AAB246}"/>
            </a:ext>
          </a:extLst>
        </xdr:cNvPr>
        <xdr:cNvPicPr>
          <a:picLocks noChangeAspect="1"/>
        </xdr:cNvPicPr>
      </xdr:nvPicPr>
      <xdr:blipFill>
        <a:blip xmlns:r="http://schemas.openxmlformats.org/officeDocument/2006/relationships" r:embed="rId2"/>
        <a:stretch>
          <a:fillRect/>
        </a:stretch>
      </xdr:blipFill>
      <xdr:spPr>
        <a:xfrm>
          <a:off x="11715750" y="9210675"/>
          <a:ext cx="6620799" cy="3334215"/>
        </a:xfrm>
        <a:prstGeom prst="rect">
          <a:avLst/>
        </a:prstGeom>
      </xdr:spPr>
    </xdr:pic>
    <xdr:clientData/>
  </xdr:twoCellAnchor>
  <xdr:twoCellAnchor editAs="oneCell">
    <xdr:from>
      <xdr:col>15</xdr:col>
      <xdr:colOff>0</xdr:colOff>
      <xdr:row>64</xdr:row>
      <xdr:rowOff>0</xdr:rowOff>
    </xdr:from>
    <xdr:to>
      <xdr:col>25</xdr:col>
      <xdr:colOff>553591</xdr:colOff>
      <xdr:row>78</xdr:row>
      <xdr:rowOff>28951</xdr:rowOff>
    </xdr:to>
    <xdr:pic>
      <xdr:nvPicPr>
        <xdr:cNvPr id="4" name="Imagen 3">
          <a:extLst>
            <a:ext uri="{FF2B5EF4-FFF2-40B4-BE49-F238E27FC236}">
              <a16:creationId xmlns:a16="http://schemas.microsoft.com/office/drawing/2014/main" id="{D11CBBA7-1B4F-4017-BA72-32A671AD3FED}"/>
            </a:ext>
          </a:extLst>
        </xdr:cNvPr>
        <xdr:cNvPicPr>
          <a:picLocks noChangeAspect="1"/>
        </xdr:cNvPicPr>
      </xdr:nvPicPr>
      <xdr:blipFill>
        <a:blip xmlns:r="http://schemas.openxmlformats.org/officeDocument/2006/relationships" r:embed="rId3"/>
        <a:stretch>
          <a:fillRect/>
        </a:stretch>
      </xdr:blipFill>
      <xdr:spPr>
        <a:xfrm>
          <a:off x="11715750" y="12830175"/>
          <a:ext cx="8173591" cy="2695951"/>
        </a:xfrm>
        <a:prstGeom prst="rect">
          <a:avLst/>
        </a:prstGeom>
      </xdr:spPr>
    </xdr:pic>
    <xdr:clientData/>
  </xdr:twoCellAnchor>
  <xdr:twoCellAnchor editAs="oneCell">
    <xdr:from>
      <xdr:col>15</xdr:col>
      <xdr:colOff>0</xdr:colOff>
      <xdr:row>79</xdr:row>
      <xdr:rowOff>0</xdr:rowOff>
    </xdr:from>
    <xdr:to>
      <xdr:col>24</xdr:col>
      <xdr:colOff>534432</xdr:colOff>
      <xdr:row>94</xdr:row>
      <xdr:rowOff>57557</xdr:rowOff>
    </xdr:to>
    <xdr:pic>
      <xdr:nvPicPr>
        <xdr:cNvPr id="5" name="Imagen 4">
          <a:extLst>
            <a:ext uri="{FF2B5EF4-FFF2-40B4-BE49-F238E27FC236}">
              <a16:creationId xmlns:a16="http://schemas.microsoft.com/office/drawing/2014/main" id="{A0709C4C-80A2-4E00-B7B3-EFCFB2B7D8CD}"/>
            </a:ext>
          </a:extLst>
        </xdr:cNvPr>
        <xdr:cNvPicPr>
          <a:picLocks noChangeAspect="1"/>
        </xdr:cNvPicPr>
      </xdr:nvPicPr>
      <xdr:blipFill>
        <a:blip xmlns:r="http://schemas.openxmlformats.org/officeDocument/2006/relationships" r:embed="rId4"/>
        <a:stretch>
          <a:fillRect/>
        </a:stretch>
      </xdr:blipFill>
      <xdr:spPr>
        <a:xfrm>
          <a:off x="11715750" y="15687675"/>
          <a:ext cx="7392432" cy="2915057"/>
        </a:xfrm>
        <a:prstGeom prst="rect">
          <a:avLst/>
        </a:prstGeom>
      </xdr:spPr>
    </xdr:pic>
    <xdr:clientData/>
  </xdr:twoCellAnchor>
  <xdr:twoCellAnchor editAs="oneCell">
    <xdr:from>
      <xdr:col>16</xdr:col>
      <xdr:colOff>0</xdr:colOff>
      <xdr:row>96</xdr:row>
      <xdr:rowOff>0</xdr:rowOff>
    </xdr:from>
    <xdr:to>
      <xdr:col>35</xdr:col>
      <xdr:colOff>760095</xdr:colOff>
      <xdr:row>155</xdr:row>
      <xdr:rowOff>189071</xdr:rowOff>
    </xdr:to>
    <xdr:pic>
      <xdr:nvPicPr>
        <xdr:cNvPr id="6" name="Imagen 5">
          <a:extLst>
            <a:ext uri="{FF2B5EF4-FFF2-40B4-BE49-F238E27FC236}">
              <a16:creationId xmlns:a16="http://schemas.microsoft.com/office/drawing/2014/main" id="{BD14A6D7-286B-48EC-9F15-98DD6EA7FD2A}"/>
            </a:ext>
          </a:extLst>
        </xdr:cNvPr>
        <xdr:cNvPicPr>
          <a:picLocks noChangeAspect="1"/>
        </xdr:cNvPicPr>
      </xdr:nvPicPr>
      <xdr:blipFill>
        <a:blip xmlns:r="http://schemas.openxmlformats.org/officeDocument/2006/relationships" r:embed="rId5"/>
        <a:stretch>
          <a:fillRect/>
        </a:stretch>
      </xdr:blipFill>
      <xdr:spPr>
        <a:xfrm>
          <a:off x="12477750" y="18926175"/>
          <a:ext cx="15238095" cy="11428571"/>
        </a:xfrm>
        <a:prstGeom prst="rect">
          <a:avLst/>
        </a:prstGeom>
      </xdr:spPr>
    </xdr:pic>
    <xdr:clientData/>
  </xdr:twoCellAnchor>
  <xdr:twoCellAnchor>
    <xdr:from>
      <xdr:col>25</xdr:col>
      <xdr:colOff>628650</xdr:colOff>
      <xdr:row>116</xdr:row>
      <xdr:rowOff>133350</xdr:rowOff>
    </xdr:from>
    <xdr:to>
      <xdr:col>32</xdr:col>
      <xdr:colOff>209550</xdr:colOff>
      <xdr:row>124</xdr:row>
      <xdr:rowOff>57150</xdr:rowOff>
    </xdr:to>
    <xdr:cxnSp macro="">
      <xdr:nvCxnSpPr>
        <xdr:cNvPr id="7" name="Conector recto de flecha 6">
          <a:extLst>
            <a:ext uri="{FF2B5EF4-FFF2-40B4-BE49-F238E27FC236}">
              <a16:creationId xmlns:a16="http://schemas.microsoft.com/office/drawing/2014/main" id="{F0446503-68D4-4275-88C7-93ABFBA7BBD6}"/>
            </a:ext>
          </a:extLst>
        </xdr:cNvPr>
        <xdr:cNvCxnSpPr/>
      </xdr:nvCxnSpPr>
      <xdr:spPr>
        <a:xfrm flipH="1" flipV="1">
          <a:off x="19964400" y="22869525"/>
          <a:ext cx="4914900" cy="1447800"/>
        </a:xfrm>
        <a:prstGeom prst="straightConnector1">
          <a:avLst/>
        </a:prstGeom>
        <a:ln w="76200" cap="flat" cmpd="sng" algn="ctr">
          <a:solidFill>
            <a:srgbClr val="FF0000"/>
          </a:solidFill>
          <a:prstDash val="solid"/>
          <a:round/>
          <a:headEnd type="none" w="med" len="med"/>
          <a:tailEnd type="arrow"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24</xdr:col>
      <xdr:colOff>742950</xdr:colOff>
      <xdr:row>124</xdr:row>
      <xdr:rowOff>133350</xdr:rowOff>
    </xdr:from>
    <xdr:to>
      <xdr:col>25</xdr:col>
      <xdr:colOff>0</xdr:colOff>
      <xdr:row>130</xdr:row>
      <xdr:rowOff>19050</xdr:rowOff>
    </xdr:to>
    <xdr:cxnSp macro="">
      <xdr:nvCxnSpPr>
        <xdr:cNvPr id="8" name="Conector recto de flecha 7">
          <a:extLst>
            <a:ext uri="{FF2B5EF4-FFF2-40B4-BE49-F238E27FC236}">
              <a16:creationId xmlns:a16="http://schemas.microsoft.com/office/drawing/2014/main" id="{F252D579-3AE1-418A-B29D-F9AF55E92068}"/>
            </a:ext>
          </a:extLst>
        </xdr:cNvPr>
        <xdr:cNvCxnSpPr/>
      </xdr:nvCxnSpPr>
      <xdr:spPr>
        <a:xfrm flipH="1">
          <a:off x="19316700" y="24393525"/>
          <a:ext cx="19050" cy="1028700"/>
        </a:xfrm>
        <a:prstGeom prst="straightConnector1">
          <a:avLst/>
        </a:prstGeom>
        <a:ln w="76200">
          <a:solidFill>
            <a:srgbClr val="FF0000"/>
          </a:solidFill>
          <a:tailEnd type="triangle"/>
        </a:ln>
      </xdr:spPr>
      <xdr:style>
        <a:lnRef idx="2">
          <a:schemeClr val="accent1"/>
        </a:lnRef>
        <a:fillRef idx="0">
          <a:schemeClr val="accent1"/>
        </a:fillRef>
        <a:effectRef idx="1">
          <a:schemeClr val="accent1"/>
        </a:effectRef>
        <a:fontRef idx="minor">
          <a:schemeClr val="tx1"/>
        </a:fontRef>
      </xdr:style>
    </xdr:cxnSp>
    <xdr:clientData/>
  </xdr:twoCellAnchor>
  <xdr:twoCellAnchor>
    <xdr:from>
      <xdr:col>25</xdr:col>
      <xdr:colOff>142875</xdr:colOff>
      <xdr:row>131</xdr:row>
      <xdr:rowOff>-1</xdr:rowOff>
    </xdr:from>
    <xdr:to>
      <xdr:col>26</xdr:col>
      <xdr:colOff>71437</xdr:colOff>
      <xdr:row>139</xdr:row>
      <xdr:rowOff>23812</xdr:rowOff>
    </xdr:to>
    <xdr:cxnSp macro="">
      <xdr:nvCxnSpPr>
        <xdr:cNvPr id="9" name="Conector recto de flecha 8">
          <a:extLst>
            <a:ext uri="{FF2B5EF4-FFF2-40B4-BE49-F238E27FC236}">
              <a16:creationId xmlns:a16="http://schemas.microsoft.com/office/drawing/2014/main" id="{1E05F565-A860-482B-A1C9-937615513F59}"/>
            </a:ext>
          </a:extLst>
        </xdr:cNvPr>
        <xdr:cNvCxnSpPr/>
      </xdr:nvCxnSpPr>
      <xdr:spPr>
        <a:xfrm>
          <a:off x="19478625" y="25593674"/>
          <a:ext cx="690562" cy="1547813"/>
        </a:xfrm>
        <a:prstGeom prst="straightConnector1">
          <a:avLst/>
        </a:prstGeom>
        <a:ln w="76200">
          <a:solidFill>
            <a:srgbClr val="FF0000"/>
          </a:solidFill>
          <a:tailEnd type="triangle"/>
        </a:ln>
      </xdr:spPr>
      <xdr:style>
        <a:lnRef idx="2">
          <a:schemeClr val="accent1"/>
        </a:lnRef>
        <a:fillRef idx="0">
          <a:schemeClr val="accent1"/>
        </a:fillRef>
        <a:effectRef idx="1">
          <a:schemeClr val="accent1"/>
        </a:effectRef>
        <a:fontRef idx="minor">
          <a:schemeClr val="tx1"/>
        </a:fontRef>
      </xdr:style>
    </xdr:cxnSp>
    <xdr:clientData/>
  </xdr:twoCellAnchor>
  <xdr:twoCellAnchor>
    <xdr:from>
      <xdr:col>30</xdr:col>
      <xdr:colOff>428625</xdr:colOff>
      <xdr:row>149</xdr:row>
      <xdr:rowOff>47624</xdr:rowOff>
    </xdr:from>
    <xdr:to>
      <xdr:col>32</xdr:col>
      <xdr:colOff>571500</xdr:colOff>
      <xdr:row>151</xdr:row>
      <xdr:rowOff>47624</xdr:rowOff>
    </xdr:to>
    <xdr:cxnSp macro="">
      <xdr:nvCxnSpPr>
        <xdr:cNvPr id="10" name="Conector recto de flecha 9">
          <a:extLst>
            <a:ext uri="{FF2B5EF4-FFF2-40B4-BE49-F238E27FC236}">
              <a16:creationId xmlns:a16="http://schemas.microsoft.com/office/drawing/2014/main" id="{13E7DD4A-5514-4A25-8B5F-3FFEE041DEC9}"/>
            </a:ext>
          </a:extLst>
        </xdr:cNvPr>
        <xdr:cNvCxnSpPr/>
      </xdr:nvCxnSpPr>
      <xdr:spPr>
        <a:xfrm flipV="1">
          <a:off x="23574375" y="29070299"/>
          <a:ext cx="1666875" cy="381000"/>
        </a:xfrm>
        <a:prstGeom prst="straightConnector1">
          <a:avLst/>
        </a:prstGeom>
        <a:ln w="76200">
          <a:solidFill>
            <a:srgbClr val="FF0000"/>
          </a:solidFill>
          <a:tailEnd type="triangle"/>
        </a:ln>
      </xdr:spPr>
      <xdr:style>
        <a:lnRef idx="2">
          <a:schemeClr val="accent1"/>
        </a:lnRef>
        <a:fillRef idx="0">
          <a:schemeClr val="accent1"/>
        </a:fillRef>
        <a:effectRef idx="1">
          <a:schemeClr val="accent1"/>
        </a:effectRef>
        <a:fontRef idx="minor">
          <a:schemeClr val="tx1"/>
        </a:fontRef>
      </xdr:style>
    </xdr:cxnSp>
    <xdr:clientData/>
  </xdr:twoCellAnchor>
  <xdr:twoCellAnchor editAs="oneCell">
    <xdr:from>
      <xdr:col>40</xdr:col>
      <xdr:colOff>714375</xdr:colOff>
      <xdr:row>95</xdr:row>
      <xdr:rowOff>142875</xdr:rowOff>
    </xdr:from>
    <xdr:to>
      <xdr:col>60</xdr:col>
      <xdr:colOff>712470</xdr:colOff>
      <xdr:row>155</xdr:row>
      <xdr:rowOff>141446</xdr:rowOff>
    </xdr:to>
    <xdr:pic>
      <xdr:nvPicPr>
        <xdr:cNvPr id="11" name="Imagen 10">
          <a:extLst>
            <a:ext uri="{FF2B5EF4-FFF2-40B4-BE49-F238E27FC236}">
              <a16:creationId xmlns:a16="http://schemas.microsoft.com/office/drawing/2014/main" id="{D98B8A72-3F3E-4636-846D-8255BC76E3D2}"/>
            </a:ext>
          </a:extLst>
        </xdr:cNvPr>
        <xdr:cNvPicPr>
          <a:picLocks noChangeAspect="1"/>
        </xdr:cNvPicPr>
      </xdr:nvPicPr>
      <xdr:blipFill>
        <a:blip xmlns:r="http://schemas.openxmlformats.org/officeDocument/2006/relationships" r:embed="rId6"/>
        <a:stretch>
          <a:fillRect/>
        </a:stretch>
      </xdr:blipFill>
      <xdr:spPr>
        <a:xfrm>
          <a:off x="31480125" y="18878550"/>
          <a:ext cx="15238095" cy="11428571"/>
        </a:xfrm>
        <a:prstGeom prst="rect">
          <a:avLst/>
        </a:prstGeom>
      </xdr:spPr>
    </xdr:pic>
    <xdr:clientData/>
  </xdr:twoCellAnchor>
  <xdr:twoCellAnchor>
    <xdr:from>
      <xdr:col>52</xdr:col>
      <xdr:colOff>571500</xdr:colOff>
      <xdr:row>119</xdr:row>
      <xdr:rowOff>142875</xdr:rowOff>
    </xdr:from>
    <xdr:to>
      <xdr:col>56</xdr:col>
      <xdr:colOff>333375</xdr:colOff>
      <xdr:row>130</xdr:row>
      <xdr:rowOff>95250</xdr:rowOff>
    </xdr:to>
    <xdr:sp macro="" textlink="">
      <xdr:nvSpPr>
        <xdr:cNvPr id="12" name="Rectángulo 11">
          <a:extLst>
            <a:ext uri="{FF2B5EF4-FFF2-40B4-BE49-F238E27FC236}">
              <a16:creationId xmlns:a16="http://schemas.microsoft.com/office/drawing/2014/main" id="{11D169D3-F069-4F92-B131-E916DF25F6E5}"/>
            </a:ext>
          </a:extLst>
        </xdr:cNvPr>
        <xdr:cNvSpPr/>
      </xdr:nvSpPr>
      <xdr:spPr>
        <a:xfrm>
          <a:off x="40481250" y="23450550"/>
          <a:ext cx="2809875" cy="2047875"/>
        </a:xfrm>
        <a:prstGeom prst="rect">
          <a:avLst/>
        </a:prstGeom>
        <a:noFill/>
        <a:ln w="762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wsDr>
</file>

<file path=xl/drawings/drawing4.xml><?xml version="1.0" encoding="utf-8"?>
<xdr:wsDr xmlns:xdr="http://schemas.openxmlformats.org/drawingml/2006/spreadsheetDrawing" xmlns:a="http://schemas.openxmlformats.org/drawingml/2006/main">
  <xdr:twoCellAnchor editAs="oneCell">
    <xdr:from>
      <xdr:col>17</xdr:col>
      <xdr:colOff>598714</xdr:colOff>
      <xdr:row>0</xdr:row>
      <xdr:rowOff>125186</xdr:rowOff>
    </xdr:from>
    <xdr:to>
      <xdr:col>26</xdr:col>
      <xdr:colOff>197235</xdr:colOff>
      <xdr:row>45</xdr:row>
      <xdr:rowOff>161381</xdr:rowOff>
    </xdr:to>
    <xdr:pic>
      <xdr:nvPicPr>
        <xdr:cNvPr id="3" name="Imagen 2">
          <a:extLst>
            <a:ext uri="{FF2B5EF4-FFF2-40B4-BE49-F238E27FC236}">
              <a16:creationId xmlns:a16="http://schemas.microsoft.com/office/drawing/2014/main" id="{AD8FC0AD-FBAB-48C4-97C8-C95C068EA18E}"/>
            </a:ext>
          </a:extLst>
        </xdr:cNvPr>
        <xdr:cNvPicPr>
          <a:picLocks noChangeAspect="1"/>
        </xdr:cNvPicPr>
      </xdr:nvPicPr>
      <xdr:blipFill>
        <a:blip xmlns:r="http://schemas.openxmlformats.org/officeDocument/2006/relationships" r:embed="rId1"/>
        <a:stretch>
          <a:fillRect/>
        </a:stretch>
      </xdr:blipFill>
      <xdr:spPr>
        <a:xfrm>
          <a:off x="13552714" y="125186"/>
          <a:ext cx="6456521" cy="8608695"/>
        </a:xfrm>
        <a:prstGeom prst="rect">
          <a:avLst/>
        </a:prstGeom>
      </xdr:spPr>
    </xdr:pic>
    <xdr:clientData/>
  </xdr:twoCellAnchor>
  <xdr:twoCellAnchor editAs="oneCell">
    <xdr:from>
      <xdr:col>26</xdr:col>
      <xdr:colOff>156484</xdr:colOff>
      <xdr:row>0</xdr:row>
      <xdr:rowOff>54429</xdr:rowOff>
    </xdr:from>
    <xdr:to>
      <xdr:col>34</xdr:col>
      <xdr:colOff>462644</xdr:colOff>
      <xdr:row>45</xdr:row>
      <xdr:rowOff>18143</xdr:rowOff>
    </xdr:to>
    <xdr:pic>
      <xdr:nvPicPr>
        <xdr:cNvPr id="4" name="Imagen 3">
          <a:extLst>
            <a:ext uri="{FF2B5EF4-FFF2-40B4-BE49-F238E27FC236}">
              <a16:creationId xmlns:a16="http://schemas.microsoft.com/office/drawing/2014/main" id="{1DB8F8C4-81DA-43C2-8FA4-C4F7B481EBF2}"/>
            </a:ext>
          </a:extLst>
        </xdr:cNvPr>
        <xdr:cNvPicPr>
          <a:picLocks noChangeAspect="1"/>
        </xdr:cNvPicPr>
      </xdr:nvPicPr>
      <xdr:blipFill>
        <a:blip xmlns:r="http://schemas.openxmlformats.org/officeDocument/2006/relationships" r:embed="rId2"/>
        <a:stretch>
          <a:fillRect/>
        </a:stretch>
      </xdr:blipFill>
      <xdr:spPr>
        <a:xfrm>
          <a:off x="19968484" y="54429"/>
          <a:ext cx="6402160" cy="8536214"/>
        </a:xfrm>
        <a:prstGeom prst="rect">
          <a:avLst/>
        </a:prstGeom>
      </xdr:spPr>
    </xdr:pic>
    <xdr:clientData/>
  </xdr:twoCellAnchor>
  <xdr:twoCellAnchor editAs="oneCell">
    <xdr:from>
      <xdr:col>34</xdr:col>
      <xdr:colOff>428625</xdr:colOff>
      <xdr:row>0</xdr:row>
      <xdr:rowOff>0</xdr:rowOff>
    </xdr:from>
    <xdr:to>
      <xdr:col>43</xdr:col>
      <xdr:colOff>570071</xdr:colOff>
      <xdr:row>48</xdr:row>
      <xdr:rowOff>188595</xdr:rowOff>
    </xdr:to>
    <xdr:pic>
      <xdr:nvPicPr>
        <xdr:cNvPr id="5" name="Imagen 4">
          <a:extLst>
            <a:ext uri="{FF2B5EF4-FFF2-40B4-BE49-F238E27FC236}">
              <a16:creationId xmlns:a16="http://schemas.microsoft.com/office/drawing/2014/main" id="{EDF3D35F-A135-4C29-A2FD-0686E8C2F8C2}"/>
            </a:ext>
          </a:extLst>
        </xdr:cNvPr>
        <xdr:cNvPicPr>
          <a:picLocks noChangeAspect="1"/>
        </xdr:cNvPicPr>
      </xdr:nvPicPr>
      <xdr:blipFill>
        <a:blip xmlns:r="http://schemas.openxmlformats.org/officeDocument/2006/relationships" r:embed="rId3"/>
        <a:stretch>
          <a:fillRect/>
        </a:stretch>
      </xdr:blipFill>
      <xdr:spPr>
        <a:xfrm>
          <a:off x="26336625" y="0"/>
          <a:ext cx="6999446" cy="9332595"/>
        </a:xfrm>
        <a:prstGeom prst="rect">
          <a:avLst/>
        </a:prstGeom>
      </xdr:spPr>
    </xdr:pic>
    <xdr:clientData/>
  </xdr:twoCellAnchor>
  <xdr:twoCellAnchor editAs="oneCell">
    <xdr:from>
      <xdr:col>60</xdr:col>
      <xdr:colOff>0</xdr:colOff>
      <xdr:row>2</xdr:row>
      <xdr:rowOff>0</xdr:rowOff>
    </xdr:from>
    <xdr:to>
      <xdr:col>68</xdr:col>
      <xdr:colOff>761143</xdr:colOff>
      <xdr:row>65</xdr:row>
      <xdr:rowOff>188976</xdr:rowOff>
    </xdr:to>
    <xdr:pic>
      <xdr:nvPicPr>
        <xdr:cNvPr id="6" name="Imagen 5">
          <a:extLst>
            <a:ext uri="{FF2B5EF4-FFF2-40B4-BE49-F238E27FC236}">
              <a16:creationId xmlns:a16="http://schemas.microsoft.com/office/drawing/2014/main" id="{9F64E528-85BE-4D86-9D10-6539780D2A30}"/>
            </a:ext>
          </a:extLst>
        </xdr:cNvPr>
        <xdr:cNvPicPr>
          <a:picLocks noChangeAspect="1"/>
        </xdr:cNvPicPr>
      </xdr:nvPicPr>
      <xdr:blipFill>
        <a:blip xmlns:r="http://schemas.openxmlformats.org/officeDocument/2006/relationships" r:embed="rId4"/>
        <a:stretch>
          <a:fillRect/>
        </a:stretch>
      </xdr:blipFill>
      <xdr:spPr>
        <a:xfrm>
          <a:off x="45720000" y="381000"/>
          <a:ext cx="6857143" cy="12190476"/>
        </a:xfrm>
        <a:prstGeom prst="rect">
          <a:avLst/>
        </a:prstGeom>
      </xdr:spPr>
    </xdr:pic>
    <xdr:clientData/>
  </xdr:twoCellAnchor>
  <xdr:twoCellAnchor editAs="oneCell">
    <xdr:from>
      <xdr:col>70</xdr:col>
      <xdr:colOff>0</xdr:colOff>
      <xdr:row>2</xdr:row>
      <xdr:rowOff>0</xdr:rowOff>
    </xdr:from>
    <xdr:to>
      <xdr:col>78</xdr:col>
      <xdr:colOff>761143</xdr:colOff>
      <xdr:row>65</xdr:row>
      <xdr:rowOff>188976</xdr:rowOff>
    </xdr:to>
    <xdr:pic>
      <xdr:nvPicPr>
        <xdr:cNvPr id="7" name="Imagen 6">
          <a:extLst>
            <a:ext uri="{FF2B5EF4-FFF2-40B4-BE49-F238E27FC236}">
              <a16:creationId xmlns:a16="http://schemas.microsoft.com/office/drawing/2014/main" id="{DF96CEBB-8118-4990-8B16-1C80EDC83A43}"/>
            </a:ext>
          </a:extLst>
        </xdr:cNvPr>
        <xdr:cNvPicPr>
          <a:picLocks noChangeAspect="1"/>
        </xdr:cNvPicPr>
      </xdr:nvPicPr>
      <xdr:blipFill>
        <a:blip xmlns:r="http://schemas.openxmlformats.org/officeDocument/2006/relationships" r:embed="rId5"/>
        <a:stretch>
          <a:fillRect/>
        </a:stretch>
      </xdr:blipFill>
      <xdr:spPr>
        <a:xfrm>
          <a:off x="53340000" y="381000"/>
          <a:ext cx="6857143" cy="12190476"/>
        </a:xfrm>
        <a:prstGeom prst="rect">
          <a:avLst/>
        </a:prstGeom>
      </xdr:spPr>
    </xdr:pic>
    <xdr:clientData/>
  </xdr:twoCellAnchor>
  <xdr:twoCellAnchor editAs="oneCell">
    <xdr:from>
      <xdr:col>21</xdr:col>
      <xdr:colOff>0</xdr:colOff>
      <xdr:row>57</xdr:row>
      <xdr:rowOff>149678</xdr:rowOff>
    </xdr:from>
    <xdr:to>
      <xdr:col>35</xdr:col>
      <xdr:colOff>633571</xdr:colOff>
      <xdr:row>141</xdr:row>
      <xdr:rowOff>138702</xdr:rowOff>
    </xdr:to>
    <xdr:pic>
      <xdr:nvPicPr>
        <xdr:cNvPr id="8" name="Imagen 7">
          <a:extLst>
            <a:ext uri="{FF2B5EF4-FFF2-40B4-BE49-F238E27FC236}">
              <a16:creationId xmlns:a16="http://schemas.microsoft.com/office/drawing/2014/main" id="{683D8286-2DD9-4186-874E-62A28F9FB0AF}"/>
            </a:ext>
          </a:extLst>
        </xdr:cNvPr>
        <xdr:cNvPicPr>
          <a:picLocks noChangeAspect="1"/>
        </xdr:cNvPicPr>
      </xdr:nvPicPr>
      <xdr:blipFill>
        <a:blip xmlns:r="http://schemas.openxmlformats.org/officeDocument/2006/relationships" r:embed="rId6"/>
        <a:stretch>
          <a:fillRect/>
        </a:stretch>
      </xdr:blipFill>
      <xdr:spPr>
        <a:xfrm>
          <a:off x="16002000" y="11008178"/>
          <a:ext cx="11301571" cy="15991024"/>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18</xdr:col>
      <xdr:colOff>59227</xdr:colOff>
      <xdr:row>0</xdr:row>
      <xdr:rowOff>0</xdr:rowOff>
    </xdr:from>
    <xdr:to>
      <xdr:col>29</xdr:col>
      <xdr:colOff>20480</xdr:colOff>
      <xdr:row>44</xdr:row>
      <xdr:rowOff>106555</xdr:rowOff>
    </xdr:to>
    <xdr:pic>
      <xdr:nvPicPr>
        <xdr:cNvPr id="2" name="Imagen 1">
          <a:extLst>
            <a:ext uri="{FF2B5EF4-FFF2-40B4-BE49-F238E27FC236}">
              <a16:creationId xmlns:a16="http://schemas.microsoft.com/office/drawing/2014/main" id="{2C5BAB28-F064-468A-A958-5D0D37CB4605}"/>
            </a:ext>
          </a:extLst>
        </xdr:cNvPr>
        <xdr:cNvPicPr>
          <a:picLocks noChangeAspect="1"/>
        </xdr:cNvPicPr>
      </xdr:nvPicPr>
      <xdr:blipFill>
        <a:blip xmlns:r="http://schemas.openxmlformats.org/officeDocument/2006/relationships" r:embed="rId1"/>
        <a:stretch>
          <a:fillRect/>
        </a:stretch>
      </xdr:blipFill>
      <xdr:spPr>
        <a:xfrm>
          <a:off x="28805677" y="0"/>
          <a:ext cx="8343253" cy="8488555"/>
        </a:xfrm>
        <a:prstGeom prst="rect">
          <a:avLst/>
        </a:prstGeom>
      </xdr:spPr>
    </xdr:pic>
    <xdr:clientData/>
  </xdr:twoCellAnchor>
  <xdr:twoCellAnchor editAs="oneCell">
    <xdr:from>
      <xdr:col>40</xdr:col>
      <xdr:colOff>112568</xdr:colOff>
      <xdr:row>1</xdr:row>
      <xdr:rowOff>69273</xdr:rowOff>
    </xdr:from>
    <xdr:to>
      <xdr:col>49</xdr:col>
      <xdr:colOff>473791</xdr:colOff>
      <xdr:row>17</xdr:row>
      <xdr:rowOff>164962</xdr:rowOff>
    </xdr:to>
    <xdr:pic>
      <xdr:nvPicPr>
        <xdr:cNvPr id="3" name="Imagen 2">
          <a:extLst>
            <a:ext uri="{FF2B5EF4-FFF2-40B4-BE49-F238E27FC236}">
              <a16:creationId xmlns:a16="http://schemas.microsoft.com/office/drawing/2014/main" id="{3302AF1C-C3CF-4C46-B6D1-CCFD7DF266A6}"/>
            </a:ext>
          </a:extLst>
        </xdr:cNvPr>
        <xdr:cNvPicPr>
          <a:picLocks noChangeAspect="1"/>
        </xdr:cNvPicPr>
      </xdr:nvPicPr>
      <xdr:blipFill>
        <a:blip xmlns:r="http://schemas.openxmlformats.org/officeDocument/2006/relationships" r:embed="rId2"/>
        <a:stretch>
          <a:fillRect/>
        </a:stretch>
      </xdr:blipFill>
      <xdr:spPr>
        <a:xfrm>
          <a:off x="45623018" y="259773"/>
          <a:ext cx="7219223" cy="3143689"/>
        </a:xfrm>
        <a:prstGeom prst="rect">
          <a:avLst/>
        </a:prstGeom>
      </xdr:spPr>
    </xdr:pic>
    <xdr:clientData/>
  </xdr:twoCellAnchor>
  <xdr:twoCellAnchor editAs="oneCell">
    <xdr:from>
      <xdr:col>4</xdr:col>
      <xdr:colOff>992187</xdr:colOff>
      <xdr:row>98</xdr:row>
      <xdr:rowOff>0</xdr:rowOff>
    </xdr:from>
    <xdr:to>
      <xdr:col>14</xdr:col>
      <xdr:colOff>22429</xdr:colOff>
      <xdr:row>135</xdr:row>
      <xdr:rowOff>58143</xdr:rowOff>
    </xdr:to>
    <xdr:pic>
      <xdr:nvPicPr>
        <xdr:cNvPr id="4" name="Imagen 3">
          <a:extLst>
            <a:ext uri="{FF2B5EF4-FFF2-40B4-BE49-F238E27FC236}">
              <a16:creationId xmlns:a16="http://schemas.microsoft.com/office/drawing/2014/main" id="{A1F89B98-11F4-4AEA-8FB2-429230BED0EE}"/>
            </a:ext>
          </a:extLst>
        </xdr:cNvPr>
        <xdr:cNvPicPr>
          <a:picLocks noChangeAspect="1"/>
        </xdr:cNvPicPr>
      </xdr:nvPicPr>
      <xdr:blipFill>
        <a:blip xmlns:r="http://schemas.openxmlformats.org/officeDocument/2006/relationships" r:embed="rId3"/>
        <a:stretch>
          <a:fillRect/>
        </a:stretch>
      </xdr:blipFill>
      <xdr:spPr>
        <a:xfrm>
          <a:off x="9355137" y="19221450"/>
          <a:ext cx="12819267" cy="7106643"/>
        </a:xfrm>
        <a:prstGeom prst="rect">
          <a:avLst/>
        </a:prstGeom>
      </xdr:spPr>
    </xdr:pic>
    <xdr:clientData/>
  </xdr:twoCellAnchor>
  <xdr:twoCellAnchor editAs="oneCell">
    <xdr:from>
      <xdr:col>14</xdr:col>
      <xdr:colOff>436563</xdr:colOff>
      <xdr:row>104</xdr:row>
      <xdr:rowOff>-1</xdr:rowOff>
    </xdr:from>
    <xdr:to>
      <xdr:col>28</xdr:col>
      <xdr:colOff>176433</xdr:colOff>
      <xdr:row>129</xdr:row>
      <xdr:rowOff>116596</xdr:rowOff>
    </xdr:to>
    <xdr:pic>
      <xdr:nvPicPr>
        <xdr:cNvPr id="5" name="Imagen 4">
          <a:extLst>
            <a:ext uri="{FF2B5EF4-FFF2-40B4-BE49-F238E27FC236}">
              <a16:creationId xmlns:a16="http://schemas.microsoft.com/office/drawing/2014/main" id="{D5C90253-2734-4DF7-AC4B-FD3ACDD894AD}"/>
            </a:ext>
          </a:extLst>
        </xdr:cNvPr>
        <xdr:cNvPicPr>
          <a:picLocks noChangeAspect="1"/>
        </xdr:cNvPicPr>
      </xdr:nvPicPr>
      <xdr:blipFill>
        <a:blip xmlns:r="http://schemas.openxmlformats.org/officeDocument/2006/relationships" r:embed="rId4"/>
        <a:stretch>
          <a:fillRect/>
        </a:stretch>
      </xdr:blipFill>
      <xdr:spPr>
        <a:xfrm>
          <a:off x="23477538" y="20364449"/>
          <a:ext cx="13065345" cy="4879097"/>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11</xdr:col>
      <xdr:colOff>45356</xdr:colOff>
      <xdr:row>19</xdr:row>
      <xdr:rowOff>79375</xdr:rowOff>
    </xdr:from>
    <xdr:to>
      <xdr:col>26</xdr:col>
      <xdr:colOff>77945</xdr:colOff>
      <xdr:row>98</xdr:row>
      <xdr:rowOff>88809</xdr:rowOff>
    </xdr:to>
    <xdr:pic>
      <xdr:nvPicPr>
        <xdr:cNvPr id="3" name="Imagen 2">
          <a:extLst>
            <a:ext uri="{FF2B5EF4-FFF2-40B4-BE49-F238E27FC236}">
              <a16:creationId xmlns:a16="http://schemas.microsoft.com/office/drawing/2014/main" id="{74FDE0E9-BF06-4207-A239-BAD43B8B9F6B}"/>
            </a:ext>
          </a:extLst>
        </xdr:cNvPr>
        <xdr:cNvPicPr>
          <a:picLocks noChangeAspect="1"/>
        </xdr:cNvPicPr>
      </xdr:nvPicPr>
      <xdr:blipFill>
        <a:blip xmlns:r="http://schemas.openxmlformats.org/officeDocument/2006/relationships" r:embed="rId1"/>
        <a:stretch>
          <a:fillRect/>
        </a:stretch>
      </xdr:blipFill>
      <xdr:spPr>
        <a:xfrm>
          <a:off x="8427356" y="3698875"/>
          <a:ext cx="11462589" cy="15058934"/>
        </a:xfrm>
        <a:prstGeom prst="rect">
          <a:avLst/>
        </a:prstGeom>
      </xdr:spPr>
    </xdr:pic>
    <xdr:clientData/>
  </xdr:twoCellAnchor>
  <xdr:twoCellAnchor editAs="oneCell">
    <xdr:from>
      <xdr:col>30</xdr:col>
      <xdr:colOff>0</xdr:colOff>
      <xdr:row>4</xdr:row>
      <xdr:rowOff>0</xdr:rowOff>
    </xdr:from>
    <xdr:to>
      <xdr:col>41</xdr:col>
      <xdr:colOff>661071</xdr:colOff>
      <xdr:row>71</xdr:row>
      <xdr:rowOff>34761</xdr:rowOff>
    </xdr:to>
    <xdr:pic>
      <xdr:nvPicPr>
        <xdr:cNvPr id="4" name="Imagen 3">
          <a:extLst>
            <a:ext uri="{FF2B5EF4-FFF2-40B4-BE49-F238E27FC236}">
              <a16:creationId xmlns:a16="http://schemas.microsoft.com/office/drawing/2014/main" id="{7D1D1743-106C-4F72-80B9-1B0181DA4D47}"/>
            </a:ext>
          </a:extLst>
        </xdr:cNvPr>
        <xdr:cNvPicPr>
          <a:picLocks noChangeAspect="1"/>
        </xdr:cNvPicPr>
      </xdr:nvPicPr>
      <xdr:blipFill>
        <a:blip xmlns:r="http://schemas.openxmlformats.org/officeDocument/2006/relationships" r:embed="rId2"/>
        <a:stretch>
          <a:fillRect/>
        </a:stretch>
      </xdr:blipFill>
      <xdr:spPr>
        <a:xfrm>
          <a:off x="22860000" y="762000"/>
          <a:ext cx="9043071" cy="12798261"/>
        </a:xfrm>
        <a:prstGeom prst="rect">
          <a:avLst/>
        </a:prstGeom>
      </xdr:spPr>
    </xdr:pic>
    <xdr:clientData/>
  </xdr:twoCellAnchor>
  <xdr:twoCellAnchor editAs="oneCell">
    <xdr:from>
      <xdr:col>43</xdr:col>
      <xdr:colOff>0</xdr:colOff>
      <xdr:row>4</xdr:row>
      <xdr:rowOff>0</xdr:rowOff>
    </xdr:from>
    <xdr:to>
      <xdr:col>54</xdr:col>
      <xdr:colOff>661071</xdr:colOff>
      <xdr:row>71</xdr:row>
      <xdr:rowOff>34761</xdr:rowOff>
    </xdr:to>
    <xdr:pic>
      <xdr:nvPicPr>
        <xdr:cNvPr id="5" name="Imagen 4">
          <a:extLst>
            <a:ext uri="{FF2B5EF4-FFF2-40B4-BE49-F238E27FC236}">
              <a16:creationId xmlns:a16="http://schemas.microsoft.com/office/drawing/2014/main" id="{4DD2C9F0-362B-4BBB-9FBA-965C0103D07D}"/>
            </a:ext>
          </a:extLst>
        </xdr:cNvPr>
        <xdr:cNvPicPr>
          <a:picLocks noChangeAspect="1"/>
        </xdr:cNvPicPr>
      </xdr:nvPicPr>
      <xdr:blipFill>
        <a:blip xmlns:r="http://schemas.openxmlformats.org/officeDocument/2006/relationships" r:embed="rId3"/>
        <a:stretch>
          <a:fillRect/>
        </a:stretch>
      </xdr:blipFill>
      <xdr:spPr>
        <a:xfrm>
          <a:off x="32766000" y="762000"/>
          <a:ext cx="9043071" cy="12798261"/>
        </a:xfrm>
        <a:prstGeom prst="rect">
          <a:avLst/>
        </a:prstGeom>
      </xdr:spPr>
    </xdr:pic>
    <xdr:clientData/>
  </xdr:twoCellAnchor>
  <xdr:twoCellAnchor editAs="oneCell">
    <xdr:from>
      <xdr:col>56</xdr:col>
      <xdr:colOff>0</xdr:colOff>
      <xdr:row>4</xdr:row>
      <xdr:rowOff>0</xdr:rowOff>
    </xdr:from>
    <xdr:to>
      <xdr:col>67</xdr:col>
      <xdr:colOff>661071</xdr:colOff>
      <xdr:row>71</xdr:row>
      <xdr:rowOff>34761</xdr:rowOff>
    </xdr:to>
    <xdr:pic>
      <xdr:nvPicPr>
        <xdr:cNvPr id="6" name="Imagen 5">
          <a:extLst>
            <a:ext uri="{FF2B5EF4-FFF2-40B4-BE49-F238E27FC236}">
              <a16:creationId xmlns:a16="http://schemas.microsoft.com/office/drawing/2014/main" id="{3B52F1B9-C5EF-4B86-BFA0-8FECB82BC9C1}"/>
            </a:ext>
          </a:extLst>
        </xdr:cNvPr>
        <xdr:cNvPicPr>
          <a:picLocks noChangeAspect="1"/>
        </xdr:cNvPicPr>
      </xdr:nvPicPr>
      <xdr:blipFill>
        <a:blip xmlns:r="http://schemas.openxmlformats.org/officeDocument/2006/relationships" r:embed="rId4"/>
        <a:stretch>
          <a:fillRect/>
        </a:stretch>
      </xdr:blipFill>
      <xdr:spPr>
        <a:xfrm>
          <a:off x="42672000" y="762000"/>
          <a:ext cx="9043071" cy="12798261"/>
        </a:xfrm>
        <a:prstGeom prst="rect">
          <a:avLst/>
        </a:prstGeom>
      </xdr:spPr>
    </xdr:pic>
    <xdr:clientData/>
  </xdr:twoCellAnchor>
  <xdr:twoCellAnchor editAs="oneCell">
    <xdr:from>
      <xdr:col>69</xdr:col>
      <xdr:colOff>0</xdr:colOff>
      <xdr:row>4</xdr:row>
      <xdr:rowOff>0</xdr:rowOff>
    </xdr:from>
    <xdr:to>
      <xdr:col>83</xdr:col>
      <xdr:colOff>633571</xdr:colOff>
      <xdr:row>87</xdr:row>
      <xdr:rowOff>179523</xdr:rowOff>
    </xdr:to>
    <xdr:pic>
      <xdr:nvPicPr>
        <xdr:cNvPr id="7" name="Imagen 6">
          <a:extLst>
            <a:ext uri="{FF2B5EF4-FFF2-40B4-BE49-F238E27FC236}">
              <a16:creationId xmlns:a16="http://schemas.microsoft.com/office/drawing/2014/main" id="{AF33AC22-5E33-49FF-9B52-E8A88DE0332F}"/>
            </a:ext>
          </a:extLst>
        </xdr:cNvPr>
        <xdr:cNvPicPr>
          <a:picLocks noChangeAspect="1"/>
        </xdr:cNvPicPr>
      </xdr:nvPicPr>
      <xdr:blipFill>
        <a:blip xmlns:r="http://schemas.openxmlformats.org/officeDocument/2006/relationships" r:embed="rId5"/>
        <a:stretch>
          <a:fillRect/>
        </a:stretch>
      </xdr:blipFill>
      <xdr:spPr>
        <a:xfrm>
          <a:off x="52578000" y="762000"/>
          <a:ext cx="11301571" cy="15991023"/>
        </a:xfrm>
        <a:prstGeom prst="rect">
          <a:avLst/>
        </a:prstGeom>
      </xdr:spPr>
    </xdr:pic>
    <xdr:clientData/>
  </xdr:twoCellAnchor>
  <xdr:twoCellAnchor editAs="oneCell">
    <xdr:from>
      <xdr:col>10</xdr:col>
      <xdr:colOff>412750</xdr:colOff>
      <xdr:row>109</xdr:row>
      <xdr:rowOff>127000</xdr:rowOff>
    </xdr:from>
    <xdr:to>
      <xdr:col>25</xdr:col>
      <xdr:colOff>411321</xdr:colOff>
      <xdr:row>189</xdr:row>
      <xdr:rowOff>125095</xdr:rowOff>
    </xdr:to>
    <xdr:pic>
      <xdr:nvPicPr>
        <xdr:cNvPr id="8" name="Imagen 7">
          <a:extLst>
            <a:ext uri="{FF2B5EF4-FFF2-40B4-BE49-F238E27FC236}">
              <a16:creationId xmlns:a16="http://schemas.microsoft.com/office/drawing/2014/main" id="{A4E2F96D-D1A8-436E-A9AC-491A6D6C8D08}"/>
            </a:ext>
          </a:extLst>
        </xdr:cNvPr>
        <xdr:cNvPicPr>
          <a:picLocks noChangeAspect="1"/>
        </xdr:cNvPicPr>
      </xdr:nvPicPr>
      <xdr:blipFill>
        <a:blip xmlns:r="http://schemas.openxmlformats.org/officeDocument/2006/relationships" r:embed="rId6"/>
        <a:stretch>
          <a:fillRect/>
        </a:stretch>
      </xdr:blipFill>
      <xdr:spPr>
        <a:xfrm>
          <a:off x="8032750" y="20891500"/>
          <a:ext cx="11428571" cy="15238095"/>
        </a:xfrm>
        <a:prstGeom prst="rect">
          <a:avLst/>
        </a:prstGeom>
      </xdr:spPr>
    </xdr:pic>
    <xdr:clientData/>
  </xdr:twoCellAnchor>
  <xdr:twoCellAnchor editAs="oneCell">
    <xdr:from>
      <xdr:col>26</xdr:col>
      <xdr:colOff>571500</xdr:colOff>
      <xdr:row>105</xdr:row>
      <xdr:rowOff>31750</xdr:rowOff>
    </xdr:from>
    <xdr:to>
      <xdr:col>41</xdr:col>
      <xdr:colOff>570071</xdr:colOff>
      <xdr:row>185</xdr:row>
      <xdr:rowOff>29845</xdr:rowOff>
    </xdr:to>
    <xdr:pic>
      <xdr:nvPicPr>
        <xdr:cNvPr id="9" name="Imagen 8">
          <a:extLst>
            <a:ext uri="{FF2B5EF4-FFF2-40B4-BE49-F238E27FC236}">
              <a16:creationId xmlns:a16="http://schemas.microsoft.com/office/drawing/2014/main" id="{75BCF178-9E94-4A93-8D8E-ECDA1A183DC0}"/>
            </a:ext>
          </a:extLst>
        </xdr:cNvPr>
        <xdr:cNvPicPr>
          <a:picLocks noChangeAspect="1"/>
        </xdr:cNvPicPr>
      </xdr:nvPicPr>
      <xdr:blipFill>
        <a:blip xmlns:r="http://schemas.openxmlformats.org/officeDocument/2006/relationships" r:embed="rId6"/>
        <a:stretch>
          <a:fillRect/>
        </a:stretch>
      </xdr:blipFill>
      <xdr:spPr>
        <a:xfrm>
          <a:off x="20383500" y="20034250"/>
          <a:ext cx="11428571" cy="15238095"/>
        </a:xfrm>
        <a:prstGeom prst="rect">
          <a:avLst/>
        </a:prstGeom>
      </xdr:spPr>
    </xdr:pic>
    <xdr:clientData/>
  </xdr:twoCellAnchor>
  <xdr:twoCellAnchor editAs="oneCell">
    <xdr:from>
      <xdr:col>43</xdr:col>
      <xdr:colOff>0</xdr:colOff>
      <xdr:row>107</xdr:row>
      <xdr:rowOff>0</xdr:rowOff>
    </xdr:from>
    <xdr:to>
      <xdr:col>57</xdr:col>
      <xdr:colOff>760571</xdr:colOff>
      <xdr:row>186</xdr:row>
      <xdr:rowOff>188595</xdr:rowOff>
    </xdr:to>
    <xdr:pic>
      <xdr:nvPicPr>
        <xdr:cNvPr id="10" name="Imagen 9">
          <a:extLst>
            <a:ext uri="{FF2B5EF4-FFF2-40B4-BE49-F238E27FC236}">
              <a16:creationId xmlns:a16="http://schemas.microsoft.com/office/drawing/2014/main" id="{606C9A78-055D-4901-898F-77ADFEF8D516}"/>
            </a:ext>
          </a:extLst>
        </xdr:cNvPr>
        <xdr:cNvPicPr>
          <a:picLocks noChangeAspect="1"/>
        </xdr:cNvPicPr>
      </xdr:nvPicPr>
      <xdr:blipFill>
        <a:blip xmlns:r="http://schemas.openxmlformats.org/officeDocument/2006/relationships" r:embed="rId7"/>
        <a:stretch>
          <a:fillRect/>
        </a:stretch>
      </xdr:blipFill>
      <xdr:spPr>
        <a:xfrm>
          <a:off x="32766000" y="20383500"/>
          <a:ext cx="11428571" cy="15238095"/>
        </a:xfrm>
        <a:prstGeom prst="rect">
          <a:avLst/>
        </a:prstGeom>
      </xdr:spPr>
    </xdr:pic>
    <xdr:clientData/>
  </xdr:twoCellAnchor>
  <xdr:twoCellAnchor editAs="oneCell">
    <xdr:from>
      <xdr:col>60</xdr:col>
      <xdr:colOff>0</xdr:colOff>
      <xdr:row>109</xdr:row>
      <xdr:rowOff>0</xdr:rowOff>
    </xdr:from>
    <xdr:to>
      <xdr:col>74</xdr:col>
      <xdr:colOff>760571</xdr:colOff>
      <xdr:row>188</xdr:row>
      <xdr:rowOff>188595</xdr:rowOff>
    </xdr:to>
    <xdr:pic>
      <xdr:nvPicPr>
        <xdr:cNvPr id="11" name="Imagen 10">
          <a:extLst>
            <a:ext uri="{FF2B5EF4-FFF2-40B4-BE49-F238E27FC236}">
              <a16:creationId xmlns:a16="http://schemas.microsoft.com/office/drawing/2014/main" id="{D2C1A6EB-2CE5-423A-874E-4273E374F48A}"/>
            </a:ext>
          </a:extLst>
        </xdr:cNvPr>
        <xdr:cNvPicPr>
          <a:picLocks noChangeAspect="1"/>
        </xdr:cNvPicPr>
      </xdr:nvPicPr>
      <xdr:blipFill>
        <a:blip xmlns:r="http://schemas.openxmlformats.org/officeDocument/2006/relationships" r:embed="rId8"/>
        <a:stretch>
          <a:fillRect/>
        </a:stretch>
      </xdr:blipFill>
      <xdr:spPr>
        <a:xfrm>
          <a:off x="45720000" y="20764500"/>
          <a:ext cx="11428571" cy="1523809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11</xdr:col>
      <xdr:colOff>469105</xdr:colOff>
      <xdr:row>2</xdr:row>
      <xdr:rowOff>140493</xdr:rowOff>
    </xdr:from>
    <xdr:to>
      <xdr:col>18</xdr:col>
      <xdr:colOff>135730</xdr:colOff>
      <xdr:row>18</xdr:row>
      <xdr:rowOff>59531</xdr:rowOff>
    </xdr:to>
    <xdr:graphicFrame macro="">
      <xdr:nvGraphicFramePr>
        <xdr:cNvPr id="3" name="Gráfico 2">
          <a:extLst>
            <a:ext uri="{FF2B5EF4-FFF2-40B4-BE49-F238E27FC236}">
              <a16:creationId xmlns:a16="http://schemas.microsoft.com/office/drawing/2014/main" id="{6E93705D-B90F-4DBB-B487-0ED0BADB4E4D}"/>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0</xdr:colOff>
      <xdr:row>23</xdr:row>
      <xdr:rowOff>130968</xdr:rowOff>
    </xdr:from>
    <xdr:to>
      <xdr:col>8</xdr:col>
      <xdr:colOff>115193</xdr:colOff>
      <xdr:row>31</xdr:row>
      <xdr:rowOff>35917</xdr:rowOff>
    </xdr:to>
    <xdr:pic>
      <xdr:nvPicPr>
        <xdr:cNvPr id="2" name="Imagen 1">
          <a:extLst>
            <a:ext uri="{FF2B5EF4-FFF2-40B4-BE49-F238E27FC236}">
              <a16:creationId xmlns:a16="http://schemas.microsoft.com/office/drawing/2014/main" id="{1C12F90E-1BC1-40AD-8B16-F1BE862DDBE3}"/>
            </a:ext>
          </a:extLst>
        </xdr:cNvPr>
        <xdr:cNvPicPr>
          <a:picLocks noChangeAspect="1"/>
        </xdr:cNvPicPr>
      </xdr:nvPicPr>
      <xdr:blipFill>
        <a:blip xmlns:r="http://schemas.openxmlformats.org/officeDocument/2006/relationships" r:embed="rId2"/>
        <a:stretch>
          <a:fillRect/>
        </a:stretch>
      </xdr:blipFill>
      <xdr:spPr>
        <a:xfrm>
          <a:off x="0" y="5083968"/>
          <a:ext cx="6401693" cy="1428949"/>
        </a:xfrm>
        <a:prstGeom prst="rect">
          <a:avLst/>
        </a:prstGeom>
      </xdr:spPr>
    </xdr:pic>
    <xdr:clientData/>
  </xdr:twoCellAnchor>
</xdr:wsDr>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 xr:uid="{D04B8FF2-45D8-4B86-9CD9-59FB750C46C1}" name="Tabla1" displayName="Tabla1" ref="A5:K40" totalsRowShown="0" headerRowDxfId="9" headerRowBorderDxfId="8" tableBorderDxfId="7" totalsRowBorderDxfId="6" headerRowCellStyle="Normal 2">
  <autoFilter ref="A5:K40" xr:uid="{D04B8FF2-45D8-4B86-9CD9-59FB750C46C1}"/>
  <tableColumns count="11">
    <tableColumn id="1" xr3:uid="{15BA1370-4AA2-4CA5-8015-6AEA7E5F4AD0}" name="MATERIAL  " dataDxfId="5"/>
    <tableColumn id="2" xr3:uid="{B2ABDA50-E6F7-41CA-B4D4-1AD9D9B36BED}" name="PLACA"/>
    <tableColumn id="3" xr3:uid="{CF20396B-8A0F-4198-B1B2-238F766641CD}" name="FECHA" dataDxfId="4"/>
    <tableColumn id="4" xr3:uid="{C525C4E0-F080-4180-8271-3DAE91697EB2}" name="PESO VACIO Kg"/>
    <tableColumn id="5" xr3:uid="{DC6AEAE6-94CE-4D5E-82C9-AE6004BA8882}" name="PESO CARGADO Kg" dataDxfId="3"/>
    <tableColumn id="6" xr3:uid="{8C24E828-8B68-4A2C-AFB1-5E6978476B63}" name="NETO" dataDxfId="2">
      <calculatedColumnFormula>(E6-D6)/1000</calculatedColumnFormula>
    </tableColumn>
    <tableColumn id="7" xr3:uid="{BF8E9E48-7807-48B4-B186-AB0C536967D9}" name="UNIDAD" dataDxfId="1"/>
    <tableColumn id="8" xr3:uid="{902289C8-489A-4E60-A330-80901AFBD658}" name="No. Ticket"/>
    <tableColumn id="9" xr3:uid="{BB4E447E-C2F4-489F-9606-B1D39C11B5E3}" name="HORA"/>
    <tableColumn id="10" xr3:uid="{6BCE07FF-89F5-469B-A514-6E8D6939456F}" name="POROVEEDOR"/>
    <tableColumn id="11" xr3:uid="{142AA4FC-3936-4E23-8CAB-1F5CFEBD9980}" name="DESTINO FINAL" dataDxfId="0"/>
  </tableColumns>
  <tableStyleInfo name="TableStyleMedium9" showFirstColumn="0" showLastColumn="0" showRowStripes="1" showColumnStripes="0"/>
</table>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table" Target="../tables/table1.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04CA5EA-D8F2-4747-BA1D-219FA6AD16F0}">
  <dimension ref="A1:H169"/>
  <sheetViews>
    <sheetView workbookViewId="0">
      <selection activeCell="G156" sqref="G156"/>
    </sheetView>
  </sheetViews>
  <sheetFormatPr baseColWidth="10" defaultRowHeight="15" x14ac:dyDescent="0.25"/>
  <cols>
    <col min="4" max="4" width="12.140625" customWidth="1"/>
    <col min="5" max="5" width="8" bestFit="1" customWidth="1"/>
  </cols>
  <sheetData>
    <row r="1" spans="1:2" x14ac:dyDescent="0.25">
      <c r="A1" s="1" t="s">
        <v>0</v>
      </c>
      <c r="B1" s="1" t="s">
        <v>1</v>
      </c>
    </row>
    <row r="2" spans="1:2" x14ac:dyDescent="0.25">
      <c r="A2" s="1" t="s">
        <v>2</v>
      </c>
      <c r="B2" s="1">
        <v>2025</v>
      </c>
    </row>
    <row r="3" spans="1:2" x14ac:dyDescent="0.25">
      <c r="A3" s="1" t="s">
        <v>3</v>
      </c>
      <c r="B3" s="1" t="s">
        <v>4</v>
      </c>
    </row>
    <row r="4" spans="1:2" x14ac:dyDescent="0.25">
      <c r="A4" s="1">
        <v>3</v>
      </c>
      <c r="B4" s="1">
        <v>110.5</v>
      </c>
    </row>
    <row r="5" spans="1:2" x14ac:dyDescent="0.25">
      <c r="A5" s="1">
        <v>10</v>
      </c>
      <c r="B5" s="2">
        <v>145.25</v>
      </c>
    </row>
    <row r="6" spans="1:2" x14ac:dyDescent="0.25">
      <c r="A6" s="1">
        <v>11</v>
      </c>
      <c r="B6" s="1">
        <v>83</v>
      </c>
    </row>
    <row r="7" spans="1:2" x14ac:dyDescent="0.25">
      <c r="A7" s="1">
        <v>13</v>
      </c>
      <c r="B7" s="1">
        <v>303</v>
      </c>
    </row>
    <row r="8" spans="1:2" x14ac:dyDescent="0.25">
      <c r="A8" s="1">
        <v>14</v>
      </c>
      <c r="B8" s="1">
        <v>88.5</v>
      </c>
    </row>
    <row r="9" spans="1:2" x14ac:dyDescent="0.25">
      <c r="A9" s="1">
        <v>15</v>
      </c>
      <c r="B9" s="1">
        <v>198.5</v>
      </c>
    </row>
    <row r="10" spans="1:2" x14ac:dyDescent="0.25">
      <c r="A10" s="1">
        <v>16</v>
      </c>
      <c r="B10" s="2">
        <v>164.25</v>
      </c>
    </row>
    <row r="11" spans="1:2" x14ac:dyDescent="0.25">
      <c r="A11" s="1">
        <v>17</v>
      </c>
      <c r="B11" s="1">
        <v>177</v>
      </c>
    </row>
    <row r="12" spans="1:2" x14ac:dyDescent="0.25">
      <c r="A12" s="1">
        <v>18</v>
      </c>
      <c r="B12" s="1">
        <v>47</v>
      </c>
    </row>
    <row r="13" spans="1:2" x14ac:dyDescent="0.25">
      <c r="A13" s="1">
        <v>20</v>
      </c>
      <c r="B13" s="1">
        <v>107.5</v>
      </c>
    </row>
    <row r="14" spans="1:2" x14ac:dyDescent="0.25">
      <c r="A14" s="1">
        <v>21</v>
      </c>
      <c r="B14" s="1">
        <v>139</v>
      </c>
    </row>
    <row r="15" spans="1:2" x14ac:dyDescent="0.25">
      <c r="A15" s="1">
        <v>22</v>
      </c>
      <c r="B15" s="1">
        <v>227</v>
      </c>
    </row>
    <row r="16" spans="1:2" x14ac:dyDescent="0.25">
      <c r="A16" s="1">
        <v>23</v>
      </c>
      <c r="B16" s="1">
        <v>260.5</v>
      </c>
    </row>
    <row r="17" spans="1:8" x14ac:dyDescent="0.25">
      <c r="A17" s="1">
        <v>24</v>
      </c>
      <c r="B17" s="2">
        <v>204.25</v>
      </c>
      <c r="D17" t="s">
        <v>11</v>
      </c>
      <c r="E17" s="3">
        <f>AVERAGE(B4:B23)</f>
        <v>178.07499999999999</v>
      </c>
      <c r="G17" t="s">
        <v>19</v>
      </c>
      <c r="H17" s="3">
        <f>E24-E23</f>
        <v>146.875</v>
      </c>
    </row>
    <row r="18" spans="1:8" x14ac:dyDescent="0.25">
      <c r="A18" s="1">
        <v>25</v>
      </c>
      <c r="B18" s="1">
        <v>42</v>
      </c>
      <c r="D18" t="s">
        <v>12</v>
      </c>
      <c r="E18" s="3">
        <f>MEDIAN(B4:B23)</f>
        <v>181.25</v>
      </c>
      <c r="G18" t="s">
        <v>20</v>
      </c>
      <c r="H18" s="3">
        <f>E23-(1.5*H17)</f>
        <v>-112.0625</v>
      </c>
    </row>
    <row r="19" spans="1:8" x14ac:dyDescent="0.25">
      <c r="A19" s="1">
        <v>27</v>
      </c>
      <c r="B19" s="1">
        <v>185.5</v>
      </c>
      <c r="D19" t="s">
        <v>13</v>
      </c>
      <c r="E19" s="3">
        <f>_xlfn.STDEV.S(B4:B23)</f>
        <v>81.413220670846812</v>
      </c>
      <c r="G19" t="s">
        <v>21</v>
      </c>
      <c r="H19" s="3">
        <f>E24+(1.5*H17)</f>
        <v>475.4375</v>
      </c>
    </row>
    <row r="20" spans="1:8" x14ac:dyDescent="0.25">
      <c r="A20" s="1">
        <v>28</v>
      </c>
      <c r="B20" s="1">
        <v>275.5</v>
      </c>
      <c r="D20" t="s">
        <v>14</v>
      </c>
      <c r="E20" s="4">
        <f>E19/E17</f>
        <v>0.45718501008477785</v>
      </c>
    </row>
    <row r="21" spans="1:8" x14ac:dyDescent="0.25">
      <c r="A21" s="1">
        <v>29</v>
      </c>
      <c r="B21" s="2">
        <v>278.75</v>
      </c>
      <c r="D21" t="s">
        <v>15</v>
      </c>
      <c r="E21">
        <f>MIN(B4:B23)</f>
        <v>42</v>
      </c>
    </row>
    <row r="22" spans="1:8" x14ac:dyDescent="0.25">
      <c r="A22" s="1">
        <v>30</v>
      </c>
      <c r="B22" s="1">
        <v>239</v>
      </c>
      <c r="D22" t="s">
        <v>16</v>
      </c>
      <c r="E22">
        <f>MAX(B4:B23)</f>
        <v>303</v>
      </c>
    </row>
    <row r="23" spans="1:8" x14ac:dyDescent="0.25">
      <c r="A23" s="1">
        <v>31</v>
      </c>
      <c r="B23" s="1">
        <v>285.5</v>
      </c>
      <c r="D23" t="s">
        <v>17</v>
      </c>
      <c r="E23" s="3">
        <f>_xlfn.QUARTILE.EXC(B4:B23,1)</f>
        <v>108.25</v>
      </c>
    </row>
    <row r="24" spans="1:8" x14ac:dyDescent="0.25">
      <c r="A24" s="1" t="s">
        <v>10</v>
      </c>
      <c r="B24" s="1">
        <f>SUM(B4:B23)</f>
        <v>3561.5</v>
      </c>
      <c r="D24" t="s">
        <v>18</v>
      </c>
      <c r="E24" s="3">
        <f>_xlfn.QUARTILE.EXC(B4:B23,3)</f>
        <v>255.125</v>
      </c>
    </row>
    <row r="26" spans="1:8" x14ac:dyDescent="0.25">
      <c r="A26" s="1" t="s">
        <v>0</v>
      </c>
      <c r="B26" s="1" t="s">
        <v>5</v>
      </c>
    </row>
    <row r="27" spans="1:8" x14ac:dyDescent="0.25">
      <c r="A27" s="1" t="s">
        <v>2</v>
      </c>
      <c r="B27" s="1">
        <v>2025</v>
      </c>
    </row>
    <row r="28" spans="1:8" x14ac:dyDescent="0.25">
      <c r="A28" s="1" t="s">
        <v>3</v>
      </c>
      <c r="B28" s="1" t="s">
        <v>4</v>
      </c>
    </row>
    <row r="29" spans="1:8" x14ac:dyDescent="0.25">
      <c r="A29" s="1">
        <v>1</v>
      </c>
      <c r="B29" s="1">
        <v>178</v>
      </c>
    </row>
    <row r="30" spans="1:8" x14ac:dyDescent="0.25">
      <c r="A30" s="1">
        <v>3</v>
      </c>
      <c r="B30" s="2">
        <v>149.75</v>
      </c>
    </row>
    <row r="31" spans="1:8" x14ac:dyDescent="0.25">
      <c r="A31" s="1">
        <v>4</v>
      </c>
      <c r="B31" s="2">
        <v>222.75</v>
      </c>
    </row>
    <row r="32" spans="1:8" x14ac:dyDescent="0.25">
      <c r="A32" s="1">
        <v>5</v>
      </c>
      <c r="B32" s="1">
        <v>263.5</v>
      </c>
    </row>
    <row r="33" spans="1:8" x14ac:dyDescent="0.25">
      <c r="A33" s="1">
        <v>6</v>
      </c>
      <c r="B33" s="2">
        <v>228.25</v>
      </c>
    </row>
    <row r="34" spans="1:8" x14ac:dyDescent="0.25">
      <c r="A34" s="1">
        <v>7</v>
      </c>
      <c r="B34" s="2">
        <v>182.25</v>
      </c>
    </row>
    <row r="35" spans="1:8" x14ac:dyDescent="0.25">
      <c r="A35" s="1">
        <v>8</v>
      </c>
      <c r="B35" s="1">
        <v>119</v>
      </c>
    </row>
    <row r="36" spans="1:8" x14ac:dyDescent="0.25">
      <c r="A36" s="1">
        <v>10</v>
      </c>
      <c r="B36" s="1">
        <v>149</v>
      </c>
    </row>
    <row r="37" spans="1:8" x14ac:dyDescent="0.25">
      <c r="A37" s="1">
        <v>11</v>
      </c>
      <c r="B37" s="1">
        <v>254</v>
      </c>
    </row>
    <row r="38" spans="1:8" x14ac:dyDescent="0.25">
      <c r="A38" s="1">
        <v>12</v>
      </c>
      <c r="B38" s="2">
        <v>226.25</v>
      </c>
    </row>
    <row r="39" spans="1:8" x14ac:dyDescent="0.25">
      <c r="A39" s="1">
        <v>13</v>
      </c>
      <c r="B39" s="2">
        <v>206.25</v>
      </c>
    </row>
    <row r="40" spans="1:8" x14ac:dyDescent="0.25">
      <c r="A40" s="1">
        <v>14</v>
      </c>
      <c r="B40" s="2">
        <v>207.25</v>
      </c>
    </row>
    <row r="41" spans="1:8" x14ac:dyDescent="0.25">
      <c r="A41" s="1">
        <v>15</v>
      </c>
      <c r="B41" s="2">
        <v>186.75</v>
      </c>
    </row>
    <row r="42" spans="1:8" x14ac:dyDescent="0.25">
      <c r="A42" s="1">
        <v>17</v>
      </c>
      <c r="B42" s="1">
        <v>150.80000000000001</v>
      </c>
      <c r="D42" t="s">
        <v>11</v>
      </c>
      <c r="E42" s="3">
        <f>AVERAGE(B29:B52)</f>
        <v>208.88750000000002</v>
      </c>
      <c r="G42" t="s">
        <v>19</v>
      </c>
      <c r="H42" s="3">
        <f>E49-E48</f>
        <v>52.5625</v>
      </c>
    </row>
    <row r="43" spans="1:8" x14ac:dyDescent="0.25">
      <c r="A43" s="1">
        <v>18</v>
      </c>
      <c r="B43" s="1">
        <v>200.5</v>
      </c>
      <c r="D43" t="s">
        <v>12</v>
      </c>
      <c r="E43" s="3">
        <f>MEDIAN(B29:B52)</f>
        <v>206.75</v>
      </c>
      <c r="G43" t="s">
        <v>20</v>
      </c>
      <c r="H43" s="3">
        <f>E48-(1.5*H42)</f>
        <v>104.53125</v>
      </c>
    </row>
    <row r="44" spans="1:8" x14ac:dyDescent="0.25">
      <c r="A44" s="1">
        <v>19</v>
      </c>
      <c r="B44" s="1">
        <v>238.5</v>
      </c>
      <c r="D44" t="s">
        <v>13</v>
      </c>
      <c r="E44" s="3">
        <f>_xlfn.STDEV.S(B29:B52)</f>
        <v>42.528410580713519</v>
      </c>
      <c r="G44" t="s">
        <v>21</v>
      </c>
      <c r="H44" s="3">
        <f>E49+(1.5*H42)</f>
        <v>314.78125</v>
      </c>
    </row>
    <row r="45" spans="1:8" x14ac:dyDescent="0.25">
      <c r="A45" s="1">
        <v>20</v>
      </c>
      <c r="B45" s="1">
        <v>189.5</v>
      </c>
      <c r="D45" t="s">
        <v>14</v>
      </c>
      <c r="E45" s="4">
        <f>E44/E42</f>
        <v>0.20359480859655804</v>
      </c>
    </row>
    <row r="46" spans="1:8" x14ac:dyDescent="0.25">
      <c r="A46" s="1">
        <v>21</v>
      </c>
      <c r="B46" s="1">
        <v>252.5</v>
      </c>
      <c r="D46" t="s">
        <v>15</v>
      </c>
      <c r="E46">
        <f>MIN(B29:B52)</f>
        <v>119</v>
      </c>
    </row>
    <row r="47" spans="1:8" x14ac:dyDescent="0.25">
      <c r="A47" s="1">
        <v>22</v>
      </c>
      <c r="B47" s="1">
        <v>190.5</v>
      </c>
      <c r="D47" t="s">
        <v>16</v>
      </c>
      <c r="E47" s="3">
        <f>MAX(B29:B52)</f>
        <v>290.25</v>
      </c>
    </row>
    <row r="48" spans="1:8" x14ac:dyDescent="0.25">
      <c r="A48" s="1">
        <v>24</v>
      </c>
      <c r="B48" s="1">
        <v>225</v>
      </c>
      <c r="D48" t="s">
        <v>17</v>
      </c>
      <c r="E48" s="3">
        <f>_xlfn.QUARTILE.EXC(B29:B52,1)</f>
        <v>183.375</v>
      </c>
    </row>
    <row r="49" spans="1:5" x14ac:dyDescent="0.25">
      <c r="A49" s="1">
        <v>25</v>
      </c>
      <c r="B49" s="1">
        <v>222.5</v>
      </c>
      <c r="D49" t="s">
        <v>18</v>
      </c>
      <c r="E49" s="3">
        <f>_xlfn.QUARTILE.EXC(B29:B52,3)</f>
        <v>235.9375</v>
      </c>
    </row>
    <row r="50" spans="1:5" x14ac:dyDescent="0.25">
      <c r="A50" s="1">
        <v>26</v>
      </c>
      <c r="B50" s="1">
        <v>275</v>
      </c>
    </row>
    <row r="51" spans="1:5" x14ac:dyDescent="0.25">
      <c r="A51" s="1">
        <v>27</v>
      </c>
      <c r="B51" s="2">
        <v>205.25</v>
      </c>
    </row>
    <row r="52" spans="1:5" x14ac:dyDescent="0.25">
      <c r="A52" s="1">
        <v>28</v>
      </c>
      <c r="B52" s="2">
        <v>290.25</v>
      </c>
    </row>
    <row r="53" spans="1:5" x14ac:dyDescent="0.25">
      <c r="A53" s="1" t="s">
        <v>10</v>
      </c>
      <c r="B53" s="2">
        <f>SUM(B29:B52)</f>
        <v>5013.3</v>
      </c>
    </row>
    <row r="55" spans="1:5" x14ac:dyDescent="0.25">
      <c r="A55" s="1" t="s">
        <v>0</v>
      </c>
      <c r="B55" s="1" t="s">
        <v>6</v>
      </c>
    </row>
    <row r="56" spans="1:5" x14ac:dyDescent="0.25">
      <c r="A56" s="1" t="s">
        <v>2</v>
      </c>
      <c r="B56" s="1">
        <v>2025</v>
      </c>
    </row>
    <row r="57" spans="1:5" x14ac:dyDescent="0.25">
      <c r="A57" s="1" t="s">
        <v>3</v>
      </c>
      <c r="B57" s="1" t="s">
        <v>4</v>
      </c>
    </row>
    <row r="58" spans="1:5" x14ac:dyDescent="0.25">
      <c r="A58" s="1">
        <v>1</v>
      </c>
      <c r="B58" s="1">
        <v>153</v>
      </c>
    </row>
    <row r="59" spans="1:5" x14ac:dyDescent="0.25">
      <c r="A59" s="1">
        <v>3</v>
      </c>
      <c r="B59" s="2">
        <v>144.25</v>
      </c>
    </row>
    <row r="60" spans="1:5" x14ac:dyDescent="0.25">
      <c r="A60" s="1">
        <v>4</v>
      </c>
      <c r="B60" s="1">
        <v>145.5</v>
      </c>
    </row>
    <row r="61" spans="1:5" x14ac:dyDescent="0.25">
      <c r="A61" s="1">
        <v>5</v>
      </c>
      <c r="B61" s="2">
        <v>309.75</v>
      </c>
    </row>
    <row r="62" spans="1:5" x14ac:dyDescent="0.25">
      <c r="A62" s="1">
        <v>6</v>
      </c>
      <c r="B62" s="2">
        <v>196.25</v>
      </c>
    </row>
    <row r="63" spans="1:5" x14ac:dyDescent="0.25">
      <c r="A63" s="1">
        <v>7</v>
      </c>
      <c r="B63" s="1">
        <v>330.5</v>
      </c>
    </row>
    <row r="64" spans="1:5" x14ac:dyDescent="0.25">
      <c r="A64" s="1">
        <v>8</v>
      </c>
      <c r="B64" s="2">
        <v>136.25</v>
      </c>
    </row>
    <row r="65" spans="1:8" x14ac:dyDescent="0.25">
      <c r="A65" s="1">
        <v>10</v>
      </c>
      <c r="B65" s="2">
        <v>271.25</v>
      </c>
    </row>
    <row r="66" spans="1:8" x14ac:dyDescent="0.25">
      <c r="A66" s="1">
        <v>11</v>
      </c>
      <c r="B66" s="1">
        <v>255.5</v>
      </c>
    </row>
    <row r="67" spans="1:8" x14ac:dyDescent="0.25">
      <c r="A67" s="1">
        <v>12</v>
      </c>
      <c r="B67" s="1">
        <v>294.5</v>
      </c>
    </row>
    <row r="68" spans="1:8" x14ac:dyDescent="0.25">
      <c r="A68" s="1">
        <v>13</v>
      </c>
      <c r="B68" s="2">
        <v>216.75</v>
      </c>
    </row>
    <row r="69" spans="1:8" x14ac:dyDescent="0.25">
      <c r="A69" s="1">
        <v>14</v>
      </c>
      <c r="B69" s="1">
        <v>186</v>
      </c>
    </row>
    <row r="70" spans="1:8" x14ac:dyDescent="0.25">
      <c r="A70" s="1">
        <v>15</v>
      </c>
      <c r="B70" s="1">
        <v>56.5</v>
      </c>
    </row>
    <row r="71" spans="1:8" x14ac:dyDescent="0.25">
      <c r="A71" s="1">
        <v>17</v>
      </c>
      <c r="B71" s="1">
        <v>252.5</v>
      </c>
      <c r="D71" t="s">
        <v>11</v>
      </c>
      <c r="E71" s="3">
        <f>AVERAGE(B58:B82)</f>
        <v>206.1</v>
      </c>
      <c r="G71" t="s">
        <v>19</v>
      </c>
      <c r="H71" s="3">
        <f>E78-E77</f>
        <v>131.125</v>
      </c>
    </row>
    <row r="72" spans="1:8" x14ac:dyDescent="0.25">
      <c r="A72" s="1">
        <v>18</v>
      </c>
      <c r="B72" s="1">
        <v>147.5</v>
      </c>
      <c r="D72" t="s">
        <v>12</v>
      </c>
      <c r="E72" s="3">
        <f>MEDIAN(B58:B82)</f>
        <v>202.75</v>
      </c>
      <c r="G72" t="s">
        <v>20</v>
      </c>
      <c r="H72" s="3">
        <f>E77-(1.5*H71)</f>
        <v>-50.1875</v>
      </c>
    </row>
    <row r="73" spans="1:8" x14ac:dyDescent="0.25">
      <c r="A73" s="1">
        <v>19</v>
      </c>
      <c r="B73" s="2">
        <v>202.75</v>
      </c>
      <c r="D73" t="s">
        <v>13</v>
      </c>
      <c r="E73" s="3">
        <f>_xlfn.STDEV.S(B58:B82)</f>
        <v>84.10112960002381</v>
      </c>
      <c r="G73" t="s">
        <v>21</v>
      </c>
      <c r="H73" s="3">
        <f>E78+(1.5*H71)</f>
        <v>474.3125</v>
      </c>
    </row>
    <row r="74" spans="1:8" x14ac:dyDescent="0.25">
      <c r="A74" s="1">
        <v>20</v>
      </c>
      <c r="B74" s="2">
        <v>336.75</v>
      </c>
      <c r="D74" t="s">
        <v>14</v>
      </c>
      <c r="E74" s="4">
        <f>E73/E71</f>
        <v>0.40805982338682101</v>
      </c>
    </row>
    <row r="75" spans="1:8" x14ac:dyDescent="0.25">
      <c r="A75" s="1">
        <v>21</v>
      </c>
      <c r="B75" s="1">
        <v>322.5</v>
      </c>
      <c r="D75" t="s">
        <v>15</v>
      </c>
      <c r="E75" s="3">
        <f>MIN(B58:B82)</f>
        <v>40.25</v>
      </c>
    </row>
    <row r="76" spans="1:8" x14ac:dyDescent="0.25">
      <c r="A76" s="1">
        <v>22</v>
      </c>
      <c r="B76" s="2">
        <v>40.25</v>
      </c>
      <c r="D76" t="s">
        <v>16</v>
      </c>
      <c r="E76" s="3">
        <f>MAX(B58:B82)</f>
        <v>336.75</v>
      </c>
    </row>
    <row r="77" spans="1:8" x14ac:dyDescent="0.25">
      <c r="A77" s="1">
        <v>25</v>
      </c>
      <c r="B77" s="1">
        <v>91</v>
      </c>
      <c r="D77" t="s">
        <v>17</v>
      </c>
      <c r="E77">
        <f>_xlfn.QUARTILE.EXC(B58:B82,1)</f>
        <v>146.5</v>
      </c>
    </row>
    <row r="78" spans="1:8" x14ac:dyDescent="0.25">
      <c r="A78" s="1">
        <v>26</v>
      </c>
      <c r="B78" s="1">
        <v>218</v>
      </c>
      <c r="D78" t="s">
        <v>18</v>
      </c>
      <c r="E78" s="3">
        <f>_xlfn.QUARTILE.EXC(B58:B82,3)</f>
        <v>277.625</v>
      </c>
    </row>
    <row r="79" spans="1:8" x14ac:dyDescent="0.25">
      <c r="A79" s="1">
        <v>27</v>
      </c>
      <c r="B79" s="1">
        <v>284</v>
      </c>
    </row>
    <row r="80" spans="1:8" x14ac:dyDescent="0.25">
      <c r="A80" s="1">
        <v>28</v>
      </c>
      <c r="B80" s="2">
        <v>253.25</v>
      </c>
    </row>
    <row r="81" spans="1:2" x14ac:dyDescent="0.25">
      <c r="A81" s="1">
        <v>29</v>
      </c>
      <c r="B81" s="2">
        <v>151.75</v>
      </c>
    </row>
    <row r="82" spans="1:2" x14ac:dyDescent="0.25">
      <c r="A82" s="1">
        <v>31</v>
      </c>
      <c r="B82" s="2">
        <v>156.25</v>
      </c>
    </row>
    <row r="83" spans="1:2" x14ac:dyDescent="0.25">
      <c r="A83" s="1" t="s">
        <v>10</v>
      </c>
      <c r="B83" s="2">
        <f>SUM(B58:B82)</f>
        <v>5152.5</v>
      </c>
    </row>
    <row r="85" spans="1:2" x14ac:dyDescent="0.25">
      <c r="A85" s="1" t="s">
        <v>0</v>
      </c>
      <c r="B85" s="1" t="s">
        <v>7</v>
      </c>
    </row>
    <row r="86" spans="1:2" x14ac:dyDescent="0.25">
      <c r="A86" s="1" t="s">
        <v>2</v>
      </c>
      <c r="B86" s="1">
        <v>2025</v>
      </c>
    </row>
    <row r="87" spans="1:2" x14ac:dyDescent="0.25">
      <c r="A87" s="1" t="s">
        <v>3</v>
      </c>
      <c r="B87" s="1" t="s">
        <v>4</v>
      </c>
    </row>
    <row r="88" spans="1:2" x14ac:dyDescent="0.25">
      <c r="A88" s="1">
        <v>1</v>
      </c>
      <c r="B88" s="1">
        <v>138</v>
      </c>
    </row>
    <row r="89" spans="1:2" x14ac:dyDescent="0.25">
      <c r="A89" s="1">
        <v>2</v>
      </c>
      <c r="B89" s="1">
        <v>123</v>
      </c>
    </row>
    <row r="90" spans="1:2" x14ac:dyDescent="0.25">
      <c r="A90" s="1">
        <v>3</v>
      </c>
      <c r="B90" s="2">
        <v>187.75</v>
      </c>
    </row>
    <row r="91" spans="1:2" x14ac:dyDescent="0.25">
      <c r="A91" s="1">
        <v>4</v>
      </c>
      <c r="B91" s="1">
        <v>113</v>
      </c>
    </row>
    <row r="92" spans="1:2" x14ac:dyDescent="0.25">
      <c r="A92" s="1">
        <v>5</v>
      </c>
      <c r="B92" s="1">
        <v>139.5</v>
      </c>
    </row>
    <row r="93" spans="1:2" x14ac:dyDescent="0.25">
      <c r="A93" s="1">
        <v>7</v>
      </c>
      <c r="B93" s="2">
        <v>97.75</v>
      </c>
    </row>
    <row r="94" spans="1:2" x14ac:dyDescent="0.25">
      <c r="A94" s="1">
        <v>8</v>
      </c>
      <c r="B94" s="2">
        <v>68.25</v>
      </c>
    </row>
    <row r="95" spans="1:2" x14ac:dyDescent="0.25">
      <c r="A95" s="1">
        <v>9</v>
      </c>
      <c r="B95" s="1">
        <v>164.5</v>
      </c>
    </row>
    <row r="96" spans="1:2" x14ac:dyDescent="0.25">
      <c r="A96" s="1">
        <v>10</v>
      </c>
      <c r="B96" s="1">
        <v>93.5</v>
      </c>
    </row>
    <row r="97" spans="1:8" x14ac:dyDescent="0.25">
      <c r="A97" s="1">
        <v>11</v>
      </c>
      <c r="B97" s="1">
        <v>209.5</v>
      </c>
    </row>
    <row r="98" spans="1:8" x14ac:dyDescent="0.25">
      <c r="A98" s="1">
        <v>12</v>
      </c>
      <c r="B98" s="1">
        <v>155</v>
      </c>
    </row>
    <row r="99" spans="1:8" x14ac:dyDescent="0.25">
      <c r="A99" s="1">
        <v>14</v>
      </c>
      <c r="B99" s="1">
        <v>160</v>
      </c>
    </row>
    <row r="100" spans="1:8" x14ac:dyDescent="0.25">
      <c r="A100" s="1">
        <v>15</v>
      </c>
      <c r="B100" s="2">
        <v>174.25</v>
      </c>
      <c r="D100" t="s">
        <v>11</v>
      </c>
      <c r="E100" s="3">
        <f>AVERAGE(B88:B110)</f>
        <v>145.95652173913044</v>
      </c>
      <c r="G100" t="s">
        <v>19</v>
      </c>
      <c r="H100">
        <f>E107-E106</f>
        <v>76</v>
      </c>
    </row>
    <row r="101" spans="1:8" x14ac:dyDescent="0.25">
      <c r="A101" s="1">
        <v>16</v>
      </c>
      <c r="B101" s="1">
        <v>189</v>
      </c>
      <c r="D101" t="s">
        <v>12</v>
      </c>
      <c r="E101" s="3">
        <f>MEDIAN(B88:B110)</f>
        <v>146.75</v>
      </c>
      <c r="G101" t="s">
        <v>20</v>
      </c>
      <c r="H101">
        <f>E106-(1.5*H100)</f>
        <v>-1</v>
      </c>
    </row>
    <row r="102" spans="1:8" x14ac:dyDescent="0.25">
      <c r="A102" s="1">
        <v>21</v>
      </c>
      <c r="B102" s="1">
        <v>6</v>
      </c>
      <c r="D102" t="s">
        <v>13</v>
      </c>
      <c r="E102" s="3">
        <f>_xlfn.STDEV.S(B88:B110)</f>
        <v>52.949303163815074</v>
      </c>
      <c r="G102" t="s">
        <v>21</v>
      </c>
      <c r="H102">
        <f>E107+(1.5*H100)</f>
        <v>303</v>
      </c>
    </row>
    <row r="103" spans="1:8" x14ac:dyDescent="0.25">
      <c r="A103" s="1">
        <v>22</v>
      </c>
      <c r="B103" s="2">
        <v>116.25</v>
      </c>
      <c r="D103" t="s">
        <v>14</v>
      </c>
      <c r="E103" s="4">
        <f>E102/E100</f>
        <v>0.36277449293051733</v>
      </c>
    </row>
    <row r="104" spans="1:8" x14ac:dyDescent="0.25">
      <c r="A104" s="1">
        <v>23</v>
      </c>
      <c r="B104" s="2">
        <v>191.25</v>
      </c>
      <c r="D104" t="s">
        <v>15</v>
      </c>
      <c r="E104">
        <f>MIN(B88:B110)</f>
        <v>6</v>
      </c>
    </row>
    <row r="105" spans="1:8" x14ac:dyDescent="0.25">
      <c r="A105" s="1">
        <v>24</v>
      </c>
      <c r="B105" s="2">
        <v>131.25</v>
      </c>
      <c r="D105" t="s">
        <v>16</v>
      </c>
      <c r="E105">
        <f>MAX(B88:B110)</f>
        <v>228</v>
      </c>
    </row>
    <row r="106" spans="1:8" x14ac:dyDescent="0.25">
      <c r="A106" s="1">
        <v>25</v>
      </c>
      <c r="B106" s="1">
        <v>227.5</v>
      </c>
      <c r="D106" t="s">
        <v>17</v>
      </c>
      <c r="E106">
        <f>_xlfn.QUARTILE.EXC(B88:B110,1)</f>
        <v>113</v>
      </c>
    </row>
    <row r="107" spans="1:8" x14ac:dyDescent="0.25">
      <c r="A107" s="1">
        <v>26</v>
      </c>
      <c r="B107" s="2">
        <v>146.75</v>
      </c>
      <c r="D107" t="s">
        <v>18</v>
      </c>
      <c r="E107">
        <f>_xlfn.QUARTILE.EXC(B88:B110,3)</f>
        <v>189</v>
      </c>
    </row>
    <row r="108" spans="1:8" x14ac:dyDescent="0.25">
      <c r="A108" s="1">
        <v>28</v>
      </c>
      <c r="B108" s="1">
        <v>228</v>
      </c>
    </row>
    <row r="109" spans="1:8" x14ac:dyDescent="0.25">
      <c r="A109" s="1">
        <v>29</v>
      </c>
      <c r="B109" s="2">
        <v>191.25</v>
      </c>
    </row>
    <row r="110" spans="1:8" x14ac:dyDescent="0.25">
      <c r="A110" s="1">
        <v>30</v>
      </c>
      <c r="B110" s="2">
        <v>105.75</v>
      </c>
    </row>
    <row r="111" spans="1:8" x14ac:dyDescent="0.25">
      <c r="A111" s="1" t="s">
        <v>10</v>
      </c>
      <c r="B111" s="2">
        <f>SUM(B88:B110)</f>
        <v>3357</v>
      </c>
    </row>
    <row r="113" spans="1:2" x14ac:dyDescent="0.25">
      <c r="A113" s="1" t="s">
        <v>0</v>
      </c>
      <c r="B113" s="1" t="s">
        <v>8</v>
      </c>
    </row>
    <row r="114" spans="1:2" x14ac:dyDescent="0.25">
      <c r="A114" s="1" t="s">
        <v>2</v>
      </c>
      <c r="B114" s="1">
        <v>2025</v>
      </c>
    </row>
    <row r="115" spans="1:2" x14ac:dyDescent="0.25">
      <c r="A115" s="1" t="s">
        <v>3</v>
      </c>
      <c r="B115" s="1" t="s">
        <v>4</v>
      </c>
    </row>
    <row r="116" spans="1:2" x14ac:dyDescent="0.25">
      <c r="A116" s="1">
        <v>2</v>
      </c>
      <c r="B116" s="1">
        <v>182</v>
      </c>
    </row>
    <row r="117" spans="1:2" x14ac:dyDescent="0.25">
      <c r="A117" s="1">
        <v>3</v>
      </c>
      <c r="B117" s="2">
        <v>79.25</v>
      </c>
    </row>
    <row r="118" spans="1:2" x14ac:dyDescent="0.25">
      <c r="A118" s="1">
        <v>5</v>
      </c>
      <c r="B118" s="2">
        <v>195.25</v>
      </c>
    </row>
    <row r="119" spans="1:2" x14ac:dyDescent="0.25">
      <c r="A119" s="1">
        <v>6</v>
      </c>
      <c r="B119" s="1">
        <v>86.5</v>
      </c>
    </row>
    <row r="120" spans="1:2" x14ac:dyDescent="0.25">
      <c r="A120" s="1">
        <v>7</v>
      </c>
      <c r="B120" s="2">
        <v>133.25</v>
      </c>
    </row>
    <row r="121" spans="1:2" x14ac:dyDescent="0.25">
      <c r="A121" s="1">
        <v>8</v>
      </c>
      <c r="B121" s="1">
        <v>134</v>
      </c>
    </row>
    <row r="122" spans="1:2" x14ac:dyDescent="0.25">
      <c r="A122" s="1">
        <v>9</v>
      </c>
      <c r="B122" s="2">
        <v>199.75</v>
      </c>
    </row>
    <row r="123" spans="1:2" x14ac:dyDescent="0.25">
      <c r="A123" s="1">
        <v>10</v>
      </c>
      <c r="B123" s="2">
        <v>66.25</v>
      </c>
    </row>
    <row r="124" spans="1:2" x14ac:dyDescent="0.25">
      <c r="A124" s="1">
        <v>12</v>
      </c>
      <c r="B124" s="2">
        <v>103.25</v>
      </c>
    </row>
    <row r="125" spans="1:2" x14ac:dyDescent="0.25">
      <c r="A125" s="1">
        <v>13</v>
      </c>
      <c r="B125" s="2">
        <v>153.75</v>
      </c>
    </row>
    <row r="126" spans="1:2" x14ac:dyDescent="0.25">
      <c r="A126" s="1">
        <v>14</v>
      </c>
      <c r="B126" s="1">
        <v>199</v>
      </c>
    </row>
    <row r="127" spans="1:2" x14ac:dyDescent="0.25">
      <c r="A127" s="1">
        <v>15</v>
      </c>
      <c r="B127" s="2">
        <v>193.75</v>
      </c>
    </row>
    <row r="128" spans="1:2" x14ac:dyDescent="0.25">
      <c r="A128" s="1">
        <v>16</v>
      </c>
      <c r="B128" s="1">
        <v>200</v>
      </c>
    </row>
    <row r="129" spans="1:8" x14ac:dyDescent="0.25">
      <c r="A129" s="1">
        <v>17</v>
      </c>
      <c r="B129" s="1">
        <v>50.5</v>
      </c>
      <c r="D129" t="s">
        <v>11</v>
      </c>
      <c r="E129" s="3">
        <f>AVERAGE(B116:B141)</f>
        <v>151.52884615384616</v>
      </c>
      <c r="G129" t="s">
        <v>19</v>
      </c>
      <c r="H129" s="3">
        <f>E136-E135</f>
        <v>75.1875</v>
      </c>
    </row>
    <row r="130" spans="1:8" x14ac:dyDescent="0.25">
      <c r="A130" s="1">
        <v>19</v>
      </c>
      <c r="B130" s="2">
        <v>165.25</v>
      </c>
      <c r="D130" t="s">
        <v>12</v>
      </c>
      <c r="E130" s="3">
        <f>MEDIAN(B116:B141)</f>
        <v>153.375</v>
      </c>
      <c r="G130" t="s">
        <v>20</v>
      </c>
      <c r="H130" s="3">
        <f>E135-(1.5*H129)</f>
        <v>7.40625</v>
      </c>
    </row>
    <row r="131" spans="1:8" x14ac:dyDescent="0.25">
      <c r="A131" s="1">
        <v>20</v>
      </c>
      <c r="B131" s="2">
        <v>159.75</v>
      </c>
      <c r="D131" t="s">
        <v>13</v>
      </c>
      <c r="E131" s="3">
        <f>_xlfn.STDEV.S(B116:B141)</f>
        <v>48.924857021920722</v>
      </c>
      <c r="G131" t="s">
        <v>21</v>
      </c>
      <c r="H131" s="3">
        <f>E136+(1.5*H129)</f>
        <v>308.15625</v>
      </c>
    </row>
    <row r="132" spans="1:8" x14ac:dyDescent="0.25">
      <c r="A132" s="1">
        <v>21</v>
      </c>
      <c r="B132" s="1">
        <v>115.5</v>
      </c>
      <c r="D132" t="s">
        <v>14</v>
      </c>
      <c r="E132" s="4">
        <f>E131/E129</f>
        <v>0.32287487342342502</v>
      </c>
    </row>
    <row r="133" spans="1:8" x14ac:dyDescent="0.25">
      <c r="A133" s="1">
        <v>22</v>
      </c>
      <c r="B133" s="1">
        <v>242.5</v>
      </c>
      <c r="D133" t="s">
        <v>15</v>
      </c>
      <c r="E133">
        <f>MIN(B116:B141)</f>
        <v>50.5</v>
      </c>
    </row>
    <row r="134" spans="1:8" x14ac:dyDescent="0.25">
      <c r="A134" s="1">
        <v>23</v>
      </c>
      <c r="B134" s="1">
        <v>165.5</v>
      </c>
      <c r="D134" t="s">
        <v>16</v>
      </c>
      <c r="E134">
        <f>MAX(B116:B141)</f>
        <v>242.5</v>
      </c>
    </row>
    <row r="135" spans="1:8" x14ac:dyDescent="0.25">
      <c r="A135" s="1">
        <v>24</v>
      </c>
      <c r="B135" s="2">
        <v>121.75</v>
      </c>
      <c r="D135" t="s">
        <v>17</v>
      </c>
      <c r="E135" s="3">
        <f>_xlfn.QUARTILE.EXC(B116:B141,1)</f>
        <v>120.1875</v>
      </c>
    </row>
    <row r="136" spans="1:8" x14ac:dyDescent="0.25">
      <c r="A136" s="1">
        <v>26</v>
      </c>
      <c r="B136" s="1">
        <v>132</v>
      </c>
      <c r="D136" t="s">
        <v>18</v>
      </c>
      <c r="E136" s="3">
        <f>_xlfn.QUARTILE.EXC(B116:B141,3)</f>
        <v>195.375</v>
      </c>
    </row>
    <row r="137" spans="1:8" x14ac:dyDescent="0.25">
      <c r="A137" s="1">
        <v>27</v>
      </c>
      <c r="B137" s="1">
        <v>153</v>
      </c>
    </row>
    <row r="138" spans="1:8" x14ac:dyDescent="0.25">
      <c r="A138" s="1">
        <v>28</v>
      </c>
      <c r="B138" s="1">
        <v>137.5</v>
      </c>
    </row>
    <row r="139" spans="1:8" x14ac:dyDescent="0.25">
      <c r="A139" s="1">
        <v>29</v>
      </c>
      <c r="B139" s="2">
        <v>221.75</v>
      </c>
    </row>
    <row r="140" spans="1:8" x14ac:dyDescent="0.25">
      <c r="A140" s="1">
        <v>30</v>
      </c>
      <c r="B140" s="2">
        <v>195.75</v>
      </c>
    </row>
    <row r="141" spans="1:8" x14ac:dyDescent="0.25">
      <c r="A141" s="1">
        <v>31</v>
      </c>
      <c r="B141" s="1">
        <v>153</v>
      </c>
    </row>
    <row r="142" spans="1:8" x14ac:dyDescent="0.25">
      <c r="A142" s="1" t="s">
        <v>10</v>
      </c>
      <c r="B142" s="1">
        <f>SUM(B116:B141)</f>
        <v>3939.75</v>
      </c>
    </row>
    <row r="144" spans="1:8" x14ac:dyDescent="0.25">
      <c r="A144" s="1" t="s">
        <v>0</v>
      </c>
      <c r="B144" s="1" t="s">
        <v>9</v>
      </c>
    </row>
    <row r="145" spans="1:8" x14ac:dyDescent="0.25">
      <c r="A145" s="1" t="s">
        <v>2</v>
      </c>
      <c r="B145" s="1">
        <v>2025</v>
      </c>
    </row>
    <row r="146" spans="1:8" x14ac:dyDescent="0.25">
      <c r="A146" s="1" t="s">
        <v>3</v>
      </c>
      <c r="B146" s="1" t="s">
        <v>4</v>
      </c>
    </row>
    <row r="147" spans="1:8" x14ac:dyDescent="0.25">
      <c r="A147" s="1">
        <v>3</v>
      </c>
      <c r="B147" s="2">
        <v>180.25</v>
      </c>
    </row>
    <row r="148" spans="1:8" x14ac:dyDescent="0.25">
      <c r="A148" s="1">
        <v>4</v>
      </c>
      <c r="B148" s="2">
        <v>99.75</v>
      </c>
    </row>
    <row r="149" spans="1:8" x14ac:dyDescent="0.25">
      <c r="A149" s="1">
        <v>5</v>
      </c>
      <c r="B149" s="2">
        <v>117.75</v>
      </c>
    </row>
    <row r="150" spans="1:8" x14ac:dyDescent="0.25">
      <c r="A150" s="1">
        <v>6</v>
      </c>
      <c r="B150" s="1">
        <v>157.5</v>
      </c>
    </row>
    <row r="151" spans="1:8" x14ac:dyDescent="0.25">
      <c r="A151" s="1">
        <v>7</v>
      </c>
      <c r="B151" s="1">
        <v>110</v>
      </c>
    </row>
    <row r="152" spans="1:8" x14ac:dyDescent="0.25">
      <c r="A152" s="1">
        <v>9</v>
      </c>
      <c r="B152" s="1">
        <v>156</v>
      </c>
    </row>
    <row r="153" spans="1:8" x14ac:dyDescent="0.25">
      <c r="A153" s="1">
        <v>10</v>
      </c>
      <c r="B153" s="1">
        <v>130.5</v>
      </c>
    </row>
    <row r="154" spans="1:8" x14ac:dyDescent="0.25">
      <c r="A154" s="1">
        <v>11</v>
      </c>
      <c r="B154" s="2">
        <v>188.25</v>
      </c>
    </row>
    <row r="155" spans="1:8" x14ac:dyDescent="0.25">
      <c r="A155" s="1">
        <v>12</v>
      </c>
      <c r="B155" s="1">
        <v>120</v>
      </c>
    </row>
    <row r="156" spans="1:8" x14ac:dyDescent="0.25">
      <c r="A156" s="1">
        <v>13</v>
      </c>
      <c r="B156" s="2">
        <v>204.75</v>
      </c>
    </row>
    <row r="157" spans="1:8" x14ac:dyDescent="0.25">
      <c r="A157" s="1">
        <v>14</v>
      </c>
      <c r="B157" s="2">
        <v>41.75</v>
      </c>
    </row>
    <row r="158" spans="1:8" x14ac:dyDescent="0.25">
      <c r="A158" s="1">
        <v>16</v>
      </c>
      <c r="B158" s="1">
        <v>107</v>
      </c>
    </row>
    <row r="159" spans="1:8" x14ac:dyDescent="0.25">
      <c r="A159" s="1">
        <v>17</v>
      </c>
      <c r="B159" s="2">
        <v>107.75</v>
      </c>
      <c r="D159" t="s">
        <v>11</v>
      </c>
      <c r="E159" s="3">
        <f>AVERAGE(B147:B168)</f>
        <v>140.32954545454547</v>
      </c>
      <c r="G159" t="s">
        <v>19</v>
      </c>
      <c r="H159" s="3">
        <f>E166-E165</f>
        <v>76.1875</v>
      </c>
    </row>
    <row r="160" spans="1:8" x14ac:dyDescent="0.25">
      <c r="A160" s="1">
        <v>18</v>
      </c>
      <c r="B160" s="1">
        <v>134.5</v>
      </c>
      <c r="D160" t="s">
        <v>12</v>
      </c>
      <c r="E160" s="3">
        <f>MEDIAN(B147:B168)</f>
        <v>132.5</v>
      </c>
      <c r="G160" t="s">
        <v>20</v>
      </c>
      <c r="H160" s="3">
        <f>E165-(1.5*H159)</f>
        <v>-6.71875</v>
      </c>
    </row>
    <row r="161" spans="1:8" x14ac:dyDescent="0.25">
      <c r="A161" s="1">
        <v>19</v>
      </c>
      <c r="B161" s="1">
        <v>182.5</v>
      </c>
      <c r="D161" t="s">
        <v>13</v>
      </c>
      <c r="E161" s="3">
        <f>_xlfn.STDEV.S(B147:B168)</f>
        <v>46.112400612630651</v>
      </c>
      <c r="G161" t="s">
        <v>21</v>
      </c>
      <c r="H161" s="3">
        <f>E166+(1.5*H159)</f>
        <v>298.03125</v>
      </c>
    </row>
    <row r="162" spans="1:8" x14ac:dyDescent="0.25">
      <c r="A162" s="1">
        <v>20</v>
      </c>
      <c r="B162" s="1">
        <v>188.5</v>
      </c>
      <c r="D162" t="s">
        <v>14</v>
      </c>
      <c r="E162" s="4">
        <f>E161/E159</f>
        <v>0.32860079795218211</v>
      </c>
    </row>
    <row r="163" spans="1:8" x14ac:dyDescent="0.25">
      <c r="A163" s="1">
        <v>21</v>
      </c>
      <c r="B163" s="1">
        <v>210.5</v>
      </c>
      <c r="D163" t="s">
        <v>15</v>
      </c>
      <c r="E163" s="3">
        <f>MIN(B147:B168)</f>
        <v>41.75</v>
      </c>
    </row>
    <row r="164" spans="1:8" x14ac:dyDescent="0.25">
      <c r="A164" s="1">
        <v>24</v>
      </c>
      <c r="B164" s="1">
        <v>85</v>
      </c>
      <c r="D164" t="s">
        <v>16</v>
      </c>
      <c r="E164" s="3">
        <f>MAX(B147:B168)</f>
        <v>210.5</v>
      </c>
    </row>
    <row r="165" spans="1:8" x14ac:dyDescent="0.25">
      <c r="A165" s="1">
        <v>25</v>
      </c>
      <c r="B165" s="1">
        <v>187.5</v>
      </c>
      <c r="D165" t="s">
        <v>17</v>
      </c>
      <c r="E165" s="3">
        <f>_xlfn.QUARTILE.EXC(B147:B168,1)</f>
        <v>107.5625</v>
      </c>
    </row>
    <row r="166" spans="1:8" x14ac:dyDescent="0.25">
      <c r="A166" s="1">
        <v>26</v>
      </c>
      <c r="B166" s="1">
        <v>124</v>
      </c>
      <c r="D166" t="s">
        <v>18</v>
      </c>
      <c r="E166" s="3">
        <f>_xlfn.QUARTILE.EXC(B147:B168,3)</f>
        <v>183.75</v>
      </c>
    </row>
    <row r="167" spans="1:8" x14ac:dyDescent="0.25">
      <c r="A167" s="1">
        <v>27</v>
      </c>
      <c r="B167" s="2">
        <v>179.75</v>
      </c>
    </row>
    <row r="168" spans="1:8" x14ac:dyDescent="0.25">
      <c r="A168" s="1">
        <v>28</v>
      </c>
      <c r="B168" s="2">
        <v>73.75</v>
      </c>
    </row>
    <row r="169" spans="1:8" x14ac:dyDescent="0.25">
      <c r="A169" s="1" t="s">
        <v>10</v>
      </c>
      <c r="B169" s="2">
        <f>SUM(B147:B168)</f>
        <v>3087.25</v>
      </c>
    </row>
  </sheetData>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FB36F4A-5AB6-4D6A-827E-B6FE334BBCB0}">
  <dimension ref="A2:G169"/>
  <sheetViews>
    <sheetView topLeftCell="A22" zoomScale="80" zoomScaleNormal="80" workbookViewId="0">
      <selection activeCell="T149" sqref="T149"/>
    </sheetView>
  </sheetViews>
  <sheetFormatPr baseColWidth="10" defaultRowHeight="15" x14ac:dyDescent="0.25"/>
  <cols>
    <col min="1" max="2" width="11.42578125" style="7"/>
    <col min="3" max="3" width="13.7109375" style="7" customWidth="1"/>
    <col min="4" max="16384" width="11.42578125" style="7"/>
  </cols>
  <sheetData>
    <row r="2" spans="1:7" x14ac:dyDescent="0.25">
      <c r="A2" s="8" t="s">
        <v>0</v>
      </c>
      <c r="B2" s="70" t="s">
        <v>1</v>
      </c>
      <c r="C2" s="71"/>
      <c r="D2" s="71"/>
      <c r="E2" s="72"/>
      <c r="F2" s="70">
        <v>2025</v>
      </c>
      <c r="G2" s="72"/>
    </row>
    <row r="3" spans="1:7" x14ac:dyDescent="0.25">
      <c r="A3" s="8" t="s">
        <v>3</v>
      </c>
      <c r="B3" s="8" t="s">
        <v>22</v>
      </c>
      <c r="C3" s="8" t="s">
        <v>23</v>
      </c>
      <c r="D3" s="8" t="s">
        <v>24</v>
      </c>
      <c r="E3" s="8" t="s">
        <v>25</v>
      </c>
      <c r="F3" s="8" t="s">
        <v>26</v>
      </c>
      <c r="G3" s="8" t="s">
        <v>11</v>
      </c>
    </row>
    <row r="4" spans="1:7" x14ac:dyDescent="0.25">
      <c r="A4" s="8">
        <v>3</v>
      </c>
      <c r="B4" s="9">
        <v>11.5</v>
      </c>
      <c r="C4" s="9">
        <v>18.600000000000001</v>
      </c>
      <c r="D4" s="9">
        <v>18.600000000000001</v>
      </c>
      <c r="E4" s="9">
        <v>63.5</v>
      </c>
      <c r="F4" s="9">
        <v>93.5</v>
      </c>
      <c r="G4" s="9">
        <f>SUM(B4:F4)</f>
        <v>205.7</v>
      </c>
    </row>
    <row r="5" spans="1:7" x14ac:dyDescent="0.25">
      <c r="A5" s="8">
        <v>10</v>
      </c>
      <c r="B5" s="9">
        <v>15</v>
      </c>
      <c r="C5" s="9">
        <v>23.3</v>
      </c>
      <c r="D5" s="9">
        <v>25</v>
      </c>
      <c r="E5" s="9">
        <v>56.5</v>
      </c>
      <c r="F5" s="9">
        <v>22.7</v>
      </c>
      <c r="G5" s="9">
        <f>SUM(B5:F5)</f>
        <v>142.5</v>
      </c>
    </row>
    <row r="6" spans="1:7" x14ac:dyDescent="0.25">
      <c r="A6" s="8">
        <v>11</v>
      </c>
      <c r="B6" s="9">
        <v>13</v>
      </c>
      <c r="C6" s="9">
        <v>21</v>
      </c>
      <c r="D6" s="9">
        <v>29</v>
      </c>
      <c r="E6" s="9">
        <v>60.5</v>
      </c>
      <c r="F6" s="9">
        <v>18</v>
      </c>
      <c r="G6" s="9">
        <f>SUM(B6:F6)</f>
        <v>141.5</v>
      </c>
    </row>
    <row r="7" spans="1:7" x14ac:dyDescent="0.25">
      <c r="A7" s="8">
        <v>13</v>
      </c>
      <c r="B7" s="9">
        <v>11</v>
      </c>
      <c r="C7" s="9">
        <v>20</v>
      </c>
      <c r="D7" s="9">
        <v>20</v>
      </c>
      <c r="E7" s="9">
        <v>48.5</v>
      </c>
      <c r="F7" s="9">
        <v>25</v>
      </c>
      <c r="G7" s="9">
        <f t="shared" ref="G7:G23" si="0">SUM(B7:F7)</f>
        <v>124.5</v>
      </c>
    </row>
    <row r="8" spans="1:7" x14ac:dyDescent="0.25">
      <c r="A8" s="8">
        <v>14</v>
      </c>
      <c r="B8" s="9">
        <v>10</v>
      </c>
      <c r="C8" s="9">
        <v>22</v>
      </c>
      <c r="D8" s="9">
        <v>27</v>
      </c>
      <c r="E8" s="9">
        <v>90.5</v>
      </c>
      <c r="F8" s="9">
        <v>18</v>
      </c>
      <c r="G8" s="9">
        <f t="shared" si="0"/>
        <v>167.5</v>
      </c>
    </row>
    <row r="9" spans="1:7" x14ac:dyDescent="0.25">
      <c r="A9" s="8">
        <v>15</v>
      </c>
      <c r="B9" s="9">
        <v>12</v>
      </c>
      <c r="C9" s="9">
        <v>19</v>
      </c>
      <c r="D9" s="9">
        <v>29.5</v>
      </c>
      <c r="E9" s="9">
        <v>73.5</v>
      </c>
      <c r="F9" s="9">
        <v>20</v>
      </c>
      <c r="G9" s="9">
        <f t="shared" si="0"/>
        <v>154</v>
      </c>
    </row>
    <row r="10" spans="1:7" x14ac:dyDescent="0.25">
      <c r="A10" s="8">
        <v>16</v>
      </c>
      <c r="B10" s="9">
        <v>12.7</v>
      </c>
      <c r="C10" s="9">
        <v>18</v>
      </c>
      <c r="D10" s="9">
        <v>28.6</v>
      </c>
      <c r="E10" s="9">
        <v>75.5</v>
      </c>
      <c r="F10" s="9">
        <v>33.5</v>
      </c>
      <c r="G10" s="9">
        <f t="shared" si="0"/>
        <v>168.3</v>
      </c>
    </row>
    <row r="11" spans="1:7" x14ac:dyDescent="0.25">
      <c r="A11" s="8">
        <v>17</v>
      </c>
      <c r="B11" s="9">
        <v>13.5</v>
      </c>
      <c r="C11" s="9">
        <v>19</v>
      </c>
      <c r="D11" s="9">
        <v>27.5</v>
      </c>
      <c r="E11" s="9">
        <v>59.5</v>
      </c>
      <c r="F11" s="9">
        <v>22.5</v>
      </c>
      <c r="G11" s="9">
        <f t="shared" si="0"/>
        <v>142</v>
      </c>
    </row>
    <row r="12" spans="1:7" x14ac:dyDescent="0.25">
      <c r="A12" s="8">
        <v>18</v>
      </c>
      <c r="B12" s="9">
        <v>10.9</v>
      </c>
      <c r="C12" s="9">
        <v>20</v>
      </c>
      <c r="D12" s="9">
        <v>44.8</v>
      </c>
      <c r="E12" s="9">
        <v>64.5</v>
      </c>
      <c r="F12" s="9">
        <v>15.4</v>
      </c>
      <c r="G12" s="9">
        <f t="shared" si="0"/>
        <v>155.6</v>
      </c>
    </row>
    <row r="13" spans="1:7" x14ac:dyDescent="0.25">
      <c r="A13" s="8">
        <v>20</v>
      </c>
      <c r="B13" s="9">
        <v>11.8</v>
      </c>
      <c r="C13" s="9">
        <v>18.399999999999999</v>
      </c>
      <c r="D13" s="9">
        <v>25.1</v>
      </c>
      <c r="E13" s="9">
        <v>74.5</v>
      </c>
      <c r="F13" s="9">
        <v>18</v>
      </c>
      <c r="G13" s="9">
        <f t="shared" si="0"/>
        <v>147.80000000000001</v>
      </c>
    </row>
    <row r="14" spans="1:7" x14ac:dyDescent="0.25">
      <c r="A14" s="8">
        <v>21</v>
      </c>
      <c r="B14" s="9">
        <v>14</v>
      </c>
      <c r="C14" s="9">
        <v>21</v>
      </c>
      <c r="D14" s="9">
        <v>25.1</v>
      </c>
      <c r="E14" s="9">
        <v>62.5</v>
      </c>
      <c r="F14" s="9">
        <v>22</v>
      </c>
      <c r="G14" s="9">
        <f t="shared" si="0"/>
        <v>144.6</v>
      </c>
    </row>
    <row r="15" spans="1:7" x14ac:dyDescent="0.25">
      <c r="A15" s="8">
        <v>22</v>
      </c>
      <c r="B15" s="9">
        <v>12</v>
      </c>
      <c r="C15" s="9">
        <v>19</v>
      </c>
      <c r="D15" s="9">
        <v>37.1</v>
      </c>
      <c r="E15" s="9">
        <v>70.5</v>
      </c>
      <c r="F15" s="9">
        <v>41</v>
      </c>
      <c r="G15" s="9">
        <f t="shared" si="0"/>
        <v>179.6</v>
      </c>
    </row>
    <row r="16" spans="1:7" x14ac:dyDescent="0.25">
      <c r="A16" s="8">
        <v>23</v>
      </c>
      <c r="B16" s="9">
        <v>12</v>
      </c>
      <c r="C16" s="9">
        <v>18</v>
      </c>
      <c r="D16" s="9">
        <v>27.1</v>
      </c>
      <c r="E16" s="9">
        <v>62.5</v>
      </c>
      <c r="F16" s="9">
        <v>30</v>
      </c>
      <c r="G16" s="9">
        <f t="shared" si="0"/>
        <v>149.6</v>
      </c>
    </row>
    <row r="17" spans="1:7" x14ac:dyDescent="0.25">
      <c r="A17" s="8">
        <v>24</v>
      </c>
      <c r="B17" s="9">
        <v>10</v>
      </c>
      <c r="C17" s="9">
        <v>20.6</v>
      </c>
      <c r="D17" s="9">
        <v>28.1</v>
      </c>
      <c r="E17" s="9">
        <v>65.5</v>
      </c>
      <c r="F17" s="9">
        <v>27.5</v>
      </c>
      <c r="G17" s="9">
        <f t="shared" si="0"/>
        <v>151.69999999999999</v>
      </c>
    </row>
    <row r="18" spans="1:7" x14ac:dyDescent="0.25">
      <c r="A18" s="8">
        <v>25</v>
      </c>
      <c r="B18" s="9">
        <v>9</v>
      </c>
      <c r="C18" s="9">
        <v>11</v>
      </c>
      <c r="D18" s="9">
        <v>28.1</v>
      </c>
      <c r="E18" s="9">
        <v>65.5</v>
      </c>
      <c r="F18" s="9">
        <v>5</v>
      </c>
      <c r="G18" s="9">
        <f t="shared" si="0"/>
        <v>118.6</v>
      </c>
    </row>
    <row r="19" spans="1:7" x14ac:dyDescent="0.25">
      <c r="A19" s="8">
        <v>27</v>
      </c>
      <c r="B19" s="9">
        <v>11</v>
      </c>
      <c r="C19" s="9">
        <v>18.2</v>
      </c>
      <c r="D19" s="9">
        <v>43.4</v>
      </c>
      <c r="E19" s="9">
        <v>82.5</v>
      </c>
      <c r="F19" s="9">
        <v>28.5</v>
      </c>
      <c r="G19" s="9">
        <f t="shared" si="0"/>
        <v>183.6</v>
      </c>
    </row>
    <row r="20" spans="1:7" x14ac:dyDescent="0.25">
      <c r="A20" s="8">
        <v>28</v>
      </c>
      <c r="B20" s="9">
        <v>10.8</v>
      </c>
      <c r="C20" s="9">
        <v>21</v>
      </c>
      <c r="D20" s="9">
        <v>29.5</v>
      </c>
      <c r="E20" s="9">
        <v>50.5</v>
      </c>
      <c r="F20" s="9">
        <v>20.8</v>
      </c>
      <c r="G20" s="9">
        <f t="shared" si="0"/>
        <v>132.6</v>
      </c>
    </row>
    <row r="21" spans="1:7" x14ac:dyDescent="0.25">
      <c r="A21" s="8">
        <v>29</v>
      </c>
      <c r="B21" s="9">
        <v>10</v>
      </c>
      <c r="C21" s="9">
        <v>21</v>
      </c>
      <c r="D21" s="9">
        <v>37.1</v>
      </c>
      <c r="E21" s="9">
        <v>59.5</v>
      </c>
      <c r="F21" s="9">
        <v>26.5</v>
      </c>
      <c r="G21" s="9">
        <f t="shared" si="0"/>
        <v>154.1</v>
      </c>
    </row>
    <row r="22" spans="1:7" x14ac:dyDescent="0.25">
      <c r="A22" s="8">
        <v>30</v>
      </c>
      <c r="B22" s="9">
        <v>11.5</v>
      </c>
      <c r="C22" s="9">
        <v>21</v>
      </c>
      <c r="D22" s="9">
        <v>38.5</v>
      </c>
      <c r="E22" s="9">
        <v>65.5</v>
      </c>
      <c r="F22" s="9">
        <v>40</v>
      </c>
      <c r="G22" s="9">
        <f t="shared" si="0"/>
        <v>176.5</v>
      </c>
    </row>
    <row r="23" spans="1:7" x14ac:dyDescent="0.25">
      <c r="A23" s="8">
        <v>31</v>
      </c>
      <c r="B23" s="9">
        <v>10.6</v>
      </c>
      <c r="C23" s="9">
        <v>22</v>
      </c>
      <c r="D23" s="9">
        <v>40.9</v>
      </c>
      <c r="E23" s="9">
        <v>63.5</v>
      </c>
      <c r="F23" s="9">
        <v>32.5</v>
      </c>
      <c r="G23" s="9">
        <f t="shared" si="0"/>
        <v>169.5</v>
      </c>
    </row>
    <row r="24" spans="1:7" x14ac:dyDescent="0.25">
      <c r="A24" s="8" t="s">
        <v>10</v>
      </c>
      <c r="B24" s="9">
        <f>AVERAGE(B4:B23)</f>
        <v>11.615</v>
      </c>
      <c r="C24" s="9">
        <f t="shared" ref="C24:F24" si="1">AVERAGE(C4:C23)</f>
        <v>19.605</v>
      </c>
      <c r="D24" s="9">
        <f t="shared" si="1"/>
        <v>30.500000000000007</v>
      </c>
      <c r="E24" s="10">
        <f t="shared" si="1"/>
        <v>65.75</v>
      </c>
      <c r="F24" s="9">
        <f t="shared" si="1"/>
        <v>28.02</v>
      </c>
      <c r="G24" s="9">
        <f>AVERAGE(G4:G23)</f>
        <v>155.48999999999995</v>
      </c>
    </row>
    <row r="27" spans="1:7" x14ac:dyDescent="0.25">
      <c r="A27" s="8" t="s">
        <v>0</v>
      </c>
      <c r="B27" s="70" t="s">
        <v>5</v>
      </c>
      <c r="C27" s="71"/>
      <c r="D27" s="71"/>
      <c r="E27" s="72"/>
      <c r="F27" s="70">
        <v>2025</v>
      </c>
      <c r="G27" s="72"/>
    </row>
    <row r="28" spans="1:7" x14ac:dyDescent="0.25">
      <c r="A28" s="8" t="s">
        <v>3</v>
      </c>
      <c r="B28" s="8" t="s">
        <v>22</v>
      </c>
      <c r="C28" s="8" t="s">
        <v>23</v>
      </c>
      <c r="D28" s="8" t="s">
        <v>24</v>
      </c>
      <c r="E28" s="8" t="s">
        <v>25</v>
      </c>
      <c r="F28" s="8" t="s">
        <v>26</v>
      </c>
      <c r="G28" s="8" t="s">
        <v>11</v>
      </c>
    </row>
    <row r="29" spans="1:7" x14ac:dyDescent="0.25">
      <c r="A29" s="8">
        <v>1</v>
      </c>
      <c r="B29" s="9">
        <v>11.5</v>
      </c>
      <c r="C29" s="9">
        <v>18.600000000000001</v>
      </c>
      <c r="D29" s="9">
        <v>33</v>
      </c>
      <c r="E29" s="9">
        <v>58</v>
      </c>
      <c r="F29" s="9">
        <v>25</v>
      </c>
      <c r="G29" s="9">
        <f>SUM(B29:F29)</f>
        <v>146.1</v>
      </c>
    </row>
    <row r="30" spans="1:7" x14ac:dyDescent="0.25">
      <c r="A30" s="8">
        <v>3</v>
      </c>
      <c r="B30" s="9">
        <v>11</v>
      </c>
      <c r="C30" s="9">
        <v>21</v>
      </c>
      <c r="D30" s="9">
        <v>42</v>
      </c>
      <c r="E30" s="9">
        <v>83</v>
      </c>
      <c r="F30" s="9">
        <v>50</v>
      </c>
      <c r="G30" s="9">
        <f>SUM(B30:F30)</f>
        <v>207</v>
      </c>
    </row>
    <row r="31" spans="1:7" x14ac:dyDescent="0.25">
      <c r="A31" s="8">
        <v>4</v>
      </c>
      <c r="B31" s="9">
        <v>12</v>
      </c>
      <c r="C31" s="9">
        <v>21</v>
      </c>
      <c r="D31" s="9">
        <v>28</v>
      </c>
      <c r="E31" s="9">
        <v>58</v>
      </c>
      <c r="F31" s="9">
        <v>24</v>
      </c>
      <c r="G31" s="9">
        <f>SUM(B31:F31)</f>
        <v>143</v>
      </c>
    </row>
    <row r="32" spans="1:7" x14ac:dyDescent="0.25">
      <c r="A32" s="8">
        <v>5</v>
      </c>
      <c r="B32" s="9">
        <v>11</v>
      </c>
      <c r="C32" s="9">
        <v>18</v>
      </c>
      <c r="D32" s="9">
        <v>38</v>
      </c>
      <c r="E32" s="9">
        <v>62</v>
      </c>
      <c r="F32" s="9">
        <v>22</v>
      </c>
      <c r="G32" s="9">
        <f t="shared" ref="G32:G52" si="2">SUM(B32:F32)</f>
        <v>151</v>
      </c>
    </row>
    <row r="33" spans="1:7" x14ac:dyDescent="0.25">
      <c r="A33" s="8">
        <v>6</v>
      </c>
      <c r="B33" s="9">
        <v>11</v>
      </c>
      <c r="C33" s="9">
        <v>21</v>
      </c>
      <c r="D33" s="9">
        <v>31</v>
      </c>
      <c r="E33" s="9">
        <v>62</v>
      </c>
      <c r="F33" s="9">
        <v>29</v>
      </c>
      <c r="G33" s="9">
        <f t="shared" si="2"/>
        <v>154</v>
      </c>
    </row>
    <row r="34" spans="1:7" x14ac:dyDescent="0.25">
      <c r="A34" s="8">
        <v>7</v>
      </c>
      <c r="B34" s="9">
        <v>9</v>
      </c>
      <c r="C34" s="9">
        <v>18</v>
      </c>
      <c r="D34" s="9">
        <v>27</v>
      </c>
      <c r="E34" s="9">
        <v>63</v>
      </c>
      <c r="F34" s="9">
        <v>31</v>
      </c>
      <c r="G34" s="9">
        <f t="shared" si="2"/>
        <v>148</v>
      </c>
    </row>
    <row r="35" spans="1:7" x14ac:dyDescent="0.25">
      <c r="A35" s="8">
        <v>8</v>
      </c>
      <c r="B35" s="9">
        <v>10</v>
      </c>
      <c r="C35" s="9">
        <v>15</v>
      </c>
      <c r="D35" s="9">
        <v>24</v>
      </c>
      <c r="E35" s="9">
        <v>74</v>
      </c>
      <c r="F35" s="9">
        <v>20</v>
      </c>
      <c r="G35" s="9">
        <f t="shared" si="2"/>
        <v>143</v>
      </c>
    </row>
    <row r="36" spans="1:7" x14ac:dyDescent="0.25">
      <c r="A36" s="8">
        <v>10</v>
      </c>
      <c r="B36" s="9">
        <v>11</v>
      </c>
      <c r="C36" s="9">
        <v>22</v>
      </c>
      <c r="D36" s="9">
        <v>31</v>
      </c>
      <c r="E36" s="9">
        <v>39</v>
      </c>
      <c r="F36" s="9">
        <v>33</v>
      </c>
      <c r="G36" s="9">
        <f t="shared" si="2"/>
        <v>136</v>
      </c>
    </row>
    <row r="37" spans="1:7" x14ac:dyDescent="0.25">
      <c r="A37" s="8">
        <v>11</v>
      </c>
      <c r="B37" s="9">
        <v>10.9</v>
      </c>
      <c r="C37" s="9">
        <v>18</v>
      </c>
      <c r="D37" s="9">
        <v>36</v>
      </c>
      <c r="E37" s="9">
        <v>63</v>
      </c>
      <c r="F37" s="9">
        <v>31</v>
      </c>
      <c r="G37" s="9">
        <f t="shared" si="2"/>
        <v>158.9</v>
      </c>
    </row>
    <row r="38" spans="1:7" x14ac:dyDescent="0.25">
      <c r="A38" s="8">
        <v>12</v>
      </c>
      <c r="B38" s="9">
        <v>10</v>
      </c>
      <c r="C38" s="9">
        <v>17</v>
      </c>
      <c r="D38" s="9">
        <v>36</v>
      </c>
      <c r="E38" s="9">
        <v>78</v>
      </c>
      <c r="F38" s="9">
        <v>33</v>
      </c>
      <c r="G38" s="9">
        <f t="shared" si="2"/>
        <v>174</v>
      </c>
    </row>
    <row r="39" spans="1:7" x14ac:dyDescent="0.25">
      <c r="A39" s="8">
        <v>13</v>
      </c>
      <c r="B39" s="9">
        <v>11</v>
      </c>
      <c r="C39" s="9">
        <v>18</v>
      </c>
      <c r="D39" s="9">
        <v>42</v>
      </c>
      <c r="E39" s="9">
        <v>52</v>
      </c>
      <c r="F39" s="9">
        <v>41</v>
      </c>
      <c r="G39" s="9">
        <f t="shared" si="2"/>
        <v>164</v>
      </c>
    </row>
    <row r="40" spans="1:7" x14ac:dyDescent="0.25">
      <c r="A40" s="8">
        <v>14</v>
      </c>
      <c r="B40" s="9">
        <v>11</v>
      </c>
      <c r="C40" s="9">
        <v>20</v>
      </c>
      <c r="D40" s="9">
        <v>33</v>
      </c>
      <c r="E40" s="9">
        <v>65</v>
      </c>
      <c r="F40" s="9">
        <v>34</v>
      </c>
      <c r="G40" s="9">
        <f t="shared" si="2"/>
        <v>163</v>
      </c>
    </row>
    <row r="41" spans="1:7" x14ac:dyDescent="0.25">
      <c r="A41" s="8">
        <v>15</v>
      </c>
      <c r="B41" s="9">
        <v>10</v>
      </c>
      <c r="C41" s="9">
        <v>18</v>
      </c>
      <c r="D41" s="9">
        <v>33</v>
      </c>
      <c r="E41" s="9">
        <v>36</v>
      </c>
      <c r="F41" s="9">
        <v>29</v>
      </c>
      <c r="G41" s="9">
        <f t="shared" si="2"/>
        <v>126</v>
      </c>
    </row>
    <row r="42" spans="1:7" x14ac:dyDescent="0.25">
      <c r="A42" s="8">
        <v>17</v>
      </c>
      <c r="B42" s="9">
        <v>12</v>
      </c>
      <c r="C42" s="9">
        <v>20.6</v>
      </c>
      <c r="D42" s="9">
        <v>34</v>
      </c>
      <c r="E42" s="9">
        <v>77</v>
      </c>
      <c r="F42" s="9">
        <v>27</v>
      </c>
      <c r="G42" s="9">
        <f t="shared" si="2"/>
        <v>170.6</v>
      </c>
    </row>
    <row r="43" spans="1:7" x14ac:dyDescent="0.25">
      <c r="A43" s="8">
        <v>18</v>
      </c>
      <c r="B43" s="9">
        <v>10</v>
      </c>
      <c r="C43" s="9">
        <v>18</v>
      </c>
      <c r="D43" s="9">
        <v>43</v>
      </c>
      <c r="E43" s="9">
        <v>79</v>
      </c>
      <c r="F43" s="9">
        <v>74</v>
      </c>
      <c r="G43" s="9">
        <f t="shared" si="2"/>
        <v>224</v>
      </c>
    </row>
    <row r="44" spans="1:7" x14ac:dyDescent="0.25">
      <c r="A44" s="8">
        <v>19</v>
      </c>
      <c r="B44" s="9">
        <v>11</v>
      </c>
      <c r="C44" s="9">
        <v>25</v>
      </c>
      <c r="D44" s="9">
        <v>34</v>
      </c>
      <c r="E44" s="9">
        <v>49</v>
      </c>
      <c r="F44" s="9">
        <v>36</v>
      </c>
      <c r="G44" s="9">
        <f t="shared" si="2"/>
        <v>155</v>
      </c>
    </row>
    <row r="45" spans="1:7" x14ac:dyDescent="0.25">
      <c r="A45" s="8">
        <v>20</v>
      </c>
      <c r="B45" s="9">
        <v>10</v>
      </c>
      <c r="C45" s="9">
        <v>19</v>
      </c>
      <c r="D45" s="9">
        <v>56</v>
      </c>
      <c r="E45" s="9">
        <v>61</v>
      </c>
      <c r="F45" s="9">
        <v>46</v>
      </c>
      <c r="G45" s="9">
        <f t="shared" si="2"/>
        <v>192</v>
      </c>
    </row>
    <row r="46" spans="1:7" x14ac:dyDescent="0.25">
      <c r="A46" s="8">
        <v>21</v>
      </c>
      <c r="B46" s="9">
        <v>10</v>
      </c>
      <c r="C46" s="9">
        <v>19</v>
      </c>
      <c r="D46" s="9">
        <v>31</v>
      </c>
      <c r="E46" s="9">
        <v>58</v>
      </c>
      <c r="F46" s="9">
        <v>35</v>
      </c>
      <c r="G46" s="9">
        <f t="shared" si="2"/>
        <v>153</v>
      </c>
    </row>
    <row r="47" spans="1:7" x14ac:dyDescent="0.25">
      <c r="A47" s="8">
        <v>22</v>
      </c>
      <c r="B47" s="9">
        <v>11</v>
      </c>
      <c r="C47" s="9">
        <v>20</v>
      </c>
      <c r="D47" s="9">
        <v>31</v>
      </c>
      <c r="E47" s="9">
        <v>51</v>
      </c>
      <c r="F47" s="9">
        <v>35</v>
      </c>
      <c r="G47" s="9">
        <f t="shared" si="2"/>
        <v>148</v>
      </c>
    </row>
    <row r="48" spans="1:7" x14ac:dyDescent="0.25">
      <c r="A48" s="8">
        <v>24</v>
      </c>
      <c r="B48" s="9">
        <v>10</v>
      </c>
      <c r="C48" s="9">
        <v>23</v>
      </c>
      <c r="D48" s="9">
        <v>48</v>
      </c>
      <c r="E48" s="9">
        <v>60</v>
      </c>
      <c r="F48" s="9">
        <v>51</v>
      </c>
      <c r="G48" s="9">
        <f t="shared" si="2"/>
        <v>192</v>
      </c>
    </row>
    <row r="49" spans="1:7" x14ac:dyDescent="0.25">
      <c r="A49" s="8">
        <v>25</v>
      </c>
      <c r="B49" s="9">
        <v>11</v>
      </c>
      <c r="C49" s="9">
        <v>24</v>
      </c>
      <c r="D49" s="9">
        <v>41</v>
      </c>
      <c r="E49" s="9">
        <v>59</v>
      </c>
      <c r="F49" s="9">
        <v>52</v>
      </c>
      <c r="G49" s="9">
        <f t="shared" si="2"/>
        <v>187</v>
      </c>
    </row>
    <row r="50" spans="1:7" x14ac:dyDescent="0.25">
      <c r="A50" s="8">
        <v>26</v>
      </c>
      <c r="B50" s="9">
        <v>10</v>
      </c>
      <c r="C50" s="9">
        <v>18</v>
      </c>
      <c r="D50" s="9">
        <v>30</v>
      </c>
      <c r="E50" s="9">
        <v>55</v>
      </c>
      <c r="F50" s="9">
        <v>27</v>
      </c>
      <c r="G50" s="9">
        <f t="shared" si="2"/>
        <v>140</v>
      </c>
    </row>
    <row r="51" spans="1:7" x14ac:dyDescent="0.25">
      <c r="A51" s="8">
        <v>27</v>
      </c>
      <c r="B51" s="9">
        <v>10</v>
      </c>
      <c r="C51" s="9">
        <v>18</v>
      </c>
      <c r="D51" s="9">
        <v>29</v>
      </c>
      <c r="E51" s="9">
        <v>59</v>
      </c>
      <c r="F51" s="9">
        <v>27</v>
      </c>
      <c r="G51" s="9">
        <f t="shared" si="2"/>
        <v>143</v>
      </c>
    </row>
    <row r="52" spans="1:7" x14ac:dyDescent="0.25">
      <c r="A52" s="8">
        <v>28</v>
      </c>
      <c r="B52" s="9">
        <v>9</v>
      </c>
      <c r="C52" s="9">
        <v>21</v>
      </c>
      <c r="D52" s="9">
        <v>26</v>
      </c>
      <c r="E52" s="9">
        <v>49</v>
      </c>
      <c r="F52" s="9">
        <v>20</v>
      </c>
      <c r="G52" s="9">
        <f t="shared" si="2"/>
        <v>125</v>
      </c>
    </row>
    <row r="53" spans="1:7" x14ac:dyDescent="0.25">
      <c r="A53" s="8" t="s">
        <v>10</v>
      </c>
      <c r="B53" s="9">
        <f t="shared" ref="B53:G53" si="3">AVERAGE(B29:B52)</f>
        <v>10.558333333333334</v>
      </c>
      <c r="C53" s="9">
        <f t="shared" si="3"/>
        <v>19.633333333333333</v>
      </c>
      <c r="D53" s="9">
        <f t="shared" si="3"/>
        <v>34.875</v>
      </c>
      <c r="E53" s="10">
        <f t="shared" si="3"/>
        <v>60.416666666666664</v>
      </c>
      <c r="F53" s="9">
        <f t="shared" si="3"/>
        <v>34.666666666666664</v>
      </c>
      <c r="G53" s="9">
        <f t="shared" si="3"/>
        <v>160.15</v>
      </c>
    </row>
    <row r="56" spans="1:7" x14ac:dyDescent="0.25">
      <c r="A56" s="8" t="s">
        <v>0</v>
      </c>
      <c r="B56" s="70" t="s">
        <v>6</v>
      </c>
      <c r="C56" s="71"/>
      <c r="D56" s="71"/>
      <c r="E56" s="72"/>
      <c r="F56" s="70">
        <v>2025</v>
      </c>
      <c r="G56" s="72"/>
    </row>
    <row r="57" spans="1:7" x14ac:dyDescent="0.25">
      <c r="A57" s="8" t="s">
        <v>3</v>
      </c>
      <c r="B57" s="8" t="s">
        <v>22</v>
      </c>
      <c r="C57" s="8" t="s">
        <v>23</v>
      </c>
      <c r="D57" s="8" t="s">
        <v>24</v>
      </c>
      <c r="E57" s="8" t="s">
        <v>25</v>
      </c>
      <c r="F57" s="8" t="s">
        <v>26</v>
      </c>
      <c r="G57" s="8" t="s">
        <v>11</v>
      </c>
    </row>
    <row r="58" spans="1:7" x14ac:dyDescent="0.25">
      <c r="A58" s="8">
        <v>1</v>
      </c>
      <c r="B58" s="9">
        <v>10.6</v>
      </c>
      <c r="C58" s="9">
        <v>20.399999999999999</v>
      </c>
      <c r="D58" s="9">
        <v>41.5</v>
      </c>
      <c r="E58" s="9">
        <v>67.5</v>
      </c>
      <c r="F58" s="9">
        <v>36.5</v>
      </c>
      <c r="G58" s="9">
        <f>SUM(B58:F58)</f>
        <v>176.5</v>
      </c>
    </row>
    <row r="59" spans="1:7" x14ac:dyDescent="0.25">
      <c r="A59" s="8">
        <v>3</v>
      </c>
      <c r="B59" s="9">
        <v>12.4</v>
      </c>
      <c r="C59" s="9">
        <v>24.4</v>
      </c>
      <c r="D59" s="9">
        <v>27.6</v>
      </c>
      <c r="E59" s="9">
        <v>76.599999999999994</v>
      </c>
      <c r="F59" s="9">
        <v>25.5</v>
      </c>
      <c r="G59" s="9">
        <f>SUM(B59:F59)</f>
        <v>166.5</v>
      </c>
    </row>
    <row r="60" spans="1:7" x14ac:dyDescent="0.25">
      <c r="A60" s="8">
        <v>4</v>
      </c>
      <c r="B60" s="9">
        <v>9</v>
      </c>
      <c r="C60" s="9">
        <v>23</v>
      </c>
      <c r="D60" s="9">
        <v>22</v>
      </c>
      <c r="E60" s="9">
        <v>62</v>
      </c>
      <c r="F60" s="9">
        <v>34.5</v>
      </c>
      <c r="G60" s="9">
        <f>SUM(B60:F60)</f>
        <v>150.5</v>
      </c>
    </row>
    <row r="61" spans="1:7" x14ac:dyDescent="0.25">
      <c r="A61" s="8">
        <v>5</v>
      </c>
      <c r="B61" s="9">
        <v>11</v>
      </c>
      <c r="C61" s="9">
        <v>18</v>
      </c>
      <c r="D61" s="9">
        <v>26</v>
      </c>
      <c r="E61" s="9">
        <v>51</v>
      </c>
      <c r="F61" s="9">
        <v>20.5</v>
      </c>
      <c r="G61" s="9">
        <f t="shared" ref="G61:G82" si="4">SUM(B61:F61)</f>
        <v>126.5</v>
      </c>
    </row>
    <row r="62" spans="1:7" x14ac:dyDescent="0.25">
      <c r="A62" s="8">
        <v>6</v>
      </c>
      <c r="B62" s="9">
        <v>11</v>
      </c>
      <c r="C62" s="9">
        <v>20</v>
      </c>
      <c r="D62" s="9">
        <v>37</v>
      </c>
      <c r="E62" s="9">
        <v>51</v>
      </c>
      <c r="F62" s="9">
        <v>43.5</v>
      </c>
      <c r="G62" s="9">
        <f t="shared" si="4"/>
        <v>162.5</v>
      </c>
    </row>
    <row r="63" spans="1:7" x14ac:dyDescent="0.25">
      <c r="A63" s="8">
        <v>7</v>
      </c>
      <c r="B63" s="9">
        <v>9</v>
      </c>
      <c r="C63" s="9">
        <v>16</v>
      </c>
      <c r="D63" s="9">
        <v>34</v>
      </c>
      <c r="E63" s="9">
        <v>49</v>
      </c>
      <c r="F63" s="9">
        <v>23.5</v>
      </c>
      <c r="G63" s="9">
        <f t="shared" si="4"/>
        <v>131.5</v>
      </c>
    </row>
    <row r="64" spans="1:7" x14ac:dyDescent="0.25">
      <c r="A64" s="8">
        <v>8</v>
      </c>
      <c r="B64" s="9">
        <v>10</v>
      </c>
      <c r="C64" s="9">
        <v>18</v>
      </c>
      <c r="D64" s="9">
        <v>23</v>
      </c>
      <c r="E64" s="9">
        <v>41</v>
      </c>
      <c r="F64" s="9">
        <v>25.5</v>
      </c>
      <c r="G64" s="9">
        <f t="shared" si="4"/>
        <v>117.5</v>
      </c>
    </row>
    <row r="65" spans="1:7" x14ac:dyDescent="0.25">
      <c r="A65" s="8">
        <v>10</v>
      </c>
      <c r="B65" s="9">
        <v>8</v>
      </c>
      <c r="C65" s="9">
        <v>19</v>
      </c>
      <c r="D65" s="9">
        <v>34</v>
      </c>
      <c r="E65" s="9">
        <v>47</v>
      </c>
      <c r="F65" s="9">
        <v>38.5</v>
      </c>
      <c r="G65" s="9">
        <f t="shared" si="4"/>
        <v>146.5</v>
      </c>
    </row>
    <row r="66" spans="1:7" x14ac:dyDescent="0.25">
      <c r="A66" s="8">
        <v>11</v>
      </c>
      <c r="B66" s="9">
        <v>10</v>
      </c>
      <c r="C66" s="9">
        <v>19</v>
      </c>
      <c r="D66" s="9">
        <v>34</v>
      </c>
      <c r="E66" s="9">
        <v>54</v>
      </c>
      <c r="F66" s="9">
        <v>24.5</v>
      </c>
      <c r="G66" s="9">
        <f t="shared" si="4"/>
        <v>141.5</v>
      </c>
    </row>
    <row r="67" spans="1:7" x14ac:dyDescent="0.25">
      <c r="A67" s="8">
        <v>12</v>
      </c>
      <c r="B67" s="9">
        <v>9</v>
      </c>
      <c r="C67" s="9">
        <v>17</v>
      </c>
      <c r="D67" s="9">
        <v>29</v>
      </c>
      <c r="E67" s="9">
        <v>63</v>
      </c>
      <c r="F67" s="9">
        <v>41.5</v>
      </c>
      <c r="G67" s="9">
        <f t="shared" si="4"/>
        <v>159.5</v>
      </c>
    </row>
    <row r="68" spans="1:7" x14ac:dyDescent="0.25">
      <c r="A68" s="8">
        <v>13</v>
      </c>
      <c r="B68" s="9">
        <v>11</v>
      </c>
      <c r="C68" s="9">
        <v>18</v>
      </c>
      <c r="D68" s="9">
        <v>26</v>
      </c>
      <c r="E68" s="9">
        <v>56</v>
      </c>
      <c r="F68" s="9">
        <v>22.5</v>
      </c>
      <c r="G68" s="9">
        <f t="shared" si="4"/>
        <v>133.5</v>
      </c>
    </row>
    <row r="69" spans="1:7" x14ac:dyDescent="0.25">
      <c r="A69" s="8">
        <v>14</v>
      </c>
      <c r="B69" s="9">
        <v>12.2</v>
      </c>
      <c r="C69" s="9">
        <v>22.2</v>
      </c>
      <c r="D69" s="9">
        <v>27.4</v>
      </c>
      <c r="E69" s="9">
        <v>69.599999999999994</v>
      </c>
      <c r="F69" s="9">
        <v>8.1</v>
      </c>
      <c r="G69" s="9">
        <f t="shared" si="4"/>
        <v>139.49999999999997</v>
      </c>
    </row>
    <row r="70" spans="1:7" x14ac:dyDescent="0.25">
      <c r="A70" s="8">
        <v>15</v>
      </c>
      <c r="B70" s="9">
        <v>10.3</v>
      </c>
      <c r="C70" s="9">
        <v>16.2</v>
      </c>
      <c r="D70" s="9">
        <v>30</v>
      </c>
      <c r="E70" s="9">
        <v>36.5</v>
      </c>
      <c r="F70" s="9">
        <v>52.5</v>
      </c>
      <c r="G70" s="9">
        <f t="shared" si="4"/>
        <v>145.5</v>
      </c>
    </row>
    <row r="71" spans="1:7" x14ac:dyDescent="0.25">
      <c r="A71" s="8">
        <v>17</v>
      </c>
      <c r="B71" s="9">
        <v>11</v>
      </c>
      <c r="C71" s="9">
        <v>21</v>
      </c>
      <c r="D71" s="9">
        <v>38</v>
      </c>
      <c r="E71" s="9">
        <v>59</v>
      </c>
      <c r="F71" s="9">
        <v>44.5</v>
      </c>
      <c r="G71" s="9">
        <f t="shared" si="4"/>
        <v>173.5</v>
      </c>
    </row>
    <row r="72" spans="1:7" x14ac:dyDescent="0.25">
      <c r="A72" s="8">
        <v>18</v>
      </c>
      <c r="B72" s="9">
        <v>9</v>
      </c>
      <c r="C72" s="9">
        <v>16</v>
      </c>
      <c r="D72" s="9">
        <v>44</v>
      </c>
      <c r="E72" s="9">
        <v>65</v>
      </c>
      <c r="F72" s="9">
        <v>57.5</v>
      </c>
      <c r="G72" s="9">
        <f t="shared" si="4"/>
        <v>191.5</v>
      </c>
    </row>
    <row r="73" spans="1:7" x14ac:dyDescent="0.25">
      <c r="A73" s="8">
        <v>19</v>
      </c>
      <c r="B73" s="9">
        <v>9</v>
      </c>
      <c r="C73" s="9">
        <v>17</v>
      </c>
      <c r="D73" s="9">
        <v>36</v>
      </c>
      <c r="E73" s="9">
        <v>64</v>
      </c>
      <c r="F73" s="9">
        <v>14.5</v>
      </c>
      <c r="G73" s="9">
        <f t="shared" si="4"/>
        <v>140.5</v>
      </c>
    </row>
    <row r="74" spans="1:7" x14ac:dyDescent="0.25">
      <c r="A74" s="8">
        <v>20</v>
      </c>
      <c r="B74" s="9">
        <v>9.4</v>
      </c>
      <c r="C74" s="9">
        <v>22.4</v>
      </c>
      <c r="D74" s="9">
        <v>24.7</v>
      </c>
      <c r="E74" s="9">
        <v>75.5</v>
      </c>
      <c r="F74" s="9">
        <v>19.5</v>
      </c>
      <c r="G74" s="9">
        <f t="shared" si="4"/>
        <v>151.5</v>
      </c>
    </row>
    <row r="75" spans="1:7" x14ac:dyDescent="0.25">
      <c r="A75" s="8">
        <v>21</v>
      </c>
      <c r="B75" s="9">
        <v>10.199999999999999</v>
      </c>
      <c r="C75" s="9">
        <v>18.3</v>
      </c>
      <c r="D75" s="9">
        <v>31</v>
      </c>
      <c r="E75" s="9">
        <v>68.5</v>
      </c>
      <c r="F75" s="9">
        <v>46.5</v>
      </c>
      <c r="G75" s="9">
        <f t="shared" si="4"/>
        <v>174.5</v>
      </c>
    </row>
    <row r="76" spans="1:7" x14ac:dyDescent="0.25">
      <c r="A76" s="8">
        <v>22</v>
      </c>
      <c r="B76" s="9">
        <v>11</v>
      </c>
      <c r="C76" s="9">
        <v>21</v>
      </c>
      <c r="D76" s="9">
        <v>22</v>
      </c>
      <c r="E76" s="9">
        <v>84</v>
      </c>
      <c r="F76" s="9">
        <v>22.5</v>
      </c>
      <c r="G76" s="9">
        <f t="shared" si="4"/>
        <v>160.5</v>
      </c>
    </row>
    <row r="77" spans="1:7" x14ac:dyDescent="0.25">
      <c r="A77" s="8">
        <v>25</v>
      </c>
      <c r="B77" s="9">
        <v>10.5</v>
      </c>
      <c r="C77" s="9">
        <v>15.2</v>
      </c>
      <c r="D77" s="9">
        <v>23.6</v>
      </c>
      <c r="E77" s="9">
        <v>71.599999999999994</v>
      </c>
      <c r="F77" s="9">
        <v>33.6</v>
      </c>
      <c r="G77" s="9">
        <f t="shared" si="4"/>
        <v>154.5</v>
      </c>
    </row>
    <row r="78" spans="1:7" x14ac:dyDescent="0.25">
      <c r="A78" s="8">
        <v>26</v>
      </c>
      <c r="B78" s="9">
        <v>12.1</v>
      </c>
      <c r="C78" s="9">
        <v>19.2</v>
      </c>
      <c r="D78" s="9">
        <v>34.200000000000003</v>
      </c>
      <c r="E78" s="9">
        <v>67.5</v>
      </c>
      <c r="F78" s="9">
        <v>35.5</v>
      </c>
      <c r="G78" s="9">
        <f t="shared" si="4"/>
        <v>168.5</v>
      </c>
    </row>
    <row r="79" spans="1:7" x14ac:dyDescent="0.25">
      <c r="A79" s="8">
        <v>27</v>
      </c>
      <c r="B79" s="9">
        <v>10.4</v>
      </c>
      <c r="C79" s="9">
        <v>18.2</v>
      </c>
      <c r="D79" s="9">
        <v>21.6</v>
      </c>
      <c r="E79" s="9">
        <v>47.8</v>
      </c>
      <c r="F79" s="9">
        <v>27.5</v>
      </c>
      <c r="G79" s="9">
        <f t="shared" si="4"/>
        <v>125.5</v>
      </c>
    </row>
    <row r="80" spans="1:7" x14ac:dyDescent="0.25">
      <c r="A80" s="8">
        <v>28</v>
      </c>
      <c r="B80" s="9">
        <v>10.3</v>
      </c>
      <c r="C80" s="9">
        <v>18.399999999999999</v>
      </c>
      <c r="D80" s="9">
        <v>23.8</v>
      </c>
      <c r="E80" s="9">
        <v>63.5</v>
      </c>
      <c r="F80" s="9">
        <v>42.5</v>
      </c>
      <c r="G80" s="9">
        <f t="shared" si="4"/>
        <v>158.5</v>
      </c>
    </row>
    <row r="81" spans="1:7" x14ac:dyDescent="0.25">
      <c r="A81" s="8">
        <v>29</v>
      </c>
      <c r="B81" s="9">
        <v>9.1999999999999993</v>
      </c>
      <c r="C81" s="9">
        <v>18.2</v>
      </c>
      <c r="D81" s="9">
        <v>31.8</v>
      </c>
      <c r="E81" s="9">
        <v>74.3</v>
      </c>
      <c r="F81" s="9">
        <v>31</v>
      </c>
      <c r="G81" s="9">
        <f t="shared" si="4"/>
        <v>164.5</v>
      </c>
    </row>
    <row r="82" spans="1:7" x14ac:dyDescent="0.25">
      <c r="A82" s="8">
        <v>31</v>
      </c>
      <c r="B82" s="9">
        <v>9.1999999999999993</v>
      </c>
      <c r="C82" s="9">
        <v>24</v>
      </c>
      <c r="D82" s="9">
        <v>59.9</v>
      </c>
      <c r="E82" s="9">
        <v>83.9</v>
      </c>
      <c r="F82" s="9">
        <v>39.5</v>
      </c>
      <c r="G82" s="9">
        <f t="shared" si="4"/>
        <v>216.5</v>
      </c>
    </row>
    <row r="83" spans="1:7" x14ac:dyDescent="0.25">
      <c r="A83" s="8" t="s">
        <v>10</v>
      </c>
      <c r="B83" s="11">
        <f t="shared" ref="B83:G83" si="5">AVERAGE(B58:B82)</f>
        <v>10.192</v>
      </c>
      <c r="C83" s="11">
        <f t="shared" si="5"/>
        <v>19.203999999999997</v>
      </c>
      <c r="D83" s="11">
        <f t="shared" si="5"/>
        <v>31.284000000000002</v>
      </c>
      <c r="E83" s="11">
        <f t="shared" si="5"/>
        <v>61.951999999999998</v>
      </c>
      <c r="F83" s="11">
        <f t="shared" si="5"/>
        <v>32.468000000000004</v>
      </c>
      <c r="G83" s="11">
        <f t="shared" si="5"/>
        <v>155.1</v>
      </c>
    </row>
    <row r="86" spans="1:7" x14ac:dyDescent="0.25">
      <c r="A86" s="8" t="s">
        <v>0</v>
      </c>
      <c r="B86" s="70" t="s">
        <v>7</v>
      </c>
      <c r="C86" s="71"/>
      <c r="D86" s="71"/>
      <c r="E86" s="72"/>
      <c r="F86" s="70">
        <v>2025</v>
      </c>
      <c r="G86" s="72"/>
    </row>
    <row r="87" spans="1:7" x14ac:dyDescent="0.25">
      <c r="A87" s="8" t="s">
        <v>3</v>
      </c>
      <c r="B87" s="8" t="s">
        <v>22</v>
      </c>
      <c r="C87" s="8" t="s">
        <v>23</v>
      </c>
      <c r="D87" s="8" t="s">
        <v>24</v>
      </c>
      <c r="E87" s="8" t="s">
        <v>25</v>
      </c>
      <c r="F87" s="8" t="s">
        <v>26</v>
      </c>
      <c r="G87" s="8" t="s">
        <v>11</v>
      </c>
    </row>
    <row r="88" spans="1:7" x14ac:dyDescent="0.25">
      <c r="A88" s="8">
        <v>1</v>
      </c>
      <c r="B88" s="9">
        <v>8</v>
      </c>
      <c r="C88" s="9">
        <v>23</v>
      </c>
      <c r="D88" s="9">
        <v>31</v>
      </c>
      <c r="E88" s="9">
        <v>86</v>
      </c>
      <c r="F88" s="9">
        <v>25</v>
      </c>
      <c r="G88" s="9">
        <f>SUM(B88:F88)</f>
        <v>173</v>
      </c>
    </row>
    <row r="89" spans="1:7" x14ac:dyDescent="0.25">
      <c r="A89" s="8">
        <v>2</v>
      </c>
      <c r="B89" s="9">
        <v>9</v>
      </c>
      <c r="C89" s="9">
        <v>19</v>
      </c>
      <c r="D89" s="9">
        <v>34</v>
      </c>
      <c r="E89" s="9">
        <v>61</v>
      </c>
      <c r="F89" s="9">
        <v>41</v>
      </c>
      <c r="G89" s="9">
        <f>SUM(B89:F89)</f>
        <v>164</v>
      </c>
    </row>
    <row r="90" spans="1:7" x14ac:dyDescent="0.25">
      <c r="A90" s="8">
        <v>3</v>
      </c>
      <c r="B90" s="9">
        <v>10</v>
      </c>
      <c r="C90" s="9">
        <v>20</v>
      </c>
      <c r="D90" s="9">
        <v>27</v>
      </c>
      <c r="E90" s="9">
        <v>66</v>
      </c>
      <c r="F90" s="9">
        <v>33.4</v>
      </c>
      <c r="G90" s="9">
        <f>SUM(B90:F90)</f>
        <v>156.4</v>
      </c>
    </row>
    <row r="91" spans="1:7" x14ac:dyDescent="0.25">
      <c r="A91" s="8">
        <v>4</v>
      </c>
      <c r="B91" s="9">
        <v>11</v>
      </c>
      <c r="C91" s="9">
        <v>19</v>
      </c>
      <c r="D91" s="9">
        <v>37.6</v>
      </c>
      <c r="E91" s="9">
        <v>103</v>
      </c>
      <c r="F91" s="9">
        <v>42.4</v>
      </c>
      <c r="G91" s="9">
        <f t="shared" ref="G91:G110" si="6">SUM(B91:F91)</f>
        <v>213</v>
      </c>
    </row>
    <row r="92" spans="1:7" x14ac:dyDescent="0.25">
      <c r="A92" s="8">
        <v>5</v>
      </c>
      <c r="B92" s="9">
        <v>10</v>
      </c>
      <c r="C92" s="9">
        <v>17</v>
      </c>
      <c r="D92" s="9">
        <v>19.600000000000001</v>
      </c>
      <c r="E92" s="9">
        <v>85</v>
      </c>
      <c r="F92" s="9">
        <v>21.4</v>
      </c>
      <c r="G92" s="9">
        <f t="shared" si="6"/>
        <v>153</v>
      </c>
    </row>
    <row r="93" spans="1:7" x14ac:dyDescent="0.25">
      <c r="A93" s="8">
        <v>7</v>
      </c>
      <c r="B93" s="9">
        <v>9</v>
      </c>
      <c r="C93" s="9">
        <v>22</v>
      </c>
      <c r="D93" s="9">
        <v>46.6</v>
      </c>
      <c r="E93" s="9">
        <v>94</v>
      </c>
      <c r="F93" s="9">
        <v>39.4</v>
      </c>
      <c r="G93" s="9">
        <f t="shared" si="6"/>
        <v>211</v>
      </c>
    </row>
    <row r="94" spans="1:7" x14ac:dyDescent="0.25">
      <c r="A94" s="8">
        <v>8</v>
      </c>
      <c r="B94" s="9">
        <v>9</v>
      </c>
      <c r="C94" s="9">
        <v>17</v>
      </c>
      <c r="D94" s="9">
        <v>19.600000000000001</v>
      </c>
      <c r="E94" s="9">
        <v>49.6</v>
      </c>
      <c r="F94" s="9">
        <v>31.4</v>
      </c>
      <c r="G94" s="9">
        <f t="shared" si="6"/>
        <v>126.6</v>
      </c>
    </row>
    <row r="95" spans="1:7" x14ac:dyDescent="0.25">
      <c r="A95" s="8">
        <v>9</v>
      </c>
      <c r="B95" s="9">
        <v>11</v>
      </c>
      <c r="C95" s="9">
        <v>20</v>
      </c>
      <c r="D95" s="9">
        <v>33.700000000000003</v>
      </c>
      <c r="E95" s="9">
        <v>62.6</v>
      </c>
      <c r="F95" s="9">
        <v>35.4</v>
      </c>
      <c r="G95" s="9">
        <f t="shared" si="6"/>
        <v>162.70000000000002</v>
      </c>
    </row>
    <row r="96" spans="1:7" x14ac:dyDescent="0.25">
      <c r="A96" s="8">
        <v>10</v>
      </c>
      <c r="B96" s="9">
        <v>12</v>
      </c>
      <c r="C96" s="9">
        <v>20</v>
      </c>
      <c r="D96" s="9">
        <v>34</v>
      </c>
      <c r="E96" s="9">
        <v>83.6</v>
      </c>
      <c r="F96" s="9">
        <v>37.4</v>
      </c>
      <c r="G96" s="9">
        <f t="shared" si="6"/>
        <v>187</v>
      </c>
    </row>
    <row r="97" spans="1:7" x14ac:dyDescent="0.25">
      <c r="A97" s="8">
        <v>11</v>
      </c>
      <c r="B97" s="9">
        <v>9</v>
      </c>
      <c r="C97" s="9">
        <v>17</v>
      </c>
      <c r="D97" s="9">
        <v>24</v>
      </c>
      <c r="E97" s="9">
        <v>86.6</v>
      </c>
      <c r="F97" s="9">
        <v>29.4</v>
      </c>
      <c r="G97" s="9">
        <f t="shared" si="6"/>
        <v>166</v>
      </c>
    </row>
    <row r="98" spans="1:7" x14ac:dyDescent="0.25">
      <c r="A98" s="8">
        <v>12</v>
      </c>
      <c r="B98" s="9">
        <v>10</v>
      </c>
      <c r="C98" s="9">
        <v>18</v>
      </c>
      <c r="D98" s="9">
        <v>32</v>
      </c>
      <c r="E98" s="9">
        <v>56.6</v>
      </c>
      <c r="F98" s="9">
        <v>51.4</v>
      </c>
      <c r="G98" s="9">
        <f t="shared" si="6"/>
        <v>168</v>
      </c>
    </row>
    <row r="99" spans="1:7" x14ac:dyDescent="0.25">
      <c r="A99" s="8">
        <v>14</v>
      </c>
      <c r="B99" s="9">
        <v>10</v>
      </c>
      <c r="C99" s="9">
        <v>23</v>
      </c>
      <c r="D99" s="9">
        <v>51</v>
      </c>
      <c r="E99" s="9">
        <v>70.599999999999994</v>
      </c>
      <c r="F99" s="9">
        <v>58.4</v>
      </c>
      <c r="G99" s="9">
        <f t="shared" si="6"/>
        <v>213</v>
      </c>
    </row>
    <row r="100" spans="1:7" x14ac:dyDescent="0.25">
      <c r="A100" s="8">
        <v>15</v>
      </c>
      <c r="B100" s="9">
        <v>10.3</v>
      </c>
      <c r="C100" s="9">
        <v>21</v>
      </c>
      <c r="D100" s="9">
        <v>25</v>
      </c>
      <c r="E100" s="9">
        <v>86.6</v>
      </c>
      <c r="F100" s="9">
        <v>33.1</v>
      </c>
      <c r="G100" s="9">
        <f t="shared" si="6"/>
        <v>175.99999999999997</v>
      </c>
    </row>
    <row r="101" spans="1:7" x14ac:dyDescent="0.25">
      <c r="A101" s="8">
        <v>16</v>
      </c>
      <c r="B101" s="9">
        <v>9</v>
      </c>
      <c r="C101" s="9">
        <v>20</v>
      </c>
      <c r="D101" s="9">
        <v>33</v>
      </c>
      <c r="E101" s="9">
        <v>78.599999999999994</v>
      </c>
      <c r="F101" s="9">
        <v>33</v>
      </c>
      <c r="G101" s="9">
        <f t="shared" si="6"/>
        <v>173.6</v>
      </c>
    </row>
    <row r="102" spans="1:7" x14ac:dyDescent="0.25">
      <c r="A102" s="8">
        <v>21</v>
      </c>
      <c r="B102" s="9">
        <v>4</v>
      </c>
      <c r="C102" s="9">
        <v>23</v>
      </c>
      <c r="D102" s="9">
        <v>21</v>
      </c>
      <c r="E102" s="9">
        <v>84.5</v>
      </c>
      <c r="F102" s="9">
        <v>18</v>
      </c>
      <c r="G102" s="9">
        <f t="shared" si="6"/>
        <v>150.5</v>
      </c>
    </row>
    <row r="103" spans="1:7" x14ac:dyDescent="0.25">
      <c r="A103" s="8">
        <v>22</v>
      </c>
      <c r="B103" s="9">
        <v>10</v>
      </c>
      <c r="C103" s="9">
        <v>20</v>
      </c>
      <c r="D103" s="9">
        <v>21</v>
      </c>
      <c r="E103" s="9">
        <v>85.6</v>
      </c>
      <c r="F103" s="9">
        <v>20.399999999999999</v>
      </c>
      <c r="G103" s="9">
        <f t="shared" si="6"/>
        <v>157</v>
      </c>
    </row>
    <row r="104" spans="1:7" x14ac:dyDescent="0.25">
      <c r="A104" s="8">
        <v>23</v>
      </c>
      <c r="B104" s="9">
        <v>10</v>
      </c>
      <c r="C104" s="9">
        <v>19</v>
      </c>
      <c r="D104" s="9">
        <v>37.700000000000003</v>
      </c>
      <c r="E104" s="9">
        <v>58.6</v>
      </c>
      <c r="F104" s="9">
        <v>25.2</v>
      </c>
      <c r="G104" s="9">
        <f t="shared" si="6"/>
        <v>150.5</v>
      </c>
    </row>
    <row r="105" spans="1:7" x14ac:dyDescent="0.25">
      <c r="A105" s="8">
        <v>24</v>
      </c>
      <c r="B105" s="9">
        <v>9.1</v>
      </c>
      <c r="C105" s="9">
        <v>21.1</v>
      </c>
      <c r="D105" s="9">
        <v>42.7</v>
      </c>
      <c r="E105" s="9">
        <v>78.599999999999994</v>
      </c>
      <c r="F105" s="9">
        <v>32</v>
      </c>
      <c r="G105" s="9">
        <f t="shared" si="6"/>
        <v>183.5</v>
      </c>
    </row>
    <row r="106" spans="1:7" x14ac:dyDescent="0.25">
      <c r="A106" s="8">
        <v>25</v>
      </c>
      <c r="B106" s="9">
        <v>10.199999999999999</v>
      </c>
      <c r="C106" s="9">
        <v>20.2</v>
      </c>
      <c r="D106" s="9">
        <v>31.5</v>
      </c>
      <c r="E106" s="9">
        <v>66.599999999999994</v>
      </c>
      <c r="F106" s="9">
        <v>25</v>
      </c>
      <c r="G106" s="9">
        <f t="shared" si="6"/>
        <v>153.5</v>
      </c>
    </row>
    <row r="107" spans="1:7" x14ac:dyDescent="0.25">
      <c r="A107" s="8">
        <v>26</v>
      </c>
      <c r="B107" s="9">
        <v>10.6</v>
      </c>
      <c r="C107" s="9">
        <v>19.399999999999999</v>
      </c>
      <c r="D107" s="9">
        <v>35.9</v>
      </c>
      <c r="E107" s="9">
        <v>66.599999999999994</v>
      </c>
      <c r="F107" s="9">
        <v>24</v>
      </c>
      <c r="G107" s="9">
        <f t="shared" si="6"/>
        <v>156.5</v>
      </c>
    </row>
    <row r="108" spans="1:7" x14ac:dyDescent="0.25">
      <c r="A108" s="8">
        <v>28</v>
      </c>
      <c r="B108" s="9">
        <v>10</v>
      </c>
      <c r="C108" s="9">
        <v>16</v>
      </c>
      <c r="D108" s="9">
        <v>40.9</v>
      </c>
      <c r="E108" s="9">
        <v>65.599999999999994</v>
      </c>
      <c r="F108" s="9">
        <v>36</v>
      </c>
      <c r="G108" s="9">
        <f t="shared" si="6"/>
        <v>168.5</v>
      </c>
    </row>
    <row r="109" spans="1:7" x14ac:dyDescent="0.25">
      <c r="A109" s="8">
        <v>29</v>
      </c>
      <c r="B109" s="9">
        <v>10.4</v>
      </c>
      <c r="C109" s="9">
        <v>23</v>
      </c>
      <c r="D109" s="9">
        <v>31.5</v>
      </c>
      <c r="E109" s="9">
        <v>71.599999999999994</v>
      </c>
      <c r="F109" s="9">
        <v>46</v>
      </c>
      <c r="G109" s="9">
        <f t="shared" si="6"/>
        <v>182.5</v>
      </c>
    </row>
    <row r="110" spans="1:7" x14ac:dyDescent="0.25">
      <c r="A110" s="8">
        <v>30</v>
      </c>
      <c r="B110" s="9">
        <v>10.3</v>
      </c>
      <c r="C110" s="9">
        <v>22</v>
      </c>
      <c r="D110" s="9">
        <v>48.6</v>
      </c>
      <c r="E110" s="9">
        <v>85.6</v>
      </c>
      <c r="F110" s="9">
        <v>55</v>
      </c>
      <c r="G110" s="9">
        <f t="shared" si="6"/>
        <v>221.5</v>
      </c>
    </row>
    <row r="111" spans="1:7" x14ac:dyDescent="0.25">
      <c r="A111" s="8" t="s">
        <v>10</v>
      </c>
      <c r="B111" s="11">
        <f t="shared" ref="B111:G111" si="7">AVERAGE(B88:B110)</f>
        <v>9.6478260869565222</v>
      </c>
      <c r="C111" s="11">
        <f t="shared" si="7"/>
        <v>19.986956521739131</v>
      </c>
      <c r="D111" s="11">
        <f t="shared" si="7"/>
        <v>32.995652173913044</v>
      </c>
      <c r="E111" s="11">
        <f t="shared" si="7"/>
        <v>75.352173913043458</v>
      </c>
      <c r="F111" s="9">
        <f t="shared" si="7"/>
        <v>34.508695652173913</v>
      </c>
      <c r="G111" s="11">
        <f t="shared" si="7"/>
        <v>172.49130434782609</v>
      </c>
    </row>
    <row r="114" spans="1:7" x14ac:dyDescent="0.25">
      <c r="A114" s="8" t="s">
        <v>0</v>
      </c>
      <c r="B114" s="70" t="s">
        <v>8</v>
      </c>
      <c r="C114" s="71"/>
      <c r="D114" s="71"/>
      <c r="E114" s="72"/>
      <c r="F114" s="70">
        <v>2025</v>
      </c>
      <c r="G114" s="72"/>
    </row>
    <row r="115" spans="1:7" x14ac:dyDescent="0.25">
      <c r="A115" s="8" t="s">
        <v>3</v>
      </c>
      <c r="B115" s="8" t="s">
        <v>22</v>
      </c>
      <c r="C115" s="8" t="s">
        <v>23</v>
      </c>
      <c r="D115" s="8" t="s">
        <v>24</v>
      </c>
      <c r="E115" s="8" t="s">
        <v>25</v>
      </c>
      <c r="F115" s="8" t="s">
        <v>26</v>
      </c>
      <c r="G115" s="8" t="s">
        <v>11</v>
      </c>
    </row>
    <row r="116" spans="1:7" x14ac:dyDescent="0.25">
      <c r="A116" s="8">
        <v>2</v>
      </c>
      <c r="B116" s="9">
        <v>10</v>
      </c>
      <c r="C116" s="9">
        <v>21</v>
      </c>
      <c r="D116" s="9">
        <v>37</v>
      </c>
      <c r="E116" s="9">
        <v>67</v>
      </c>
      <c r="F116" s="9">
        <v>26.5</v>
      </c>
      <c r="G116" s="9">
        <f>SUM(B116:F116)</f>
        <v>161.5</v>
      </c>
    </row>
    <row r="117" spans="1:7" x14ac:dyDescent="0.25">
      <c r="A117" s="8">
        <v>3</v>
      </c>
      <c r="B117" s="9">
        <v>8</v>
      </c>
      <c r="C117" s="9">
        <v>19</v>
      </c>
      <c r="D117" s="9">
        <v>34</v>
      </c>
      <c r="E117" s="9">
        <v>87</v>
      </c>
      <c r="F117" s="9">
        <v>28.5</v>
      </c>
      <c r="G117" s="9">
        <f>SUM(B117:F117)</f>
        <v>176.5</v>
      </c>
    </row>
    <row r="118" spans="1:7" x14ac:dyDescent="0.25">
      <c r="A118" s="8">
        <v>5</v>
      </c>
      <c r="B118" s="9">
        <v>11</v>
      </c>
      <c r="C118" s="9">
        <v>21</v>
      </c>
      <c r="D118" s="9">
        <v>35</v>
      </c>
      <c r="E118" s="9">
        <v>94</v>
      </c>
      <c r="F118" s="9">
        <v>28.5</v>
      </c>
      <c r="G118" s="9">
        <f>SUM(B118:F118)</f>
        <v>189.5</v>
      </c>
    </row>
    <row r="119" spans="1:7" x14ac:dyDescent="0.25">
      <c r="A119" s="8">
        <v>6</v>
      </c>
      <c r="B119" s="9">
        <v>10</v>
      </c>
      <c r="C119" s="9">
        <v>21</v>
      </c>
      <c r="D119" s="9">
        <v>38</v>
      </c>
      <c r="E119" s="9">
        <v>80</v>
      </c>
      <c r="F119" s="9">
        <v>50.5</v>
      </c>
      <c r="G119" s="9">
        <f t="shared" ref="G119:G141" si="8">SUM(B119:F119)</f>
        <v>199.5</v>
      </c>
    </row>
    <row r="120" spans="1:7" x14ac:dyDescent="0.25">
      <c r="A120" s="8">
        <v>7</v>
      </c>
      <c r="B120" s="9">
        <v>10</v>
      </c>
      <c r="C120" s="9">
        <v>19</v>
      </c>
      <c r="D120" s="9">
        <v>41</v>
      </c>
      <c r="E120" s="9">
        <v>70</v>
      </c>
      <c r="F120" s="9">
        <v>44.5</v>
      </c>
      <c r="G120" s="9">
        <f t="shared" si="8"/>
        <v>184.5</v>
      </c>
    </row>
    <row r="121" spans="1:7" x14ac:dyDescent="0.25">
      <c r="A121" s="8">
        <v>8</v>
      </c>
      <c r="B121" s="9">
        <v>10</v>
      </c>
      <c r="C121" s="9">
        <v>24</v>
      </c>
      <c r="D121" s="9">
        <v>40</v>
      </c>
      <c r="E121" s="9">
        <v>73</v>
      </c>
      <c r="F121" s="9">
        <v>36.5</v>
      </c>
      <c r="G121" s="9">
        <f t="shared" si="8"/>
        <v>183.5</v>
      </c>
    </row>
    <row r="122" spans="1:7" x14ac:dyDescent="0.25">
      <c r="A122" s="8">
        <v>9</v>
      </c>
      <c r="B122" s="9">
        <v>9</v>
      </c>
      <c r="C122" s="9">
        <v>17</v>
      </c>
      <c r="D122" s="9">
        <v>41</v>
      </c>
      <c r="E122" s="9">
        <v>82</v>
      </c>
      <c r="F122" s="9">
        <v>29.5</v>
      </c>
      <c r="G122" s="9">
        <f t="shared" si="8"/>
        <v>178.5</v>
      </c>
    </row>
    <row r="123" spans="1:7" x14ac:dyDescent="0.25">
      <c r="A123" s="8">
        <v>10</v>
      </c>
      <c r="B123" s="9">
        <v>10</v>
      </c>
      <c r="C123" s="9">
        <v>19</v>
      </c>
      <c r="D123" s="9">
        <v>45</v>
      </c>
      <c r="E123" s="9">
        <v>74</v>
      </c>
      <c r="F123" s="9">
        <v>53.5</v>
      </c>
      <c r="G123" s="9">
        <f t="shared" si="8"/>
        <v>201.5</v>
      </c>
    </row>
    <row r="124" spans="1:7" x14ac:dyDescent="0.25">
      <c r="A124" s="8">
        <v>12</v>
      </c>
      <c r="B124" s="9">
        <v>9.1</v>
      </c>
      <c r="C124" s="9">
        <v>20.5</v>
      </c>
      <c r="D124" s="9">
        <v>41.4</v>
      </c>
      <c r="E124" s="9">
        <v>62</v>
      </c>
      <c r="F124" s="9">
        <v>54.5</v>
      </c>
      <c r="G124" s="9">
        <f t="shared" si="8"/>
        <v>187.5</v>
      </c>
    </row>
    <row r="125" spans="1:7" x14ac:dyDescent="0.25">
      <c r="A125" s="8">
        <v>13</v>
      </c>
      <c r="B125" s="9">
        <v>11.4</v>
      </c>
      <c r="C125" s="9">
        <v>20.5</v>
      </c>
      <c r="D125" s="9">
        <v>36.4</v>
      </c>
      <c r="E125" s="9">
        <v>62</v>
      </c>
      <c r="F125" s="9">
        <v>35.5</v>
      </c>
      <c r="G125" s="9">
        <f t="shared" si="8"/>
        <v>165.8</v>
      </c>
    </row>
    <row r="126" spans="1:7" x14ac:dyDescent="0.25">
      <c r="A126" s="8">
        <v>14</v>
      </c>
      <c r="B126" s="9">
        <v>11.1</v>
      </c>
      <c r="C126" s="9">
        <v>22.5</v>
      </c>
      <c r="D126" s="9">
        <v>35.4</v>
      </c>
      <c r="E126" s="9">
        <v>59</v>
      </c>
      <c r="F126" s="9">
        <v>29.5</v>
      </c>
      <c r="G126" s="9">
        <f t="shared" si="8"/>
        <v>157.5</v>
      </c>
    </row>
    <row r="127" spans="1:7" x14ac:dyDescent="0.25">
      <c r="A127" s="8">
        <v>15</v>
      </c>
      <c r="B127" s="9">
        <v>10.1</v>
      </c>
      <c r="C127" s="9">
        <v>18.5</v>
      </c>
      <c r="D127" s="9">
        <v>47.4</v>
      </c>
      <c r="E127" s="9">
        <v>73</v>
      </c>
      <c r="F127" s="9">
        <v>34.5</v>
      </c>
      <c r="G127" s="9">
        <f t="shared" si="8"/>
        <v>183.5</v>
      </c>
    </row>
    <row r="128" spans="1:7" x14ac:dyDescent="0.25">
      <c r="A128" s="8">
        <v>16</v>
      </c>
      <c r="B128" s="9">
        <v>10.1</v>
      </c>
      <c r="C128" s="9">
        <v>21.5</v>
      </c>
      <c r="D128" s="9">
        <v>33.4</v>
      </c>
      <c r="E128" s="9">
        <v>101</v>
      </c>
      <c r="F128" s="9">
        <v>27.5</v>
      </c>
      <c r="G128" s="9">
        <f t="shared" si="8"/>
        <v>193.5</v>
      </c>
    </row>
    <row r="129" spans="1:7" x14ac:dyDescent="0.25">
      <c r="A129" s="8">
        <v>17</v>
      </c>
      <c r="B129" s="9">
        <v>9.5</v>
      </c>
      <c r="C129" s="9">
        <v>19.5</v>
      </c>
      <c r="D129" s="9">
        <v>41.4</v>
      </c>
      <c r="E129" s="9">
        <v>78.599999999999994</v>
      </c>
      <c r="F129" s="9">
        <v>65.5</v>
      </c>
      <c r="G129" s="9">
        <f t="shared" si="8"/>
        <v>214.5</v>
      </c>
    </row>
    <row r="130" spans="1:7" x14ac:dyDescent="0.25">
      <c r="A130" s="8">
        <v>19</v>
      </c>
      <c r="B130" s="9">
        <v>8.1</v>
      </c>
      <c r="C130" s="9">
        <v>17.5</v>
      </c>
      <c r="D130" s="9">
        <v>45.4</v>
      </c>
      <c r="E130" s="9">
        <v>80</v>
      </c>
      <c r="F130" s="9">
        <v>42.5</v>
      </c>
      <c r="G130" s="9">
        <f t="shared" si="8"/>
        <v>193.5</v>
      </c>
    </row>
    <row r="131" spans="1:7" x14ac:dyDescent="0.25">
      <c r="A131" s="8">
        <v>20</v>
      </c>
      <c r="B131" s="9">
        <v>9.1</v>
      </c>
      <c r="C131" s="9">
        <v>19.5</v>
      </c>
      <c r="D131" s="9">
        <v>30.4</v>
      </c>
      <c r="E131" s="9">
        <v>69</v>
      </c>
      <c r="F131" s="9">
        <v>37.5</v>
      </c>
      <c r="G131" s="9">
        <f t="shared" si="8"/>
        <v>165.5</v>
      </c>
    </row>
    <row r="132" spans="1:7" x14ac:dyDescent="0.25">
      <c r="A132" s="8">
        <v>21</v>
      </c>
      <c r="B132" s="9">
        <v>11.1</v>
      </c>
      <c r="C132" s="9">
        <v>23.5</v>
      </c>
      <c r="D132" s="9">
        <v>27.4</v>
      </c>
      <c r="E132" s="9">
        <v>67</v>
      </c>
      <c r="F132" s="9">
        <v>27.5</v>
      </c>
      <c r="G132" s="9">
        <f t="shared" si="8"/>
        <v>156.5</v>
      </c>
    </row>
    <row r="133" spans="1:7" x14ac:dyDescent="0.25">
      <c r="A133" s="8">
        <v>22</v>
      </c>
      <c r="B133" s="9">
        <v>9.1</v>
      </c>
      <c r="C133" s="9">
        <v>16.5</v>
      </c>
      <c r="D133" s="9">
        <v>51.4</v>
      </c>
      <c r="E133" s="9">
        <v>54</v>
      </c>
      <c r="F133" s="9">
        <v>37.5</v>
      </c>
      <c r="G133" s="9">
        <f t="shared" si="8"/>
        <v>168.5</v>
      </c>
    </row>
    <row r="134" spans="1:7" x14ac:dyDescent="0.25">
      <c r="A134" s="8">
        <v>23</v>
      </c>
      <c r="B134" s="9">
        <v>11.1</v>
      </c>
      <c r="C134" s="9">
        <v>21.5</v>
      </c>
      <c r="D134" s="9">
        <v>31.4</v>
      </c>
      <c r="E134" s="9">
        <v>111</v>
      </c>
      <c r="F134" s="9">
        <v>34.5</v>
      </c>
      <c r="G134" s="9">
        <f t="shared" si="8"/>
        <v>209.5</v>
      </c>
    </row>
    <row r="135" spans="1:7" x14ac:dyDescent="0.25">
      <c r="A135" s="8">
        <v>24</v>
      </c>
      <c r="B135" s="9">
        <v>10.1</v>
      </c>
      <c r="C135" s="9">
        <v>21.5</v>
      </c>
      <c r="D135" s="9">
        <v>29.4</v>
      </c>
      <c r="E135" s="9">
        <v>76</v>
      </c>
      <c r="F135" s="9">
        <v>33.5</v>
      </c>
      <c r="G135" s="9">
        <f t="shared" si="8"/>
        <v>170.5</v>
      </c>
    </row>
    <row r="136" spans="1:7" x14ac:dyDescent="0.25">
      <c r="A136" s="8">
        <v>26</v>
      </c>
      <c r="B136" s="9">
        <v>9.1</v>
      </c>
      <c r="C136" s="9">
        <v>23.5</v>
      </c>
      <c r="D136" s="9">
        <v>44.4</v>
      </c>
      <c r="E136" s="9">
        <v>80</v>
      </c>
      <c r="F136" s="9">
        <v>35.5</v>
      </c>
      <c r="G136" s="9">
        <f t="shared" si="8"/>
        <v>192.5</v>
      </c>
    </row>
    <row r="137" spans="1:7" x14ac:dyDescent="0.25">
      <c r="A137" s="8">
        <v>27</v>
      </c>
      <c r="B137" s="9">
        <v>10.4</v>
      </c>
      <c r="C137" s="9">
        <v>19.5</v>
      </c>
      <c r="D137" s="9">
        <v>37.1</v>
      </c>
      <c r="E137" s="9">
        <v>79</v>
      </c>
      <c r="F137" s="9">
        <v>37.5</v>
      </c>
      <c r="G137" s="9">
        <f t="shared" si="8"/>
        <v>183.5</v>
      </c>
    </row>
    <row r="138" spans="1:7" x14ac:dyDescent="0.25">
      <c r="A138" s="8">
        <v>28</v>
      </c>
      <c r="B138" s="9">
        <v>9.1</v>
      </c>
      <c r="C138" s="9">
        <v>20.5</v>
      </c>
      <c r="D138" s="9">
        <v>32.4</v>
      </c>
      <c r="E138" s="9">
        <v>57</v>
      </c>
      <c r="F138" s="9">
        <v>34.5</v>
      </c>
      <c r="G138" s="9">
        <f t="shared" si="8"/>
        <v>153.5</v>
      </c>
    </row>
    <row r="139" spans="1:7" x14ac:dyDescent="0.25">
      <c r="A139" s="8">
        <v>29</v>
      </c>
      <c r="B139" s="9">
        <v>10.1</v>
      </c>
      <c r="C139" s="9">
        <v>17.5</v>
      </c>
      <c r="D139" s="9">
        <v>33.4</v>
      </c>
      <c r="E139" s="9">
        <v>54</v>
      </c>
      <c r="F139" s="9">
        <v>27.5</v>
      </c>
      <c r="G139" s="9">
        <f t="shared" si="8"/>
        <v>142.5</v>
      </c>
    </row>
    <row r="140" spans="1:7" x14ac:dyDescent="0.25">
      <c r="A140" s="8">
        <v>30</v>
      </c>
      <c r="B140" s="9">
        <v>11.1</v>
      </c>
      <c r="C140" s="9">
        <v>24</v>
      </c>
      <c r="D140" s="9">
        <v>47.4</v>
      </c>
      <c r="E140" s="9">
        <v>85.5</v>
      </c>
      <c r="F140" s="9">
        <v>43.5</v>
      </c>
      <c r="G140" s="9">
        <f t="shared" si="8"/>
        <v>211.5</v>
      </c>
    </row>
    <row r="141" spans="1:7" x14ac:dyDescent="0.25">
      <c r="A141" s="8">
        <v>31</v>
      </c>
      <c r="B141" s="9">
        <v>13.1</v>
      </c>
      <c r="C141" s="9">
        <v>23</v>
      </c>
      <c r="D141" s="9">
        <v>46.3</v>
      </c>
      <c r="E141" s="9">
        <v>85.6</v>
      </c>
      <c r="F141" s="9">
        <v>40.5</v>
      </c>
      <c r="G141" s="9">
        <f t="shared" si="8"/>
        <v>208.5</v>
      </c>
    </row>
    <row r="142" spans="1:7" x14ac:dyDescent="0.25">
      <c r="A142" s="8" t="s">
        <v>10</v>
      </c>
      <c r="B142" s="11">
        <f t="shared" ref="B142:G142" si="9">AVERAGE(B116:B141)</f>
        <v>10.030769230769229</v>
      </c>
      <c r="C142" s="11">
        <f t="shared" si="9"/>
        <v>20.46153846153846</v>
      </c>
      <c r="D142" s="11">
        <f t="shared" si="9"/>
        <v>38.569230769230757</v>
      </c>
      <c r="E142" s="11">
        <f t="shared" si="9"/>
        <v>75.411538461538456</v>
      </c>
      <c r="F142" s="11">
        <f t="shared" si="9"/>
        <v>37.57692307692308</v>
      </c>
      <c r="G142" s="11">
        <f t="shared" si="9"/>
        <v>182.05</v>
      </c>
    </row>
    <row r="145" spans="1:7" x14ac:dyDescent="0.25">
      <c r="A145" s="8" t="s">
        <v>0</v>
      </c>
      <c r="B145" s="70" t="s">
        <v>9</v>
      </c>
      <c r="C145" s="71"/>
      <c r="D145" s="71"/>
      <c r="E145" s="72"/>
      <c r="F145" s="70">
        <v>2025</v>
      </c>
      <c r="G145" s="72"/>
    </row>
    <row r="146" spans="1:7" x14ac:dyDescent="0.25">
      <c r="A146" s="8" t="s">
        <v>3</v>
      </c>
      <c r="B146" s="8" t="s">
        <v>22</v>
      </c>
      <c r="C146" s="8" t="s">
        <v>23</v>
      </c>
      <c r="D146" s="8" t="s">
        <v>24</v>
      </c>
      <c r="E146" s="8" t="s">
        <v>25</v>
      </c>
      <c r="F146" s="8" t="s">
        <v>26</v>
      </c>
      <c r="G146" s="8" t="s">
        <v>11</v>
      </c>
    </row>
    <row r="147" spans="1:7" x14ac:dyDescent="0.25">
      <c r="A147" s="8">
        <v>3</v>
      </c>
      <c r="B147" s="9">
        <v>11</v>
      </c>
      <c r="C147" s="9">
        <v>23</v>
      </c>
      <c r="D147" s="9">
        <v>36</v>
      </c>
      <c r="E147" s="9">
        <v>59</v>
      </c>
      <c r="F147" s="9">
        <v>19.5</v>
      </c>
      <c r="G147" s="9">
        <f>SUM(B147:F147)</f>
        <v>148.5</v>
      </c>
    </row>
    <row r="148" spans="1:7" x14ac:dyDescent="0.25">
      <c r="A148" s="8">
        <v>4</v>
      </c>
      <c r="B148" s="9">
        <v>9</v>
      </c>
      <c r="C148" s="9">
        <v>27</v>
      </c>
      <c r="D148" s="9">
        <v>48</v>
      </c>
      <c r="E148" s="9">
        <v>71</v>
      </c>
      <c r="F148" s="9">
        <v>45.5</v>
      </c>
      <c r="G148" s="9">
        <f>SUM(B148:F148)</f>
        <v>200.5</v>
      </c>
    </row>
    <row r="149" spans="1:7" x14ac:dyDescent="0.25">
      <c r="A149" s="8">
        <v>5</v>
      </c>
      <c r="B149" s="9">
        <v>10</v>
      </c>
      <c r="C149" s="9">
        <v>20</v>
      </c>
      <c r="D149" s="9">
        <v>47</v>
      </c>
      <c r="E149" s="9">
        <v>81</v>
      </c>
      <c r="F149" s="9">
        <v>62.5</v>
      </c>
      <c r="G149" s="9">
        <f>SUM(B149:F149)</f>
        <v>220.5</v>
      </c>
    </row>
    <row r="150" spans="1:7" x14ac:dyDescent="0.25">
      <c r="A150" s="8">
        <v>6</v>
      </c>
      <c r="B150" s="9">
        <v>12</v>
      </c>
      <c r="C150" s="9">
        <v>21</v>
      </c>
      <c r="D150" s="9">
        <v>28</v>
      </c>
      <c r="E150" s="9">
        <v>87</v>
      </c>
      <c r="F150" s="9">
        <v>44.5</v>
      </c>
      <c r="G150" s="9">
        <f t="shared" ref="G150:G168" si="10">SUM(B150:F150)</f>
        <v>192.5</v>
      </c>
    </row>
    <row r="151" spans="1:7" x14ac:dyDescent="0.25">
      <c r="A151" s="8">
        <v>7</v>
      </c>
      <c r="B151" s="9">
        <v>8</v>
      </c>
      <c r="C151" s="9">
        <v>19</v>
      </c>
      <c r="D151" s="9">
        <v>26</v>
      </c>
      <c r="E151" s="9">
        <v>117</v>
      </c>
      <c r="F151" s="9">
        <v>20.5</v>
      </c>
      <c r="G151" s="9">
        <f t="shared" si="10"/>
        <v>190.5</v>
      </c>
    </row>
    <row r="152" spans="1:7" x14ac:dyDescent="0.25">
      <c r="A152" s="8">
        <v>9</v>
      </c>
      <c r="B152" s="9">
        <v>11</v>
      </c>
      <c r="C152" s="9">
        <v>20</v>
      </c>
      <c r="D152" s="9">
        <v>47</v>
      </c>
      <c r="E152" s="9">
        <v>63</v>
      </c>
      <c r="F152" s="9">
        <v>49.5</v>
      </c>
      <c r="G152" s="9">
        <f t="shared" si="10"/>
        <v>190.5</v>
      </c>
    </row>
    <row r="153" spans="1:7" x14ac:dyDescent="0.25">
      <c r="A153" s="8">
        <v>10</v>
      </c>
      <c r="B153" s="9">
        <v>11</v>
      </c>
      <c r="C153" s="9">
        <v>23</v>
      </c>
      <c r="D153" s="9">
        <v>55</v>
      </c>
      <c r="E153" s="9">
        <v>75</v>
      </c>
      <c r="F153" s="9">
        <v>60.5</v>
      </c>
      <c r="G153" s="9">
        <f t="shared" si="10"/>
        <v>224.5</v>
      </c>
    </row>
    <row r="154" spans="1:7" x14ac:dyDescent="0.25">
      <c r="A154" s="8">
        <v>11</v>
      </c>
      <c r="B154" s="9">
        <v>13</v>
      </c>
      <c r="C154" s="9">
        <v>20</v>
      </c>
      <c r="D154" s="9">
        <v>33</v>
      </c>
      <c r="E154" s="9">
        <v>80.5</v>
      </c>
      <c r="F154" s="9">
        <v>53</v>
      </c>
      <c r="G154" s="9">
        <f t="shared" si="10"/>
        <v>199.5</v>
      </c>
    </row>
    <row r="155" spans="1:7" x14ac:dyDescent="0.25">
      <c r="A155" s="8">
        <v>12</v>
      </c>
      <c r="B155" s="9">
        <v>9.1</v>
      </c>
      <c r="C155" s="9">
        <v>22</v>
      </c>
      <c r="D155" s="9">
        <v>43</v>
      </c>
      <c r="E155" s="9">
        <v>91.5</v>
      </c>
      <c r="F155" s="9">
        <v>51</v>
      </c>
      <c r="G155" s="9">
        <f t="shared" si="10"/>
        <v>216.6</v>
      </c>
    </row>
    <row r="156" spans="1:7" x14ac:dyDescent="0.25">
      <c r="A156" s="8">
        <v>13</v>
      </c>
      <c r="B156" s="9">
        <v>9</v>
      </c>
      <c r="C156" s="9">
        <v>18</v>
      </c>
      <c r="D156" s="9">
        <v>40</v>
      </c>
      <c r="E156" s="9">
        <v>80.5</v>
      </c>
      <c r="F156" s="9">
        <v>28</v>
      </c>
      <c r="G156" s="9">
        <f t="shared" si="10"/>
        <v>175.5</v>
      </c>
    </row>
    <row r="157" spans="1:7" x14ac:dyDescent="0.25">
      <c r="A157" s="8">
        <v>14</v>
      </c>
      <c r="B157" s="9">
        <v>10</v>
      </c>
      <c r="C157" s="9">
        <v>29</v>
      </c>
      <c r="D157" s="9">
        <v>34</v>
      </c>
      <c r="E157" s="9">
        <v>49.5</v>
      </c>
      <c r="F157" s="9">
        <v>78</v>
      </c>
      <c r="G157" s="9">
        <f t="shared" si="10"/>
        <v>200.5</v>
      </c>
    </row>
    <row r="158" spans="1:7" x14ac:dyDescent="0.25">
      <c r="A158" s="8">
        <v>16</v>
      </c>
      <c r="B158" s="9">
        <v>12</v>
      </c>
      <c r="C158" s="9">
        <v>23</v>
      </c>
      <c r="D158" s="9">
        <v>40</v>
      </c>
      <c r="E158" s="9">
        <v>109.5</v>
      </c>
      <c r="F158" s="9">
        <v>37</v>
      </c>
      <c r="G158" s="9">
        <f t="shared" si="10"/>
        <v>221.5</v>
      </c>
    </row>
    <row r="159" spans="1:7" x14ac:dyDescent="0.25">
      <c r="A159" s="8">
        <v>17</v>
      </c>
      <c r="B159" s="9">
        <v>12</v>
      </c>
      <c r="C159" s="9">
        <v>20</v>
      </c>
      <c r="D159" s="9">
        <v>36</v>
      </c>
      <c r="E159" s="9">
        <v>75.5</v>
      </c>
      <c r="F159" s="9">
        <v>28</v>
      </c>
      <c r="G159" s="9">
        <f t="shared" si="10"/>
        <v>171.5</v>
      </c>
    </row>
    <row r="160" spans="1:7" x14ac:dyDescent="0.25">
      <c r="A160" s="8">
        <v>18</v>
      </c>
      <c r="B160" s="9">
        <v>9</v>
      </c>
      <c r="C160" s="9">
        <v>21</v>
      </c>
      <c r="D160" s="9">
        <v>38</v>
      </c>
      <c r="E160" s="9">
        <v>78</v>
      </c>
      <c r="F160" s="9">
        <v>34.5</v>
      </c>
      <c r="G160" s="9">
        <f t="shared" si="10"/>
        <v>180.5</v>
      </c>
    </row>
    <row r="161" spans="1:7" x14ac:dyDescent="0.25">
      <c r="A161" s="8">
        <v>19</v>
      </c>
      <c r="B161" s="9">
        <v>10</v>
      </c>
      <c r="C161" s="9">
        <v>21</v>
      </c>
      <c r="D161" s="9">
        <v>32</v>
      </c>
      <c r="E161" s="9">
        <v>98</v>
      </c>
      <c r="F161" s="9">
        <v>38.5</v>
      </c>
      <c r="G161" s="9">
        <f t="shared" si="10"/>
        <v>199.5</v>
      </c>
    </row>
    <row r="162" spans="1:7" x14ac:dyDescent="0.25">
      <c r="A162" s="8">
        <v>20</v>
      </c>
      <c r="B162" s="9">
        <v>11</v>
      </c>
      <c r="C162" s="9">
        <v>21</v>
      </c>
      <c r="D162" s="9">
        <v>33</v>
      </c>
      <c r="E162" s="9">
        <v>79.5</v>
      </c>
      <c r="F162" s="9">
        <v>30</v>
      </c>
      <c r="G162" s="9">
        <f t="shared" si="10"/>
        <v>174.5</v>
      </c>
    </row>
    <row r="163" spans="1:7" x14ac:dyDescent="0.25">
      <c r="A163" s="8">
        <v>21</v>
      </c>
      <c r="B163" s="9">
        <v>10</v>
      </c>
      <c r="C163" s="9">
        <v>21</v>
      </c>
      <c r="D163" s="9">
        <v>32</v>
      </c>
      <c r="E163" s="9">
        <v>57.5</v>
      </c>
      <c r="F163" s="9">
        <v>35</v>
      </c>
      <c r="G163" s="9">
        <f t="shared" si="10"/>
        <v>155.5</v>
      </c>
    </row>
    <row r="164" spans="1:7" x14ac:dyDescent="0.25">
      <c r="A164" s="8">
        <v>24</v>
      </c>
      <c r="B164" s="9">
        <v>8</v>
      </c>
      <c r="C164" s="9">
        <v>16.5</v>
      </c>
      <c r="D164" s="9">
        <v>29</v>
      </c>
      <c r="E164" s="9">
        <v>95</v>
      </c>
      <c r="F164" s="9">
        <v>26</v>
      </c>
      <c r="G164" s="9">
        <f t="shared" si="10"/>
        <v>174.5</v>
      </c>
    </row>
    <row r="165" spans="1:7" x14ac:dyDescent="0.25">
      <c r="A165" s="8">
        <v>25</v>
      </c>
      <c r="B165" s="9">
        <v>11</v>
      </c>
      <c r="C165" s="9">
        <v>23</v>
      </c>
      <c r="D165" s="9">
        <v>47</v>
      </c>
      <c r="E165" s="9">
        <v>78</v>
      </c>
      <c r="F165" s="9">
        <v>46.5</v>
      </c>
      <c r="G165" s="9">
        <f t="shared" si="10"/>
        <v>205.5</v>
      </c>
    </row>
    <row r="166" spans="1:7" x14ac:dyDescent="0.25">
      <c r="A166" s="8">
        <v>26</v>
      </c>
      <c r="B166" s="9">
        <v>11</v>
      </c>
      <c r="C166" s="9">
        <v>20</v>
      </c>
      <c r="D166" s="9">
        <v>43</v>
      </c>
      <c r="E166" s="9">
        <v>73.5</v>
      </c>
      <c r="F166" s="9">
        <v>64</v>
      </c>
      <c r="G166" s="9">
        <f t="shared" si="10"/>
        <v>211.5</v>
      </c>
    </row>
    <row r="167" spans="1:7" x14ac:dyDescent="0.25">
      <c r="A167" s="8">
        <v>27</v>
      </c>
      <c r="B167" s="9">
        <v>11</v>
      </c>
      <c r="C167" s="9">
        <v>21</v>
      </c>
      <c r="D167" s="9">
        <v>31</v>
      </c>
      <c r="E167" s="9">
        <v>86</v>
      </c>
      <c r="F167" s="9">
        <v>37.5</v>
      </c>
      <c r="G167" s="9">
        <f t="shared" si="10"/>
        <v>186.5</v>
      </c>
    </row>
    <row r="168" spans="1:7" x14ac:dyDescent="0.25">
      <c r="A168" s="8">
        <v>28</v>
      </c>
      <c r="B168" s="9">
        <v>9</v>
      </c>
      <c r="C168" s="9">
        <v>23</v>
      </c>
      <c r="D168" s="9">
        <v>29</v>
      </c>
      <c r="E168" s="9">
        <v>82.5</v>
      </c>
      <c r="F168" s="9">
        <v>21</v>
      </c>
      <c r="G168" s="9">
        <f t="shared" si="10"/>
        <v>164.5</v>
      </c>
    </row>
    <row r="169" spans="1:7" x14ac:dyDescent="0.25">
      <c r="A169" s="8" t="s">
        <v>10</v>
      </c>
      <c r="B169" s="11">
        <f t="shared" ref="B169:G169" si="11">AVERAGE(B147:B168)</f>
        <v>10.322727272727272</v>
      </c>
      <c r="C169" s="11">
        <f t="shared" si="11"/>
        <v>21.477272727272727</v>
      </c>
      <c r="D169" s="11">
        <f t="shared" si="11"/>
        <v>37.590909090909093</v>
      </c>
      <c r="E169" s="11">
        <f t="shared" si="11"/>
        <v>80.36363636363636</v>
      </c>
      <c r="F169" s="11">
        <f t="shared" si="11"/>
        <v>41.386363636363633</v>
      </c>
      <c r="G169" s="11">
        <f t="shared" si="11"/>
        <v>191.1409090909091</v>
      </c>
    </row>
  </sheetData>
  <mergeCells count="12">
    <mergeCell ref="B2:E2"/>
    <mergeCell ref="F2:G2"/>
    <mergeCell ref="B27:E27"/>
    <mergeCell ref="F27:G27"/>
    <mergeCell ref="B56:E56"/>
    <mergeCell ref="F56:G56"/>
    <mergeCell ref="B86:E86"/>
    <mergeCell ref="F86:G86"/>
    <mergeCell ref="B114:E114"/>
    <mergeCell ref="F114:G114"/>
    <mergeCell ref="B145:E145"/>
    <mergeCell ref="F145:G145"/>
  </mergeCells>
  <pageMargins left="0.7" right="0.7" top="0.75" bottom="0.75" header="0.3" footer="0.3"/>
  <ignoredErrors>
    <ignoredError sqref="G4:G23 G29:G52 G58:G82 G88:G110 G116:G141 G147:G154 G155:G168" formulaRange="1"/>
  </ignoredErrors>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9E707D-3EA4-4089-A469-E6620632DF72}">
  <dimension ref="A1:S8"/>
  <sheetViews>
    <sheetView workbookViewId="0">
      <selection activeCell="S7" sqref="S7"/>
    </sheetView>
  </sheetViews>
  <sheetFormatPr baseColWidth="10" defaultRowHeight="15" x14ac:dyDescent="0.25"/>
  <cols>
    <col min="1" max="1" width="28.28515625" style="12" bestFit="1" customWidth="1"/>
    <col min="2" max="16" width="14.140625" style="6" bestFit="1" customWidth="1"/>
    <col min="17" max="19" width="15.7109375" style="6" bestFit="1" customWidth="1"/>
    <col min="20" max="16384" width="11.42578125" style="6"/>
  </cols>
  <sheetData>
    <row r="1" spans="1:19" s="12" customFormat="1" x14ac:dyDescent="0.25">
      <c r="A1" s="12" t="s">
        <v>27</v>
      </c>
      <c r="B1" s="13">
        <v>45292</v>
      </c>
      <c r="C1" s="13">
        <v>45323</v>
      </c>
      <c r="D1" s="13">
        <v>45352</v>
      </c>
      <c r="E1" s="13">
        <v>45383</v>
      </c>
      <c r="F1" s="13">
        <v>45413</v>
      </c>
      <c r="G1" s="13">
        <v>45444</v>
      </c>
      <c r="H1" s="13">
        <v>45474</v>
      </c>
      <c r="I1" s="13">
        <v>45505</v>
      </c>
      <c r="J1" s="13">
        <v>45536</v>
      </c>
      <c r="K1" s="13">
        <v>45566</v>
      </c>
      <c r="L1" s="13">
        <v>45597</v>
      </c>
      <c r="M1" s="13">
        <v>45627</v>
      </c>
      <c r="N1" s="13">
        <v>45658</v>
      </c>
      <c r="O1" s="13">
        <v>45689</v>
      </c>
      <c r="P1" s="13">
        <v>45717</v>
      </c>
      <c r="Q1" s="13">
        <v>45748</v>
      </c>
      <c r="R1" s="13">
        <v>45778</v>
      </c>
      <c r="S1" s="13">
        <v>45809</v>
      </c>
    </row>
    <row r="2" spans="1:19" x14ac:dyDescent="0.25">
      <c r="A2" s="12" t="s">
        <v>28</v>
      </c>
      <c r="B2" s="6">
        <v>5622.5</v>
      </c>
      <c r="C2" s="6">
        <v>6406.5</v>
      </c>
      <c r="D2" s="6">
        <v>5999.25</v>
      </c>
      <c r="E2" s="6">
        <v>7470.25</v>
      </c>
      <c r="F2" s="6">
        <v>6126.5</v>
      </c>
      <c r="G2" s="6">
        <v>5938.75</v>
      </c>
      <c r="H2" s="6">
        <v>5826.75</v>
      </c>
      <c r="I2" s="6">
        <v>4731.5</v>
      </c>
      <c r="J2" s="6">
        <v>4326.75</v>
      </c>
      <c r="K2" s="6">
        <v>4669.5</v>
      </c>
      <c r="L2" s="6">
        <v>4541.75</v>
      </c>
      <c r="M2" s="6">
        <v>4828.5</v>
      </c>
      <c r="N2" s="6">
        <v>3566.5</v>
      </c>
      <c r="O2" s="6">
        <v>5013.3</v>
      </c>
      <c r="P2" s="6">
        <v>5152.5</v>
      </c>
      <c r="Q2" s="6">
        <v>3357</v>
      </c>
      <c r="R2" s="6">
        <v>3939.8</v>
      </c>
      <c r="S2" s="6">
        <v>3087.3</v>
      </c>
    </row>
    <row r="3" spans="1:19" x14ac:dyDescent="0.25">
      <c r="A3" s="12" t="s">
        <v>29</v>
      </c>
      <c r="B3" s="16">
        <v>472276</v>
      </c>
      <c r="C3" s="16">
        <v>475151</v>
      </c>
      <c r="D3" s="16">
        <v>471816</v>
      </c>
      <c r="E3" s="16">
        <v>461473</v>
      </c>
      <c r="F3" s="16">
        <v>488192</v>
      </c>
      <c r="G3" s="16">
        <v>502972</v>
      </c>
      <c r="H3" s="16">
        <v>470643</v>
      </c>
      <c r="I3" s="16">
        <v>457724</v>
      </c>
      <c r="J3" s="16">
        <v>449660</v>
      </c>
      <c r="K3" s="16">
        <v>450869</v>
      </c>
      <c r="L3" s="16">
        <v>445808</v>
      </c>
      <c r="M3" s="16">
        <v>447223</v>
      </c>
      <c r="N3" s="15">
        <v>520163.62</v>
      </c>
      <c r="O3" s="15">
        <v>479294.4</v>
      </c>
      <c r="P3" s="15">
        <v>473405</v>
      </c>
      <c r="Q3" s="15">
        <v>483930</v>
      </c>
      <c r="R3" s="15">
        <v>463982</v>
      </c>
      <c r="S3" s="15">
        <v>449724</v>
      </c>
    </row>
    <row r="4" spans="1:19" x14ac:dyDescent="0.25">
      <c r="A4" s="12" t="s">
        <v>30</v>
      </c>
      <c r="B4" s="16">
        <f t="shared" ref="B4:N4" si="0">B2*B3</f>
        <v>2655371810</v>
      </c>
      <c r="C4" s="16">
        <f t="shared" si="0"/>
        <v>3044054881.5</v>
      </c>
      <c r="D4" s="16">
        <f t="shared" si="0"/>
        <v>2830542138</v>
      </c>
      <c r="E4" s="16">
        <f t="shared" si="0"/>
        <v>3447318678.25</v>
      </c>
      <c r="F4" s="16">
        <f t="shared" si="0"/>
        <v>2990908288</v>
      </c>
      <c r="G4" s="16">
        <f t="shared" si="0"/>
        <v>2987024965</v>
      </c>
      <c r="H4" s="16">
        <f t="shared" si="0"/>
        <v>2742319100.25</v>
      </c>
      <c r="I4" s="16">
        <f t="shared" si="0"/>
        <v>2165721106</v>
      </c>
      <c r="J4" s="16">
        <f t="shared" si="0"/>
        <v>1945566405</v>
      </c>
      <c r="K4" s="16">
        <f t="shared" si="0"/>
        <v>2105332795.5</v>
      </c>
      <c r="L4" s="16">
        <f t="shared" si="0"/>
        <v>2024748484</v>
      </c>
      <c r="M4" s="16">
        <f t="shared" si="0"/>
        <v>2159416255.5</v>
      </c>
      <c r="N4" s="16">
        <f t="shared" si="0"/>
        <v>1855163550.73</v>
      </c>
      <c r="O4" s="16">
        <f t="shared" ref="O4:S4" si="1">O2*O3</f>
        <v>2402846615.52</v>
      </c>
      <c r="P4" s="16">
        <f t="shared" si="1"/>
        <v>2439219262.5</v>
      </c>
      <c r="Q4" s="16">
        <f t="shared" si="1"/>
        <v>1624553010</v>
      </c>
      <c r="R4" s="16">
        <f t="shared" si="1"/>
        <v>1827996283.6000001</v>
      </c>
      <c r="S4" s="16">
        <f t="shared" si="1"/>
        <v>1388432905.2</v>
      </c>
    </row>
    <row r="5" spans="1:19" x14ac:dyDescent="0.25">
      <c r="A5" s="12" t="s">
        <v>31</v>
      </c>
      <c r="B5" s="16">
        <v>2153389904</v>
      </c>
      <c r="C5" s="16">
        <v>2454449092</v>
      </c>
      <c r="D5" s="16">
        <v>2409664467</v>
      </c>
      <c r="E5" s="16">
        <v>2796190359</v>
      </c>
      <c r="F5" s="16">
        <v>2445444290</v>
      </c>
      <c r="G5" s="16">
        <v>2339894373</v>
      </c>
      <c r="H5" s="16">
        <v>2317053654</v>
      </c>
      <c r="I5" s="16">
        <v>1874103790</v>
      </c>
      <c r="J5" s="16">
        <v>1685706655</v>
      </c>
      <c r="K5" s="16">
        <v>1801133073</v>
      </c>
      <c r="L5" s="16">
        <v>1770596735</v>
      </c>
      <c r="M5" s="16">
        <v>1835152857</v>
      </c>
      <c r="N5" s="16">
        <v>1579345222</v>
      </c>
      <c r="O5" s="16">
        <v>2049954697</v>
      </c>
      <c r="P5" s="16">
        <v>2074283782</v>
      </c>
      <c r="Q5" s="16">
        <v>1480853817</v>
      </c>
      <c r="R5" s="16">
        <v>1629027746</v>
      </c>
      <c r="S5" s="16">
        <v>1277881657</v>
      </c>
    </row>
    <row r="6" spans="1:19" x14ac:dyDescent="0.25">
      <c r="A6" s="12" t="s">
        <v>32</v>
      </c>
      <c r="B6" s="16">
        <v>-1512829</v>
      </c>
      <c r="C6" s="16">
        <v>4566726</v>
      </c>
      <c r="D6" s="16">
        <v>2524730</v>
      </c>
      <c r="E6" s="16">
        <v>2485984</v>
      </c>
      <c r="F6" s="16">
        <v>4610526</v>
      </c>
      <c r="G6" s="16">
        <v>10837696</v>
      </c>
      <c r="H6" s="16">
        <v>-3903935</v>
      </c>
      <c r="I6" s="16">
        <v>6180999</v>
      </c>
      <c r="J6" s="16">
        <v>1712059</v>
      </c>
      <c r="K6" s="16">
        <v>2182761</v>
      </c>
      <c r="L6" s="16">
        <v>6883728</v>
      </c>
      <c r="M6" s="16">
        <v>9674315</v>
      </c>
      <c r="N6" s="16">
        <v>516344</v>
      </c>
      <c r="O6" s="16">
        <v>8533515</v>
      </c>
      <c r="P6" s="16">
        <v>5082722</v>
      </c>
      <c r="Q6" s="16">
        <v>8133019</v>
      </c>
      <c r="R6" s="16">
        <v>16437486</v>
      </c>
      <c r="S6" s="16">
        <v>810000</v>
      </c>
    </row>
    <row r="7" spans="1:19" x14ac:dyDescent="0.25">
      <c r="A7" s="12" t="s">
        <v>33</v>
      </c>
      <c r="B7" s="15">
        <f>B4-B5+B6</f>
        <v>500469077</v>
      </c>
      <c r="C7" s="15">
        <f t="shared" ref="C7:O7" si="2">C4-C5+C6</f>
        <v>594172515.5</v>
      </c>
      <c r="D7" s="15">
        <f t="shared" si="2"/>
        <v>423402401</v>
      </c>
      <c r="E7" s="15">
        <f t="shared" si="2"/>
        <v>653614303.25</v>
      </c>
      <c r="F7" s="15">
        <f t="shared" si="2"/>
        <v>550074524</v>
      </c>
      <c r="G7" s="15">
        <f t="shared" si="2"/>
        <v>657968288</v>
      </c>
      <c r="H7" s="15">
        <f t="shared" si="2"/>
        <v>421361511.25</v>
      </c>
      <c r="I7" s="15">
        <f t="shared" si="2"/>
        <v>297798315</v>
      </c>
      <c r="J7" s="15">
        <f t="shared" si="2"/>
        <v>261571809</v>
      </c>
      <c r="K7" s="15">
        <f t="shared" si="2"/>
        <v>306382483.5</v>
      </c>
      <c r="L7" s="15">
        <f t="shared" si="2"/>
        <v>261035477</v>
      </c>
      <c r="M7" s="15">
        <f>M4-M5+M6</f>
        <v>333937713.5</v>
      </c>
      <c r="N7" s="15">
        <f t="shared" si="2"/>
        <v>276334672.73000002</v>
      </c>
      <c r="O7" s="15">
        <f t="shared" si="2"/>
        <v>361425433.51999998</v>
      </c>
      <c r="P7" s="15">
        <f t="shared" ref="P7" si="3">P4-P5+P6</f>
        <v>370018202.5</v>
      </c>
      <c r="Q7" s="15">
        <f t="shared" ref="Q7" si="4">Q4-Q5+Q6</f>
        <v>151832212</v>
      </c>
      <c r="R7" s="15">
        <f t="shared" ref="R7" si="5">R4-R5+R6</f>
        <v>215406023.60000014</v>
      </c>
      <c r="S7" s="15">
        <f t="shared" ref="S7" si="6">S4-S5+S6</f>
        <v>111361248.20000005</v>
      </c>
    </row>
    <row r="8" spans="1:19" x14ac:dyDescent="0.25">
      <c r="A8" s="12" t="s">
        <v>34</v>
      </c>
      <c r="B8" s="14">
        <f>B7/B4</f>
        <v>0.18847419977694196</v>
      </c>
      <c r="C8" s="14">
        <f t="shared" ref="C8:O8" si="7">C7/C4</f>
        <v>0.19519113111627387</v>
      </c>
      <c r="D8" s="14">
        <f t="shared" si="7"/>
        <v>0.14958350038878665</v>
      </c>
      <c r="E8" s="14">
        <f t="shared" si="7"/>
        <v>0.18960077795354893</v>
      </c>
      <c r="F8" s="14">
        <f t="shared" si="7"/>
        <v>0.18391554371860433</v>
      </c>
      <c r="G8" s="14">
        <f t="shared" si="7"/>
        <v>0.22027545658628267</v>
      </c>
      <c r="H8" s="14">
        <f t="shared" si="7"/>
        <v>0.15365152480307165</v>
      </c>
      <c r="I8" s="14">
        <f t="shared" si="7"/>
        <v>0.13750538523864761</v>
      </c>
      <c r="J8" s="14">
        <f t="shared" si="7"/>
        <v>0.13444506870995235</v>
      </c>
      <c r="K8" s="14">
        <f t="shared" si="7"/>
        <v>0.14552686594483821</v>
      </c>
      <c r="L8" s="14">
        <f t="shared" si="7"/>
        <v>0.12892242126010156</v>
      </c>
      <c r="M8" s="14">
        <f t="shared" si="7"/>
        <v>0.1546425857680129</v>
      </c>
      <c r="N8" s="14">
        <f t="shared" si="7"/>
        <v>0.1489543456269736</v>
      </c>
      <c r="O8" s="14">
        <f t="shared" si="7"/>
        <v>0.15041552431418262</v>
      </c>
      <c r="P8" s="14">
        <f t="shared" ref="P8" si="8">P7/P4</f>
        <v>0.15169534292737655</v>
      </c>
      <c r="Q8" s="14">
        <f t="shared" ref="Q8" si="9">Q7/Q4</f>
        <v>9.3460915750603918E-2</v>
      </c>
      <c r="R8" s="14">
        <f t="shared" ref="R8" si="10">R7/R4</f>
        <v>0.11783723278462366</v>
      </c>
      <c r="S8" s="14">
        <f t="shared" ref="S8" si="11">S7/S4</f>
        <v>8.0206431137526776E-2</v>
      </c>
    </row>
  </sheetData>
  <pageMargins left="0.7" right="0.7" top="0.75" bottom="0.75" header="0.3" footer="0.3"/>
  <pageSetup orientation="portrait"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4EAE2D3-20E7-4388-B634-020099417A7B}">
  <dimension ref="A1:AX93"/>
  <sheetViews>
    <sheetView topLeftCell="G169" zoomScale="70" zoomScaleNormal="70" workbookViewId="0">
      <selection activeCell="W14" sqref="W14"/>
    </sheetView>
  </sheetViews>
  <sheetFormatPr baseColWidth="10" defaultRowHeight="15" x14ac:dyDescent="0.25"/>
  <cols>
    <col min="2" max="2" width="15.7109375" customWidth="1"/>
  </cols>
  <sheetData>
    <row r="1" spans="1:50" ht="35.25" customHeight="1" x14ac:dyDescent="0.25">
      <c r="A1" s="73" t="s">
        <v>35</v>
      </c>
      <c r="B1" s="73"/>
      <c r="D1" s="74" t="s">
        <v>115</v>
      </c>
      <c r="E1" s="74"/>
      <c r="F1" s="74"/>
      <c r="G1" s="74"/>
      <c r="H1" s="74"/>
      <c r="I1" s="74"/>
      <c r="J1" s="74"/>
      <c r="K1" s="74"/>
      <c r="L1" s="74"/>
      <c r="M1" s="74"/>
      <c r="N1" s="74"/>
      <c r="T1" s="75"/>
      <c r="U1" s="75"/>
      <c r="V1" s="75"/>
      <c r="W1" s="75"/>
      <c r="X1" s="75"/>
      <c r="AJ1" s="17" t="s">
        <v>36</v>
      </c>
    </row>
    <row r="2" spans="1:50" ht="45" customHeight="1" x14ac:dyDescent="0.25">
      <c r="A2" s="1" t="s">
        <v>37</v>
      </c>
      <c r="B2" s="1"/>
      <c r="D2" s="74"/>
      <c r="E2" s="74"/>
      <c r="F2" s="74"/>
      <c r="G2" s="74"/>
      <c r="H2" s="74"/>
      <c r="I2" s="74"/>
      <c r="J2" s="74"/>
      <c r="K2" s="74"/>
      <c r="L2" s="74"/>
      <c r="M2" s="74"/>
      <c r="N2" s="74"/>
      <c r="T2" s="18"/>
      <c r="U2" s="18"/>
      <c r="V2" s="18"/>
      <c r="W2" s="18"/>
      <c r="X2" s="18"/>
      <c r="AJ2" s="74" t="s">
        <v>38</v>
      </c>
      <c r="AK2" s="74"/>
      <c r="AL2" s="74"/>
      <c r="AM2" s="74"/>
      <c r="AN2" s="74"/>
      <c r="AO2" s="74"/>
      <c r="AP2" s="74"/>
      <c r="AQ2" s="74"/>
      <c r="AR2" s="5"/>
      <c r="AS2" s="5"/>
      <c r="AT2" s="5"/>
      <c r="AU2" s="5"/>
      <c r="AV2" s="5"/>
      <c r="AW2" s="5"/>
      <c r="AX2" s="5"/>
    </row>
    <row r="3" spans="1:50" x14ac:dyDescent="0.25">
      <c r="A3" s="1" t="s">
        <v>39</v>
      </c>
      <c r="B3" s="19">
        <v>45793</v>
      </c>
      <c r="D3" s="74"/>
      <c r="E3" s="74"/>
      <c r="F3" s="74"/>
      <c r="G3" s="74"/>
      <c r="H3" s="74"/>
      <c r="I3" s="74"/>
      <c r="J3" s="74"/>
      <c r="K3" s="74"/>
      <c r="L3" s="74"/>
      <c r="M3" s="74"/>
      <c r="N3" s="74"/>
      <c r="T3" s="20"/>
      <c r="U3" s="20"/>
      <c r="V3" s="20"/>
      <c r="W3" s="20"/>
      <c r="X3" s="21"/>
      <c r="AJ3" s="74"/>
      <c r="AK3" s="74"/>
      <c r="AL3" s="74"/>
      <c r="AM3" s="74"/>
      <c r="AN3" s="74"/>
      <c r="AO3" s="74"/>
      <c r="AP3" s="74"/>
      <c r="AQ3" s="74"/>
      <c r="AR3" s="5"/>
      <c r="AS3" s="5"/>
      <c r="AT3" s="5"/>
      <c r="AU3" s="5"/>
      <c r="AV3" s="5"/>
      <c r="AW3" s="5"/>
      <c r="AX3" s="5"/>
    </row>
    <row r="4" spans="1:50" x14ac:dyDescent="0.25">
      <c r="A4" s="1" t="s">
        <v>40</v>
      </c>
      <c r="B4" s="19">
        <v>45799</v>
      </c>
      <c r="D4" s="74"/>
      <c r="E4" s="74"/>
      <c r="F4" s="74"/>
      <c r="G4" s="74"/>
      <c r="H4" s="74"/>
      <c r="I4" s="74"/>
      <c r="J4" s="74"/>
      <c r="K4" s="74"/>
      <c r="L4" s="74"/>
      <c r="M4" s="74"/>
      <c r="N4" s="74"/>
      <c r="T4" s="20"/>
      <c r="U4" s="20"/>
      <c r="V4" s="20"/>
      <c r="W4" s="20"/>
      <c r="X4" s="21"/>
      <c r="AJ4" s="74"/>
      <c r="AK4" s="74"/>
      <c r="AL4" s="74"/>
      <c r="AM4" s="74"/>
      <c r="AN4" s="74"/>
      <c r="AO4" s="74"/>
      <c r="AP4" s="74"/>
      <c r="AQ4" s="74"/>
      <c r="AR4" s="5"/>
      <c r="AS4" s="5"/>
      <c r="AT4" s="5"/>
      <c r="AU4" s="5"/>
      <c r="AV4" s="5"/>
      <c r="AW4" s="5"/>
      <c r="AX4" s="5"/>
    </row>
    <row r="5" spans="1:50" x14ac:dyDescent="0.25">
      <c r="A5" s="1" t="s">
        <v>41</v>
      </c>
      <c r="B5" s="19">
        <v>45762</v>
      </c>
      <c r="D5" s="74"/>
      <c r="E5" s="74"/>
      <c r="F5" s="74"/>
      <c r="G5" s="74"/>
      <c r="H5" s="74"/>
      <c r="I5" s="74"/>
      <c r="J5" s="74"/>
      <c r="K5" s="74"/>
      <c r="L5" s="74"/>
      <c r="M5" s="74"/>
      <c r="N5" s="74"/>
      <c r="AJ5" s="74"/>
      <c r="AK5" s="74"/>
      <c r="AL5" s="74"/>
      <c r="AM5" s="74"/>
      <c r="AN5" s="74"/>
      <c r="AO5" s="74"/>
      <c r="AP5" s="74"/>
      <c r="AQ5" s="74"/>
      <c r="AR5" s="5"/>
      <c r="AS5" s="5"/>
      <c r="AT5" s="5"/>
      <c r="AU5" s="5"/>
      <c r="AV5" s="5"/>
      <c r="AW5" s="5"/>
      <c r="AX5" s="5"/>
    </row>
    <row r="6" spans="1:50" x14ac:dyDescent="0.25">
      <c r="A6" s="1" t="s">
        <v>42</v>
      </c>
      <c r="B6" s="1"/>
      <c r="D6" s="74"/>
      <c r="E6" s="74"/>
      <c r="F6" s="74"/>
      <c r="G6" s="74"/>
      <c r="H6" s="74"/>
      <c r="I6" s="74"/>
      <c r="J6" s="74"/>
      <c r="K6" s="74"/>
      <c r="L6" s="74"/>
      <c r="M6" s="74"/>
      <c r="N6" s="74"/>
      <c r="AJ6" s="74"/>
      <c r="AK6" s="74"/>
      <c r="AL6" s="74"/>
      <c r="AM6" s="74"/>
      <c r="AN6" s="74"/>
      <c r="AO6" s="74"/>
      <c r="AP6" s="74"/>
      <c r="AQ6" s="74"/>
      <c r="AR6" s="5"/>
      <c r="AS6" s="5"/>
      <c r="AT6" s="5"/>
      <c r="AU6" s="5"/>
      <c r="AV6" s="5"/>
      <c r="AW6" s="5"/>
      <c r="AX6" s="5"/>
    </row>
    <row r="7" spans="1:50" x14ac:dyDescent="0.25">
      <c r="A7" s="1" t="s">
        <v>43</v>
      </c>
      <c r="B7" s="1"/>
      <c r="D7" s="74"/>
      <c r="E7" s="74"/>
      <c r="F7" s="74"/>
      <c r="G7" s="74"/>
      <c r="H7" s="74"/>
      <c r="I7" s="74"/>
      <c r="J7" s="74"/>
      <c r="K7" s="74"/>
      <c r="L7" s="74"/>
      <c r="M7" s="74"/>
      <c r="N7" s="74"/>
      <c r="AJ7" s="74"/>
      <c r="AK7" s="74"/>
      <c r="AL7" s="74"/>
      <c r="AM7" s="74"/>
      <c r="AN7" s="74"/>
      <c r="AO7" s="74"/>
      <c r="AP7" s="74"/>
      <c r="AQ7" s="74"/>
      <c r="AR7" s="5"/>
      <c r="AS7" s="5"/>
      <c r="AT7" s="5"/>
      <c r="AU7" s="5"/>
      <c r="AV7" s="5"/>
      <c r="AW7" s="5"/>
      <c r="AX7" s="5"/>
    </row>
    <row r="8" spans="1:50" x14ac:dyDescent="0.25">
      <c r="A8" s="1" t="s">
        <v>44</v>
      </c>
      <c r="B8" s="19">
        <v>45773</v>
      </c>
      <c r="D8" s="74"/>
      <c r="E8" s="74"/>
      <c r="F8" s="74"/>
      <c r="G8" s="74"/>
      <c r="H8" s="74"/>
      <c r="I8" s="74"/>
      <c r="J8" s="74"/>
      <c r="K8" s="74"/>
      <c r="L8" s="74"/>
      <c r="M8" s="74"/>
      <c r="N8" s="74"/>
      <c r="AJ8" s="74"/>
      <c r="AK8" s="74"/>
      <c r="AL8" s="74"/>
      <c r="AM8" s="74"/>
      <c r="AN8" s="74"/>
      <c r="AO8" s="74"/>
      <c r="AP8" s="74"/>
      <c r="AQ8" s="74"/>
      <c r="AR8" s="5"/>
      <c r="AS8" s="5"/>
      <c r="AT8" s="5"/>
      <c r="AU8" s="5"/>
      <c r="AV8" s="5"/>
      <c r="AW8" s="5"/>
      <c r="AX8" s="5"/>
    </row>
    <row r="9" spans="1:50" x14ac:dyDescent="0.25">
      <c r="A9" s="1" t="s">
        <v>45</v>
      </c>
      <c r="B9" s="1"/>
      <c r="D9" s="74"/>
      <c r="E9" s="74"/>
      <c r="F9" s="74"/>
      <c r="G9" s="74"/>
      <c r="H9" s="74"/>
      <c r="I9" s="74"/>
      <c r="J9" s="74"/>
      <c r="K9" s="74"/>
      <c r="L9" s="74"/>
      <c r="M9" s="74"/>
      <c r="N9" s="74"/>
      <c r="AJ9" s="74"/>
      <c r="AK9" s="74"/>
      <c r="AL9" s="74"/>
      <c r="AM9" s="74"/>
      <c r="AN9" s="74"/>
      <c r="AO9" s="74"/>
      <c r="AP9" s="74"/>
      <c r="AQ9" s="74"/>
    </row>
    <row r="10" spans="1:50" x14ac:dyDescent="0.25">
      <c r="A10" s="1" t="s">
        <v>46</v>
      </c>
      <c r="B10" s="19">
        <v>45834</v>
      </c>
      <c r="D10" s="74"/>
      <c r="E10" s="74"/>
      <c r="F10" s="74"/>
      <c r="G10" s="74"/>
      <c r="H10" s="74"/>
      <c r="I10" s="74"/>
      <c r="J10" s="74"/>
      <c r="K10" s="74"/>
      <c r="L10" s="74"/>
      <c r="M10" s="74"/>
      <c r="N10" s="74"/>
      <c r="AJ10" s="74"/>
      <c r="AK10" s="74"/>
      <c r="AL10" s="74"/>
      <c r="AM10" s="74"/>
      <c r="AN10" s="74"/>
      <c r="AO10" s="74"/>
      <c r="AP10" s="74"/>
      <c r="AQ10" s="74"/>
    </row>
    <row r="11" spans="1:50" x14ac:dyDescent="0.25">
      <c r="A11" s="1" t="s">
        <v>47</v>
      </c>
      <c r="B11" s="19">
        <v>45818</v>
      </c>
      <c r="D11" s="74"/>
      <c r="E11" s="74"/>
      <c r="F11" s="74"/>
      <c r="G11" s="74"/>
      <c r="H11" s="74"/>
      <c r="I11" s="74"/>
      <c r="J11" s="74"/>
      <c r="K11" s="74"/>
      <c r="L11" s="74"/>
      <c r="M11" s="74"/>
      <c r="N11" s="74"/>
      <c r="AJ11" s="74"/>
      <c r="AK11" s="74"/>
      <c r="AL11" s="74"/>
      <c r="AM11" s="74"/>
      <c r="AN11" s="74"/>
      <c r="AO11" s="74"/>
      <c r="AP11" s="74"/>
      <c r="AQ11" s="74"/>
    </row>
    <row r="12" spans="1:50" x14ac:dyDescent="0.25">
      <c r="A12" s="1" t="s">
        <v>48</v>
      </c>
      <c r="B12" s="1"/>
      <c r="D12" s="74"/>
      <c r="E12" s="74"/>
      <c r="F12" s="74"/>
      <c r="G12" s="74"/>
      <c r="H12" s="74"/>
      <c r="I12" s="74"/>
      <c r="J12" s="74"/>
      <c r="K12" s="74"/>
      <c r="L12" s="74"/>
      <c r="M12" s="74"/>
      <c r="N12" s="74"/>
      <c r="AJ12" s="74"/>
      <c r="AK12" s="74"/>
      <c r="AL12" s="74"/>
      <c r="AM12" s="74"/>
      <c r="AN12" s="74"/>
      <c r="AO12" s="74"/>
      <c r="AP12" s="74"/>
      <c r="AQ12" s="74"/>
    </row>
    <row r="13" spans="1:50" x14ac:dyDescent="0.25">
      <c r="A13" s="1" t="s">
        <v>49</v>
      </c>
      <c r="B13" s="1"/>
      <c r="D13" s="74"/>
      <c r="E13" s="74"/>
      <c r="F13" s="74"/>
      <c r="G13" s="74"/>
      <c r="H13" s="74"/>
      <c r="I13" s="74"/>
      <c r="J13" s="74"/>
      <c r="K13" s="74"/>
      <c r="L13" s="74"/>
      <c r="M13" s="74"/>
      <c r="N13" s="74"/>
    </row>
    <row r="14" spans="1:50" x14ac:dyDescent="0.25">
      <c r="A14" s="1" t="s">
        <v>50</v>
      </c>
      <c r="B14" s="1"/>
      <c r="D14" s="74"/>
      <c r="E14" s="74"/>
      <c r="F14" s="74"/>
      <c r="G14" s="74"/>
      <c r="H14" s="74"/>
      <c r="I14" s="74"/>
      <c r="J14" s="74"/>
      <c r="K14" s="74"/>
      <c r="L14" s="74"/>
      <c r="M14" s="74"/>
      <c r="N14" s="74"/>
      <c r="AJ14" s="74"/>
      <c r="AK14" s="76"/>
      <c r="AL14" s="76"/>
      <c r="AM14" s="76"/>
      <c r="AN14" s="76"/>
      <c r="AO14" s="76"/>
      <c r="AP14" s="76"/>
      <c r="AQ14" s="76"/>
    </row>
    <row r="15" spans="1:50" x14ac:dyDescent="0.25">
      <c r="A15" s="1" t="s">
        <v>51</v>
      </c>
      <c r="B15" s="1"/>
      <c r="D15" s="74"/>
      <c r="E15" s="74"/>
      <c r="F15" s="74"/>
      <c r="G15" s="74"/>
      <c r="H15" s="74"/>
      <c r="I15" s="74"/>
      <c r="J15" s="74"/>
      <c r="K15" s="74"/>
      <c r="L15" s="74"/>
      <c r="M15" s="74"/>
      <c r="N15" s="74"/>
      <c r="AJ15" s="76"/>
      <c r="AK15" s="76"/>
      <c r="AL15" s="76"/>
      <c r="AM15" s="76"/>
      <c r="AN15" s="76"/>
      <c r="AO15" s="76"/>
      <c r="AP15" s="76"/>
      <c r="AQ15" s="76"/>
    </row>
    <row r="16" spans="1:50" x14ac:dyDescent="0.25">
      <c r="A16" s="1" t="s">
        <v>52</v>
      </c>
      <c r="B16" s="1"/>
      <c r="D16" s="74"/>
      <c r="E16" s="74"/>
      <c r="F16" s="74"/>
      <c r="G16" s="74"/>
      <c r="H16" s="74"/>
      <c r="I16" s="74"/>
      <c r="J16" s="74"/>
      <c r="K16" s="74"/>
      <c r="L16" s="74"/>
      <c r="M16" s="74"/>
      <c r="N16" s="74"/>
      <c r="AJ16" s="76"/>
      <c r="AK16" s="76"/>
      <c r="AL16" s="76"/>
      <c r="AM16" s="76"/>
      <c r="AN16" s="76"/>
      <c r="AO16" s="76"/>
      <c r="AP16" s="76"/>
      <c r="AQ16" s="76"/>
    </row>
    <row r="17" spans="1:43" x14ac:dyDescent="0.25">
      <c r="A17" s="1" t="s">
        <v>53</v>
      </c>
      <c r="B17" s="1"/>
      <c r="D17" s="74"/>
      <c r="E17" s="74"/>
      <c r="F17" s="74"/>
      <c r="G17" s="74"/>
      <c r="H17" s="74"/>
      <c r="I17" s="74"/>
      <c r="J17" s="74"/>
      <c r="K17" s="74"/>
      <c r="L17" s="74"/>
      <c r="M17" s="74"/>
      <c r="N17" s="74"/>
      <c r="AJ17" s="76"/>
      <c r="AK17" s="76"/>
      <c r="AL17" s="76"/>
      <c r="AM17" s="76"/>
      <c r="AN17" s="76"/>
      <c r="AO17" s="76"/>
      <c r="AP17" s="76"/>
      <c r="AQ17" s="76"/>
    </row>
    <row r="18" spans="1:43" x14ac:dyDescent="0.25">
      <c r="D18" s="74"/>
      <c r="E18" s="74"/>
      <c r="F18" s="74"/>
      <c r="G18" s="74"/>
      <c r="H18" s="74"/>
      <c r="I18" s="74"/>
      <c r="J18" s="74"/>
      <c r="K18" s="74"/>
      <c r="L18" s="74"/>
      <c r="M18" s="74"/>
      <c r="N18" s="74"/>
      <c r="AJ18" s="76"/>
      <c r="AK18" s="76"/>
      <c r="AL18" s="76"/>
      <c r="AM18" s="76"/>
      <c r="AN18" s="76"/>
      <c r="AO18" s="76"/>
      <c r="AP18" s="76"/>
      <c r="AQ18" s="76"/>
    </row>
    <row r="19" spans="1:43" ht="15" customHeight="1" x14ac:dyDescent="0.25">
      <c r="A19" s="77"/>
      <c r="B19" s="77"/>
      <c r="D19" s="74"/>
      <c r="E19" s="74"/>
      <c r="F19" s="74"/>
      <c r="G19" s="74"/>
      <c r="H19" s="74"/>
      <c r="I19" s="74"/>
      <c r="J19" s="74"/>
      <c r="K19" s="74"/>
      <c r="L19" s="74"/>
      <c r="M19" s="74"/>
      <c r="N19" s="74"/>
      <c r="AJ19" s="76"/>
      <c r="AK19" s="76"/>
      <c r="AL19" s="76"/>
      <c r="AM19" s="76"/>
      <c r="AN19" s="76"/>
      <c r="AO19" s="76"/>
      <c r="AP19" s="76"/>
      <c r="AQ19" s="76"/>
    </row>
    <row r="20" spans="1:43" x14ac:dyDescent="0.25">
      <c r="A20" s="77"/>
      <c r="B20" s="77"/>
      <c r="D20" s="74"/>
      <c r="E20" s="74"/>
      <c r="F20" s="74"/>
      <c r="G20" s="74"/>
      <c r="H20" s="74"/>
      <c r="I20" s="74"/>
      <c r="J20" s="74"/>
      <c r="K20" s="74"/>
      <c r="L20" s="74"/>
      <c r="M20" s="74"/>
      <c r="N20" s="74"/>
      <c r="AJ20" s="76"/>
      <c r="AK20" s="76"/>
      <c r="AL20" s="76"/>
      <c r="AM20" s="76"/>
      <c r="AN20" s="76"/>
      <c r="AO20" s="76"/>
      <c r="AP20" s="76"/>
      <c r="AQ20" s="76"/>
    </row>
    <row r="21" spans="1:43" x14ac:dyDescent="0.25">
      <c r="A21" s="77"/>
      <c r="B21" s="77"/>
      <c r="D21" s="74"/>
      <c r="E21" s="74"/>
      <c r="F21" s="74"/>
      <c r="G21" s="74"/>
      <c r="H21" s="74"/>
      <c r="I21" s="74"/>
      <c r="J21" s="74"/>
      <c r="K21" s="74"/>
      <c r="L21" s="74"/>
      <c r="M21" s="74"/>
      <c r="N21" s="74"/>
      <c r="AJ21" s="76"/>
      <c r="AK21" s="76"/>
      <c r="AL21" s="76"/>
      <c r="AM21" s="76"/>
      <c r="AN21" s="76"/>
      <c r="AO21" s="76"/>
      <c r="AP21" s="76"/>
      <c r="AQ21" s="76"/>
    </row>
    <row r="22" spans="1:43" x14ac:dyDescent="0.25">
      <c r="A22" s="77"/>
      <c r="B22" s="77"/>
      <c r="D22" s="74"/>
      <c r="E22" s="74"/>
      <c r="F22" s="74"/>
      <c r="G22" s="74"/>
      <c r="H22" s="74"/>
      <c r="I22" s="74"/>
      <c r="J22" s="74"/>
      <c r="K22" s="74"/>
      <c r="L22" s="74"/>
      <c r="M22" s="74"/>
      <c r="N22" s="74"/>
    </row>
    <row r="23" spans="1:43" x14ac:dyDescent="0.25">
      <c r="A23" s="77"/>
      <c r="B23" s="77"/>
      <c r="D23" s="74"/>
      <c r="E23" s="74"/>
      <c r="F23" s="74"/>
      <c r="G23" s="74"/>
      <c r="H23" s="74"/>
      <c r="I23" s="74"/>
      <c r="J23" s="74"/>
      <c r="K23" s="74"/>
      <c r="L23" s="74"/>
      <c r="M23" s="74"/>
      <c r="N23" s="74"/>
      <c r="AJ23" s="78"/>
      <c r="AK23" s="79"/>
      <c r="AL23" s="79"/>
      <c r="AM23" s="79"/>
      <c r="AN23" s="79"/>
      <c r="AO23" s="79"/>
      <c r="AP23" s="79"/>
      <c r="AQ23" s="79"/>
    </row>
    <row r="24" spans="1:43" x14ac:dyDescent="0.25">
      <c r="A24" s="77"/>
      <c r="B24" s="77"/>
      <c r="D24" s="74"/>
      <c r="E24" s="74"/>
      <c r="F24" s="74"/>
      <c r="G24" s="74"/>
      <c r="H24" s="74"/>
      <c r="I24" s="74"/>
      <c r="J24" s="74"/>
      <c r="K24" s="74"/>
      <c r="L24" s="74"/>
      <c r="M24" s="74"/>
      <c r="N24" s="74"/>
      <c r="P24" s="78" t="s">
        <v>54</v>
      </c>
      <c r="Q24" s="79"/>
      <c r="R24" s="79"/>
      <c r="S24" s="79"/>
      <c r="T24" s="79"/>
      <c r="U24" s="79"/>
      <c r="V24" s="79"/>
      <c r="W24" s="79"/>
      <c r="X24" s="79"/>
      <c r="Y24" s="79"/>
      <c r="Z24" s="79"/>
      <c r="AA24" s="79"/>
      <c r="AB24" s="79"/>
      <c r="AC24" s="79"/>
      <c r="AD24" s="79"/>
      <c r="AJ24" s="79"/>
      <c r="AK24" s="79"/>
      <c r="AL24" s="79"/>
      <c r="AM24" s="79"/>
      <c r="AN24" s="79"/>
      <c r="AO24" s="79"/>
      <c r="AP24" s="79"/>
      <c r="AQ24" s="79"/>
    </row>
    <row r="25" spans="1:43" x14ac:dyDescent="0.25">
      <c r="D25" s="74"/>
      <c r="E25" s="74"/>
      <c r="F25" s="74"/>
      <c r="G25" s="74"/>
      <c r="H25" s="74"/>
      <c r="I25" s="74"/>
      <c r="J25" s="74"/>
      <c r="K25" s="74"/>
      <c r="L25" s="74"/>
      <c r="M25" s="74"/>
      <c r="N25" s="74"/>
      <c r="P25" s="79"/>
      <c r="Q25" s="79"/>
      <c r="R25" s="79"/>
      <c r="S25" s="79"/>
      <c r="T25" s="79"/>
      <c r="U25" s="79"/>
      <c r="V25" s="79"/>
      <c r="W25" s="79"/>
      <c r="X25" s="79"/>
      <c r="Y25" s="79"/>
      <c r="Z25" s="79"/>
      <c r="AA25" s="79"/>
      <c r="AB25" s="79"/>
      <c r="AC25" s="79"/>
      <c r="AD25" s="79"/>
      <c r="AJ25" s="79"/>
      <c r="AK25" s="79"/>
      <c r="AL25" s="79"/>
      <c r="AM25" s="79"/>
      <c r="AN25" s="79"/>
      <c r="AO25" s="79"/>
      <c r="AP25" s="79"/>
      <c r="AQ25" s="79"/>
    </row>
    <row r="26" spans="1:43" x14ac:dyDescent="0.25">
      <c r="D26" s="74"/>
      <c r="E26" s="74"/>
      <c r="F26" s="74"/>
      <c r="G26" s="74"/>
      <c r="H26" s="74"/>
      <c r="I26" s="74"/>
      <c r="J26" s="74"/>
      <c r="K26" s="74"/>
      <c r="L26" s="74"/>
      <c r="M26" s="74"/>
      <c r="N26" s="74"/>
      <c r="P26" s="79"/>
      <c r="Q26" s="79"/>
      <c r="R26" s="79"/>
      <c r="S26" s="79"/>
      <c r="T26" s="79"/>
      <c r="U26" s="79"/>
      <c r="V26" s="79"/>
      <c r="W26" s="79"/>
      <c r="X26" s="79"/>
      <c r="Y26" s="79"/>
      <c r="Z26" s="79"/>
      <c r="AA26" s="79"/>
      <c r="AB26" s="79"/>
      <c r="AC26" s="79"/>
      <c r="AD26" s="79"/>
      <c r="AJ26" s="79"/>
      <c r="AK26" s="79"/>
      <c r="AL26" s="79"/>
      <c r="AM26" s="79"/>
      <c r="AN26" s="79"/>
      <c r="AO26" s="79"/>
      <c r="AP26" s="79"/>
      <c r="AQ26" s="79"/>
    </row>
    <row r="27" spans="1:43" x14ac:dyDescent="0.25">
      <c r="D27" s="74"/>
      <c r="E27" s="74"/>
      <c r="F27" s="74"/>
      <c r="G27" s="74"/>
      <c r="H27" s="74"/>
      <c r="I27" s="74"/>
      <c r="J27" s="74"/>
      <c r="K27" s="74"/>
      <c r="L27" s="74"/>
      <c r="M27" s="74"/>
      <c r="N27" s="74"/>
      <c r="P27" s="79"/>
      <c r="Q27" s="79"/>
      <c r="R27" s="79"/>
      <c r="S27" s="79"/>
      <c r="T27" s="79"/>
      <c r="U27" s="79"/>
      <c r="V27" s="79"/>
      <c r="W27" s="79"/>
      <c r="X27" s="79"/>
      <c r="Y27" s="79"/>
      <c r="Z27" s="79"/>
      <c r="AA27" s="79"/>
      <c r="AB27" s="79"/>
      <c r="AC27" s="79"/>
      <c r="AD27" s="79"/>
      <c r="AJ27" s="79"/>
      <c r="AK27" s="79"/>
      <c r="AL27" s="79"/>
      <c r="AM27" s="79"/>
      <c r="AN27" s="79"/>
      <c r="AO27" s="79"/>
      <c r="AP27" s="79"/>
      <c r="AQ27" s="79"/>
    </row>
    <row r="28" spans="1:43" x14ac:dyDescent="0.25">
      <c r="D28" s="74"/>
      <c r="E28" s="74"/>
      <c r="F28" s="74"/>
      <c r="G28" s="74"/>
      <c r="H28" s="74"/>
      <c r="I28" s="74"/>
      <c r="J28" s="74"/>
      <c r="K28" s="74"/>
      <c r="L28" s="74"/>
      <c r="M28" s="74"/>
      <c r="N28" s="74"/>
      <c r="P28" s="79"/>
      <c r="Q28" s="79"/>
      <c r="R28" s="79"/>
      <c r="S28" s="79"/>
      <c r="T28" s="79"/>
      <c r="U28" s="79"/>
      <c r="V28" s="79"/>
      <c r="W28" s="79"/>
      <c r="X28" s="79"/>
      <c r="Y28" s="79"/>
      <c r="Z28" s="79"/>
      <c r="AA28" s="79"/>
      <c r="AB28" s="79"/>
      <c r="AC28" s="79"/>
      <c r="AD28" s="79"/>
      <c r="AJ28" s="79"/>
      <c r="AK28" s="79"/>
      <c r="AL28" s="79"/>
      <c r="AM28" s="79"/>
      <c r="AN28" s="79"/>
      <c r="AO28" s="79"/>
      <c r="AP28" s="79"/>
      <c r="AQ28" s="79"/>
    </row>
    <row r="29" spans="1:43" x14ac:dyDescent="0.25">
      <c r="D29" s="74"/>
      <c r="E29" s="74"/>
      <c r="F29" s="74"/>
      <c r="G29" s="74"/>
      <c r="H29" s="74"/>
      <c r="I29" s="74"/>
      <c r="J29" s="74"/>
      <c r="K29" s="74"/>
      <c r="L29" s="74"/>
      <c r="M29" s="74"/>
      <c r="N29" s="74"/>
      <c r="P29" s="79"/>
      <c r="Q29" s="79"/>
      <c r="R29" s="79"/>
      <c r="S29" s="79"/>
      <c r="T29" s="79"/>
      <c r="U29" s="79"/>
      <c r="V29" s="79"/>
      <c r="W29" s="79"/>
      <c r="X29" s="79"/>
      <c r="Y29" s="79"/>
      <c r="Z29" s="79"/>
      <c r="AA29" s="79"/>
      <c r="AB29" s="79"/>
      <c r="AC29" s="79"/>
      <c r="AD29" s="79"/>
      <c r="AJ29" s="79"/>
      <c r="AK29" s="79"/>
      <c r="AL29" s="79"/>
      <c r="AM29" s="79"/>
      <c r="AN29" s="79"/>
      <c r="AO29" s="79"/>
      <c r="AP29" s="79"/>
      <c r="AQ29" s="79"/>
    </row>
    <row r="30" spans="1:43" x14ac:dyDescent="0.25">
      <c r="D30" s="74"/>
      <c r="E30" s="74"/>
      <c r="F30" s="74"/>
      <c r="G30" s="74"/>
      <c r="H30" s="74"/>
      <c r="I30" s="74"/>
      <c r="J30" s="74"/>
      <c r="K30" s="74"/>
      <c r="L30" s="74"/>
      <c r="M30" s="74"/>
      <c r="N30" s="74"/>
      <c r="P30" s="79"/>
      <c r="Q30" s="79"/>
      <c r="R30" s="79"/>
      <c r="S30" s="79"/>
      <c r="T30" s="79"/>
      <c r="U30" s="79"/>
      <c r="V30" s="79"/>
      <c r="W30" s="79"/>
      <c r="X30" s="79"/>
      <c r="Y30" s="79"/>
      <c r="Z30" s="79"/>
      <c r="AA30" s="79"/>
      <c r="AB30" s="79"/>
      <c r="AC30" s="79"/>
      <c r="AD30" s="79"/>
      <c r="AJ30" s="79"/>
      <c r="AK30" s="79"/>
      <c r="AL30" s="79"/>
      <c r="AM30" s="79"/>
      <c r="AN30" s="79"/>
      <c r="AO30" s="79"/>
      <c r="AP30" s="79"/>
      <c r="AQ30" s="79"/>
    </row>
    <row r="31" spans="1:43" x14ac:dyDescent="0.25">
      <c r="D31" s="74"/>
      <c r="E31" s="74"/>
      <c r="F31" s="74"/>
      <c r="G31" s="74"/>
      <c r="H31" s="74"/>
      <c r="I31" s="74"/>
      <c r="J31" s="74"/>
      <c r="K31" s="74"/>
      <c r="L31" s="74"/>
      <c r="M31" s="74"/>
      <c r="N31" s="74"/>
      <c r="P31" s="79"/>
      <c r="Q31" s="79"/>
      <c r="R31" s="79"/>
      <c r="S31" s="79"/>
      <c r="T31" s="79"/>
      <c r="U31" s="79"/>
      <c r="V31" s="79"/>
      <c r="W31" s="79"/>
      <c r="X31" s="79"/>
      <c r="Y31" s="79"/>
      <c r="Z31" s="79"/>
      <c r="AA31" s="79"/>
      <c r="AB31" s="79"/>
      <c r="AC31" s="79"/>
      <c r="AD31" s="79"/>
    </row>
    <row r="32" spans="1:43" x14ac:dyDescent="0.25">
      <c r="D32" s="74"/>
      <c r="E32" s="74"/>
      <c r="F32" s="74"/>
      <c r="G32" s="74"/>
      <c r="H32" s="74"/>
      <c r="I32" s="74"/>
      <c r="J32" s="74"/>
      <c r="K32" s="74"/>
      <c r="L32" s="74"/>
      <c r="M32" s="74"/>
      <c r="N32" s="74"/>
      <c r="P32" s="79"/>
      <c r="Q32" s="79"/>
      <c r="R32" s="79"/>
      <c r="S32" s="79"/>
      <c r="T32" s="79"/>
      <c r="U32" s="79"/>
      <c r="V32" s="79"/>
      <c r="W32" s="79"/>
      <c r="X32" s="79"/>
      <c r="Y32" s="79"/>
      <c r="Z32" s="79"/>
      <c r="AA32" s="79"/>
      <c r="AB32" s="79"/>
      <c r="AC32" s="79"/>
      <c r="AD32" s="79"/>
    </row>
    <row r="33" spans="4:30" x14ac:dyDescent="0.25">
      <c r="D33" s="74"/>
      <c r="E33" s="74"/>
      <c r="F33" s="74"/>
      <c r="G33" s="74"/>
      <c r="H33" s="74"/>
      <c r="I33" s="74"/>
      <c r="J33" s="74"/>
      <c r="K33" s="74"/>
      <c r="L33" s="74"/>
      <c r="M33" s="74"/>
      <c r="N33" s="74"/>
      <c r="P33" s="79"/>
      <c r="Q33" s="79"/>
      <c r="R33" s="79"/>
      <c r="S33" s="79"/>
      <c r="T33" s="79"/>
      <c r="U33" s="79"/>
      <c r="V33" s="79"/>
      <c r="W33" s="79"/>
      <c r="X33" s="79"/>
      <c r="Y33" s="79"/>
      <c r="Z33" s="79"/>
      <c r="AA33" s="79"/>
      <c r="AB33" s="79"/>
      <c r="AC33" s="79"/>
      <c r="AD33" s="79"/>
    </row>
    <row r="34" spans="4:30" x14ac:dyDescent="0.25">
      <c r="D34" s="74"/>
      <c r="E34" s="74"/>
      <c r="F34" s="74"/>
      <c r="G34" s="74"/>
      <c r="H34" s="74"/>
      <c r="I34" s="74"/>
      <c r="J34" s="74"/>
      <c r="K34" s="74"/>
      <c r="L34" s="74"/>
      <c r="M34" s="74"/>
      <c r="N34" s="74"/>
      <c r="P34" s="79"/>
      <c r="Q34" s="79"/>
      <c r="R34" s="79"/>
      <c r="S34" s="79"/>
      <c r="T34" s="79"/>
      <c r="U34" s="79"/>
      <c r="V34" s="79"/>
      <c r="W34" s="79"/>
      <c r="X34" s="79"/>
      <c r="Y34" s="79"/>
      <c r="Z34" s="79"/>
      <c r="AA34" s="79"/>
      <c r="AB34" s="79"/>
      <c r="AC34" s="79"/>
      <c r="AD34" s="79"/>
    </row>
    <row r="35" spans="4:30" x14ac:dyDescent="0.25">
      <c r="D35" s="74"/>
      <c r="E35" s="74"/>
      <c r="F35" s="74"/>
      <c r="G35" s="74"/>
      <c r="H35" s="74"/>
      <c r="I35" s="74"/>
      <c r="J35" s="74"/>
      <c r="K35" s="74"/>
      <c r="L35" s="74"/>
      <c r="M35" s="74"/>
      <c r="N35" s="74"/>
      <c r="P35" s="79"/>
      <c r="Q35" s="79"/>
      <c r="R35" s="79"/>
      <c r="S35" s="79"/>
      <c r="T35" s="79"/>
      <c r="U35" s="79"/>
      <c r="V35" s="79"/>
      <c r="W35" s="79"/>
      <c r="X35" s="79"/>
      <c r="Y35" s="79"/>
      <c r="Z35" s="79"/>
      <c r="AA35" s="79"/>
      <c r="AB35" s="79"/>
      <c r="AC35" s="79"/>
      <c r="AD35" s="79"/>
    </row>
    <row r="36" spans="4:30" x14ac:dyDescent="0.25">
      <c r="D36" s="74"/>
      <c r="E36" s="74"/>
      <c r="F36" s="74"/>
      <c r="G36" s="74"/>
      <c r="H36" s="74"/>
      <c r="I36" s="74"/>
      <c r="J36" s="74"/>
      <c r="K36" s="74"/>
      <c r="L36" s="74"/>
      <c r="M36" s="74"/>
      <c r="N36" s="74"/>
      <c r="P36" s="79"/>
      <c r="Q36" s="79"/>
      <c r="R36" s="79"/>
      <c r="S36" s="79"/>
      <c r="T36" s="79"/>
      <c r="U36" s="79"/>
      <c r="V36" s="79"/>
      <c r="W36" s="79"/>
      <c r="X36" s="79"/>
      <c r="Y36" s="79"/>
      <c r="Z36" s="79"/>
      <c r="AA36" s="79"/>
      <c r="AB36" s="79"/>
      <c r="AC36" s="79"/>
      <c r="AD36" s="79"/>
    </row>
    <row r="37" spans="4:30" x14ac:dyDescent="0.25">
      <c r="D37" s="74"/>
      <c r="E37" s="74"/>
      <c r="F37" s="74"/>
      <c r="G37" s="74"/>
      <c r="H37" s="74"/>
      <c r="I37" s="74"/>
      <c r="J37" s="74"/>
      <c r="K37" s="74"/>
      <c r="L37" s="74"/>
      <c r="M37" s="74"/>
      <c r="N37" s="74"/>
      <c r="P37" s="79"/>
      <c r="Q37" s="79"/>
      <c r="R37" s="79"/>
      <c r="S37" s="79"/>
      <c r="T37" s="79"/>
      <c r="U37" s="79"/>
      <c r="V37" s="79"/>
      <c r="W37" s="79"/>
      <c r="X37" s="79"/>
      <c r="Y37" s="79"/>
      <c r="Z37" s="79"/>
      <c r="AA37" s="79"/>
      <c r="AB37" s="79"/>
      <c r="AC37" s="79"/>
      <c r="AD37" s="79"/>
    </row>
    <row r="38" spans="4:30" x14ac:dyDescent="0.25">
      <c r="D38" s="74"/>
      <c r="E38" s="74"/>
      <c r="F38" s="74"/>
      <c r="G38" s="74"/>
      <c r="H38" s="74"/>
      <c r="I38" s="74"/>
      <c r="J38" s="74"/>
      <c r="K38" s="74"/>
      <c r="L38" s="74"/>
      <c r="M38" s="74"/>
      <c r="N38" s="74"/>
      <c r="P38" s="79"/>
      <c r="Q38" s="79"/>
      <c r="R38" s="79"/>
      <c r="S38" s="79"/>
      <c r="T38" s="79"/>
      <c r="U38" s="79"/>
      <c r="V38" s="79"/>
      <c r="W38" s="79"/>
      <c r="X38" s="79"/>
      <c r="Y38" s="79"/>
      <c r="Z38" s="79"/>
      <c r="AA38" s="79"/>
      <c r="AB38" s="79"/>
      <c r="AC38" s="79"/>
      <c r="AD38" s="79"/>
    </row>
    <row r="39" spans="4:30" x14ac:dyDescent="0.25">
      <c r="D39" s="74"/>
      <c r="E39" s="74"/>
      <c r="F39" s="74"/>
      <c r="G39" s="74"/>
      <c r="H39" s="74"/>
      <c r="I39" s="74"/>
      <c r="J39" s="74"/>
      <c r="K39" s="74"/>
      <c r="L39" s="74"/>
      <c r="M39" s="74"/>
      <c r="N39" s="74"/>
      <c r="P39" s="79"/>
      <c r="Q39" s="79"/>
      <c r="R39" s="79"/>
      <c r="S39" s="79"/>
      <c r="T39" s="79"/>
      <c r="U39" s="79"/>
      <c r="V39" s="79"/>
      <c r="W39" s="79"/>
      <c r="X39" s="79"/>
      <c r="Y39" s="79"/>
      <c r="Z39" s="79"/>
      <c r="AA39" s="79"/>
      <c r="AB39" s="79"/>
      <c r="AC39" s="79"/>
      <c r="AD39" s="79"/>
    </row>
    <row r="40" spans="4:30" x14ac:dyDescent="0.25">
      <c r="D40" s="74"/>
      <c r="E40" s="74"/>
      <c r="F40" s="74"/>
      <c r="G40" s="74"/>
      <c r="H40" s="74"/>
      <c r="I40" s="74"/>
      <c r="J40" s="74"/>
      <c r="K40" s="74"/>
      <c r="L40" s="74"/>
      <c r="M40" s="74"/>
      <c r="N40" s="74"/>
      <c r="P40" s="79"/>
      <c r="Q40" s="79"/>
      <c r="R40" s="79"/>
      <c r="S40" s="79"/>
      <c r="T40" s="79"/>
      <c r="U40" s="79"/>
      <c r="V40" s="79"/>
      <c r="W40" s="79"/>
      <c r="X40" s="79"/>
      <c r="Y40" s="79"/>
      <c r="Z40" s="79"/>
      <c r="AA40" s="79"/>
      <c r="AB40" s="79"/>
      <c r="AC40" s="79"/>
      <c r="AD40" s="79"/>
    </row>
    <row r="41" spans="4:30" x14ac:dyDescent="0.25">
      <c r="D41" s="74"/>
      <c r="E41" s="74"/>
      <c r="F41" s="74"/>
      <c r="G41" s="74"/>
      <c r="H41" s="74"/>
      <c r="I41" s="74"/>
      <c r="J41" s="74"/>
      <c r="K41" s="74"/>
      <c r="L41" s="74"/>
      <c r="M41" s="74"/>
      <c r="N41" s="74"/>
      <c r="P41" s="79"/>
      <c r="Q41" s="79"/>
      <c r="R41" s="79"/>
      <c r="S41" s="79"/>
      <c r="T41" s="79"/>
      <c r="U41" s="79"/>
      <c r="V41" s="79"/>
      <c r="W41" s="79"/>
      <c r="X41" s="79"/>
      <c r="Y41" s="79"/>
      <c r="Z41" s="79"/>
      <c r="AA41" s="79"/>
      <c r="AB41" s="79"/>
      <c r="AC41" s="79"/>
      <c r="AD41" s="79"/>
    </row>
    <row r="42" spans="4:30" x14ac:dyDescent="0.25">
      <c r="D42" s="74"/>
      <c r="E42" s="74"/>
      <c r="F42" s="74"/>
      <c r="G42" s="74"/>
      <c r="H42" s="74"/>
      <c r="I42" s="74"/>
      <c r="J42" s="74"/>
      <c r="K42" s="74"/>
      <c r="L42" s="74"/>
      <c r="M42" s="74"/>
      <c r="N42" s="74"/>
      <c r="P42" s="79"/>
      <c r="Q42" s="79"/>
      <c r="R42" s="79"/>
      <c r="S42" s="79"/>
      <c r="T42" s="79"/>
      <c r="U42" s="79"/>
      <c r="V42" s="79"/>
      <c r="W42" s="79"/>
      <c r="X42" s="79"/>
      <c r="Y42" s="79"/>
      <c r="Z42" s="79"/>
      <c r="AA42" s="79"/>
      <c r="AB42" s="79"/>
      <c r="AC42" s="79"/>
      <c r="AD42" s="79"/>
    </row>
    <row r="43" spans="4:30" x14ac:dyDescent="0.25">
      <c r="D43" s="74"/>
      <c r="E43" s="74"/>
      <c r="F43" s="74"/>
      <c r="G43" s="74"/>
      <c r="H43" s="74"/>
      <c r="I43" s="74"/>
      <c r="J43" s="74"/>
      <c r="K43" s="74"/>
      <c r="L43" s="74"/>
      <c r="M43" s="74"/>
      <c r="N43" s="74"/>
      <c r="P43" s="79"/>
      <c r="Q43" s="79"/>
      <c r="R43" s="79"/>
      <c r="S43" s="79"/>
      <c r="T43" s="79"/>
      <c r="U43" s="79"/>
      <c r="V43" s="79"/>
      <c r="W43" s="79"/>
      <c r="X43" s="79"/>
      <c r="Y43" s="79"/>
      <c r="Z43" s="79"/>
      <c r="AA43" s="79"/>
      <c r="AB43" s="79"/>
      <c r="AC43" s="79"/>
      <c r="AD43" s="79"/>
    </row>
    <row r="44" spans="4:30" x14ac:dyDescent="0.25">
      <c r="D44" s="74"/>
      <c r="E44" s="74"/>
      <c r="F44" s="74"/>
      <c r="G44" s="74"/>
      <c r="H44" s="74"/>
      <c r="I44" s="74"/>
      <c r="J44" s="74"/>
      <c r="K44" s="74"/>
      <c r="L44" s="74"/>
      <c r="M44" s="74"/>
      <c r="N44" s="74"/>
    </row>
    <row r="45" spans="4:30" x14ac:dyDescent="0.25">
      <c r="D45" s="74"/>
      <c r="E45" s="74"/>
      <c r="F45" s="74"/>
      <c r="G45" s="74"/>
      <c r="H45" s="74"/>
      <c r="I45" s="74"/>
      <c r="J45" s="74"/>
      <c r="K45" s="74"/>
      <c r="L45" s="74"/>
      <c r="M45" s="74"/>
      <c r="N45" s="74"/>
      <c r="P45" t="s">
        <v>55</v>
      </c>
    </row>
    <row r="46" spans="4:30" x14ac:dyDescent="0.25">
      <c r="D46" s="74"/>
      <c r="E46" s="74"/>
      <c r="F46" s="74"/>
      <c r="G46" s="74"/>
      <c r="H46" s="74"/>
      <c r="I46" s="74"/>
      <c r="J46" s="74"/>
      <c r="K46" s="74"/>
      <c r="L46" s="74"/>
      <c r="M46" s="74"/>
      <c r="N46" s="74"/>
    </row>
    <row r="47" spans="4:30" x14ac:dyDescent="0.25">
      <c r="D47" s="74"/>
      <c r="E47" s="74"/>
      <c r="F47" s="74"/>
      <c r="G47" s="74"/>
      <c r="H47" s="74"/>
      <c r="I47" s="74"/>
      <c r="J47" s="74"/>
      <c r="K47" s="74"/>
      <c r="L47" s="74"/>
      <c r="M47" s="74"/>
      <c r="N47" s="74"/>
    </row>
    <row r="48" spans="4:30" x14ac:dyDescent="0.25">
      <c r="D48" s="74"/>
      <c r="E48" s="74"/>
      <c r="F48" s="74"/>
      <c r="G48" s="74"/>
      <c r="H48" s="74"/>
      <c r="I48" s="74"/>
      <c r="J48" s="74"/>
      <c r="K48" s="74"/>
      <c r="L48" s="74"/>
      <c r="M48" s="74"/>
      <c r="N48" s="74"/>
    </row>
    <row r="49" spans="4:16" x14ac:dyDescent="0.25">
      <c r="D49" s="74"/>
      <c r="E49" s="74"/>
      <c r="F49" s="74"/>
      <c r="G49" s="74"/>
      <c r="H49" s="74"/>
      <c r="I49" s="74"/>
      <c r="J49" s="74"/>
      <c r="K49" s="74"/>
      <c r="L49" s="74"/>
      <c r="M49" s="74"/>
      <c r="N49" s="74"/>
    </row>
    <row r="50" spans="4:16" x14ac:dyDescent="0.25">
      <c r="D50" s="74"/>
      <c r="E50" s="74"/>
      <c r="F50" s="74"/>
      <c r="G50" s="74"/>
      <c r="H50" s="74"/>
      <c r="I50" s="74"/>
      <c r="J50" s="74"/>
      <c r="K50" s="74"/>
      <c r="L50" s="74"/>
      <c r="M50" s="74"/>
      <c r="N50" s="74"/>
    </row>
    <row r="51" spans="4:16" x14ac:dyDescent="0.25">
      <c r="D51" s="74"/>
      <c r="E51" s="74"/>
      <c r="F51" s="74"/>
      <c r="G51" s="74"/>
      <c r="H51" s="74"/>
      <c r="I51" s="74"/>
      <c r="J51" s="74"/>
      <c r="K51" s="74"/>
      <c r="L51" s="74"/>
      <c r="M51" s="74"/>
      <c r="N51" s="74"/>
    </row>
    <row r="52" spans="4:16" x14ac:dyDescent="0.25">
      <c r="D52" s="74"/>
      <c r="E52" s="74"/>
      <c r="F52" s="74"/>
      <c r="G52" s="74"/>
      <c r="H52" s="74"/>
      <c r="I52" s="74"/>
      <c r="J52" s="74"/>
      <c r="K52" s="74"/>
      <c r="L52" s="74"/>
      <c r="M52" s="74"/>
      <c r="N52" s="74"/>
    </row>
    <row r="53" spans="4:16" x14ac:dyDescent="0.25">
      <c r="D53" s="74"/>
      <c r="E53" s="74"/>
      <c r="F53" s="74"/>
      <c r="G53" s="74"/>
      <c r="H53" s="74"/>
      <c r="I53" s="74"/>
      <c r="J53" s="74"/>
      <c r="K53" s="74"/>
      <c r="L53" s="74"/>
      <c r="M53" s="74"/>
      <c r="N53" s="74"/>
    </row>
    <row r="54" spans="4:16" x14ac:dyDescent="0.25">
      <c r="D54" s="74"/>
      <c r="E54" s="74"/>
      <c r="F54" s="74"/>
      <c r="G54" s="74"/>
      <c r="H54" s="74"/>
      <c r="I54" s="74"/>
      <c r="J54" s="74"/>
      <c r="K54" s="74"/>
      <c r="L54" s="74"/>
      <c r="M54" s="74"/>
      <c r="N54" s="74"/>
    </row>
    <row r="55" spans="4:16" x14ac:dyDescent="0.25">
      <c r="D55" s="74"/>
      <c r="E55" s="74"/>
      <c r="F55" s="74"/>
      <c r="G55" s="74"/>
      <c r="H55" s="74"/>
      <c r="I55" s="74"/>
      <c r="J55" s="74"/>
      <c r="K55" s="74"/>
      <c r="L55" s="74"/>
      <c r="M55" s="74"/>
      <c r="N55" s="74"/>
    </row>
    <row r="56" spans="4:16" x14ac:dyDescent="0.25">
      <c r="D56" s="74"/>
      <c r="E56" s="74"/>
      <c r="F56" s="74"/>
      <c r="G56" s="74"/>
      <c r="H56" s="74"/>
      <c r="I56" s="74"/>
      <c r="J56" s="74"/>
      <c r="K56" s="74"/>
      <c r="L56" s="74"/>
      <c r="M56" s="74"/>
      <c r="N56" s="74"/>
    </row>
    <row r="57" spans="4:16" x14ac:dyDescent="0.25">
      <c r="D57" s="74"/>
      <c r="E57" s="74"/>
      <c r="F57" s="74"/>
      <c r="G57" s="74"/>
      <c r="H57" s="74"/>
      <c r="I57" s="74"/>
      <c r="J57" s="74"/>
      <c r="K57" s="74"/>
      <c r="L57" s="74"/>
      <c r="M57" s="74"/>
      <c r="N57" s="74"/>
    </row>
    <row r="58" spans="4:16" x14ac:dyDescent="0.25">
      <c r="D58" s="74"/>
      <c r="E58" s="74"/>
      <c r="F58" s="74"/>
      <c r="G58" s="74"/>
      <c r="H58" s="74"/>
      <c r="I58" s="74"/>
      <c r="J58" s="74"/>
      <c r="K58" s="74"/>
      <c r="L58" s="74"/>
      <c r="M58" s="74"/>
      <c r="N58" s="74"/>
    </row>
    <row r="59" spans="4:16" x14ac:dyDescent="0.25">
      <c r="D59" s="74"/>
      <c r="E59" s="74"/>
      <c r="F59" s="74"/>
      <c r="G59" s="74"/>
      <c r="H59" s="74"/>
      <c r="I59" s="74"/>
      <c r="J59" s="74"/>
      <c r="K59" s="74"/>
      <c r="L59" s="74"/>
      <c r="M59" s="74"/>
      <c r="N59" s="74"/>
    </row>
    <row r="60" spans="4:16" x14ac:dyDescent="0.25">
      <c r="D60" s="74"/>
      <c r="E60" s="74"/>
      <c r="F60" s="74"/>
      <c r="G60" s="74"/>
      <c r="H60" s="74"/>
      <c r="I60" s="74"/>
      <c r="J60" s="74"/>
      <c r="K60" s="74"/>
      <c r="L60" s="74"/>
      <c r="M60" s="74"/>
      <c r="N60" s="74"/>
    </row>
    <row r="61" spans="4:16" x14ac:dyDescent="0.25">
      <c r="D61" s="74"/>
      <c r="E61" s="74"/>
      <c r="F61" s="74"/>
      <c r="G61" s="74"/>
      <c r="H61" s="74"/>
      <c r="I61" s="74"/>
      <c r="J61" s="74"/>
      <c r="K61" s="74"/>
      <c r="L61" s="74"/>
      <c r="M61" s="74"/>
      <c r="N61" s="74"/>
    </row>
    <row r="62" spans="4:16" x14ac:dyDescent="0.25">
      <c r="D62" s="74"/>
      <c r="E62" s="74"/>
      <c r="F62" s="74"/>
      <c r="G62" s="74"/>
      <c r="H62" s="74"/>
      <c r="I62" s="74"/>
      <c r="J62" s="74"/>
      <c r="K62" s="74"/>
      <c r="L62" s="74"/>
      <c r="M62" s="74"/>
      <c r="N62" s="74"/>
    </row>
    <row r="63" spans="4:16" x14ac:dyDescent="0.25">
      <c r="D63" s="74"/>
      <c r="E63" s="74"/>
      <c r="F63" s="74"/>
      <c r="G63" s="74"/>
      <c r="H63" s="74"/>
      <c r="I63" s="74"/>
      <c r="J63" s="74"/>
      <c r="K63" s="74"/>
      <c r="L63" s="74"/>
      <c r="M63" s="74"/>
      <c r="N63" s="74"/>
    </row>
    <row r="64" spans="4:16" x14ac:dyDescent="0.25">
      <c r="D64" s="74"/>
      <c r="E64" s="74"/>
      <c r="F64" s="74"/>
      <c r="G64" s="74"/>
      <c r="H64" s="74"/>
      <c r="I64" s="74"/>
      <c r="J64" s="74"/>
      <c r="K64" s="74"/>
      <c r="L64" s="74"/>
      <c r="M64" s="74"/>
      <c r="N64" s="74"/>
      <c r="P64" t="s">
        <v>56</v>
      </c>
    </row>
    <row r="65" spans="4:14" x14ac:dyDescent="0.25">
      <c r="D65" s="74"/>
      <c r="E65" s="74"/>
      <c r="F65" s="74"/>
      <c r="G65" s="74"/>
      <c r="H65" s="74"/>
      <c r="I65" s="74"/>
      <c r="J65" s="74"/>
      <c r="K65" s="74"/>
      <c r="L65" s="74"/>
      <c r="M65" s="74"/>
      <c r="N65" s="74"/>
    </row>
    <row r="66" spans="4:14" x14ac:dyDescent="0.25">
      <c r="D66" s="74"/>
      <c r="E66" s="74"/>
      <c r="F66" s="74"/>
      <c r="G66" s="74"/>
      <c r="H66" s="74"/>
      <c r="I66" s="74"/>
      <c r="J66" s="74"/>
      <c r="K66" s="74"/>
      <c r="L66" s="74"/>
      <c r="M66" s="74"/>
      <c r="N66" s="74"/>
    </row>
    <row r="67" spans="4:14" x14ac:dyDescent="0.25">
      <c r="D67" s="74"/>
      <c r="E67" s="74"/>
      <c r="F67" s="74"/>
      <c r="G67" s="74"/>
      <c r="H67" s="74"/>
      <c r="I67" s="74"/>
      <c r="J67" s="74"/>
      <c r="K67" s="74"/>
      <c r="L67" s="74"/>
      <c r="M67" s="74"/>
      <c r="N67" s="74"/>
    </row>
    <row r="68" spans="4:14" x14ac:dyDescent="0.25">
      <c r="D68" s="74"/>
      <c r="E68" s="74"/>
      <c r="F68" s="74"/>
      <c r="G68" s="74"/>
      <c r="H68" s="74"/>
      <c r="I68" s="74"/>
      <c r="J68" s="74"/>
      <c r="K68" s="74"/>
      <c r="L68" s="74"/>
      <c r="M68" s="74"/>
      <c r="N68" s="74"/>
    </row>
    <row r="69" spans="4:14" x14ac:dyDescent="0.25">
      <c r="D69" s="74"/>
      <c r="E69" s="74"/>
      <c r="F69" s="74"/>
      <c r="G69" s="74"/>
      <c r="H69" s="74"/>
      <c r="I69" s="74"/>
      <c r="J69" s="74"/>
      <c r="K69" s="74"/>
      <c r="L69" s="74"/>
      <c r="M69" s="74"/>
      <c r="N69" s="74"/>
    </row>
    <row r="70" spans="4:14" x14ac:dyDescent="0.25">
      <c r="D70" s="74"/>
      <c r="E70" s="74"/>
      <c r="F70" s="74"/>
      <c r="G70" s="74"/>
      <c r="H70" s="74"/>
      <c r="I70" s="74"/>
      <c r="J70" s="74"/>
      <c r="K70" s="74"/>
      <c r="L70" s="74"/>
      <c r="M70" s="74"/>
      <c r="N70" s="74"/>
    </row>
    <row r="71" spans="4:14" x14ac:dyDescent="0.25">
      <c r="D71" s="74"/>
      <c r="E71" s="74"/>
      <c r="F71" s="74"/>
      <c r="G71" s="74"/>
      <c r="H71" s="74"/>
      <c r="I71" s="74"/>
      <c r="J71" s="74"/>
      <c r="K71" s="74"/>
      <c r="L71" s="74"/>
      <c r="M71" s="74"/>
      <c r="N71" s="74"/>
    </row>
    <row r="72" spans="4:14" x14ac:dyDescent="0.25">
      <c r="D72" s="74"/>
      <c r="E72" s="74"/>
      <c r="F72" s="74"/>
      <c r="G72" s="74"/>
      <c r="H72" s="74"/>
      <c r="I72" s="74"/>
      <c r="J72" s="74"/>
      <c r="K72" s="74"/>
      <c r="L72" s="74"/>
      <c r="M72" s="74"/>
      <c r="N72" s="74"/>
    </row>
    <row r="73" spans="4:14" x14ac:dyDescent="0.25">
      <c r="D73" s="74"/>
      <c r="E73" s="74"/>
      <c r="F73" s="74"/>
      <c r="G73" s="74"/>
      <c r="H73" s="74"/>
      <c r="I73" s="74"/>
      <c r="J73" s="74"/>
      <c r="K73" s="74"/>
      <c r="L73" s="74"/>
      <c r="M73" s="74"/>
      <c r="N73" s="74"/>
    </row>
    <row r="74" spans="4:14" x14ac:dyDescent="0.25">
      <c r="D74" s="74"/>
      <c r="E74" s="74"/>
      <c r="F74" s="74"/>
      <c r="G74" s="74"/>
      <c r="H74" s="74"/>
      <c r="I74" s="74"/>
      <c r="J74" s="74"/>
      <c r="K74" s="74"/>
      <c r="L74" s="74"/>
      <c r="M74" s="74"/>
      <c r="N74" s="74"/>
    </row>
    <row r="75" spans="4:14" x14ac:dyDescent="0.25">
      <c r="D75" s="74"/>
      <c r="E75" s="74"/>
      <c r="F75" s="74"/>
      <c r="G75" s="74"/>
      <c r="H75" s="74"/>
      <c r="I75" s="74"/>
      <c r="J75" s="74"/>
      <c r="K75" s="74"/>
      <c r="L75" s="74"/>
      <c r="M75" s="74"/>
      <c r="N75" s="74"/>
    </row>
    <row r="76" spans="4:14" x14ac:dyDescent="0.25">
      <c r="D76" s="74"/>
      <c r="E76" s="74"/>
      <c r="F76" s="74"/>
      <c r="G76" s="74"/>
      <c r="H76" s="74"/>
      <c r="I76" s="74"/>
      <c r="J76" s="74"/>
      <c r="K76" s="74"/>
      <c r="L76" s="74"/>
      <c r="M76" s="74"/>
      <c r="N76" s="74"/>
    </row>
    <row r="77" spans="4:14" x14ac:dyDescent="0.25">
      <c r="D77" s="74"/>
      <c r="E77" s="74"/>
      <c r="F77" s="74"/>
      <c r="G77" s="74"/>
      <c r="H77" s="74"/>
      <c r="I77" s="74"/>
      <c r="J77" s="74"/>
      <c r="K77" s="74"/>
      <c r="L77" s="74"/>
      <c r="M77" s="74"/>
      <c r="N77" s="74"/>
    </row>
    <row r="78" spans="4:14" x14ac:dyDescent="0.25">
      <c r="D78" s="74"/>
      <c r="E78" s="74"/>
      <c r="F78" s="74"/>
      <c r="G78" s="74"/>
      <c r="H78" s="74"/>
      <c r="I78" s="74"/>
      <c r="J78" s="74"/>
      <c r="K78" s="74"/>
      <c r="L78" s="74"/>
      <c r="M78" s="74"/>
      <c r="N78" s="74"/>
    </row>
    <row r="79" spans="4:14" x14ac:dyDescent="0.25">
      <c r="D79" s="74"/>
      <c r="E79" s="74"/>
      <c r="F79" s="74"/>
      <c r="G79" s="74"/>
      <c r="H79" s="74"/>
      <c r="I79" s="74"/>
      <c r="J79" s="74"/>
      <c r="K79" s="74"/>
      <c r="L79" s="74"/>
      <c r="M79" s="74"/>
      <c r="N79" s="74"/>
    </row>
    <row r="80" spans="4:14" x14ac:dyDescent="0.25">
      <c r="D80" s="74"/>
      <c r="E80" s="74"/>
      <c r="F80" s="74"/>
      <c r="G80" s="74"/>
      <c r="H80" s="74"/>
      <c r="I80" s="74"/>
      <c r="J80" s="74"/>
      <c r="K80" s="74"/>
      <c r="L80" s="74"/>
      <c r="M80" s="74"/>
      <c r="N80" s="74"/>
    </row>
    <row r="81" spans="4:48" x14ac:dyDescent="0.25">
      <c r="D81" s="74"/>
      <c r="E81" s="74"/>
      <c r="F81" s="74"/>
      <c r="G81" s="74"/>
      <c r="H81" s="74"/>
      <c r="I81" s="74"/>
      <c r="J81" s="74"/>
      <c r="K81" s="74"/>
      <c r="L81" s="74"/>
      <c r="M81" s="74"/>
      <c r="N81" s="74"/>
    </row>
    <row r="82" spans="4:48" x14ac:dyDescent="0.25">
      <c r="D82" s="74"/>
      <c r="E82" s="74"/>
      <c r="F82" s="74"/>
      <c r="G82" s="74"/>
      <c r="H82" s="74"/>
      <c r="I82" s="74"/>
      <c r="J82" s="74"/>
      <c r="K82" s="74"/>
      <c r="L82" s="74"/>
      <c r="M82" s="74"/>
      <c r="N82" s="74"/>
    </row>
    <row r="83" spans="4:48" x14ac:dyDescent="0.25">
      <c r="D83" s="74"/>
      <c r="E83" s="74"/>
      <c r="F83" s="74"/>
      <c r="G83" s="74"/>
      <c r="H83" s="74"/>
      <c r="I83" s="74"/>
      <c r="J83" s="74"/>
      <c r="K83" s="74"/>
      <c r="L83" s="74"/>
      <c r="M83" s="74"/>
      <c r="N83" s="74"/>
    </row>
    <row r="84" spans="4:48" x14ac:dyDescent="0.25">
      <c r="D84" s="74"/>
      <c r="E84" s="74"/>
      <c r="F84" s="74"/>
      <c r="G84" s="74"/>
      <c r="H84" s="74"/>
      <c r="I84" s="74"/>
      <c r="J84" s="74"/>
      <c r="K84" s="74"/>
      <c r="L84" s="74"/>
      <c r="M84" s="74"/>
      <c r="N84" s="74"/>
    </row>
    <row r="85" spans="4:48" x14ac:dyDescent="0.25">
      <c r="D85" s="74"/>
      <c r="E85" s="74"/>
      <c r="F85" s="74"/>
      <c r="G85" s="74"/>
      <c r="H85" s="74"/>
      <c r="I85" s="74"/>
      <c r="J85" s="74"/>
      <c r="K85" s="74"/>
      <c r="L85" s="74"/>
      <c r="M85" s="74"/>
      <c r="N85" s="74"/>
    </row>
    <row r="86" spans="4:48" x14ac:dyDescent="0.25">
      <c r="D86" s="74"/>
      <c r="E86" s="74"/>
      <c r="F86" s="74"/>
      <c r="G86" s="74"/>
      <c r="H86" s="74"/>
      <c r="I86" s="74"/>
      <c r="J86" s="74"/>
      <c r="K86" s="74"/>
      <c r="L86" s="74"/>
      <c r="M86" s="74"/>
      <c r="N86" s="74"/>
    </row>
    <row r="93" spans="4:48" x14ac:dyDescent="0.25">
      <c r="AV93" t="s">
        <v>57</v>
      </c>
    </row>
  </sheetData>
  <mergeCells count="8">
    <mergeCell ref="A1:B1"/>
    <mergeCell ref="D1:N86"/>
    <mergeCell ref="T1:X1"/>
    <mergeCell ref="AJ2:AQ12"/>
    <mergeCell ref="AJ14:AQ21"/>
    <mergeCell ref="A19:B24"/>
    <mergeCell ref="AJ23:AQ30"/>
    <mergeCell ref="P24:AD43"/>
  </mergeCell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20A1C45-13F1-4720-9746-01FE7FE2EC09}">
  <dimension ref="A1:BX37"/>
  <sheetViews>
    <sheetView zoomScale="60" zoomScaleNormal="60" workbookViewId="0">
      <selection activeCell="A2" sqref="A2:H37"/>
    </sheetView>
  </sheetViews>
  <sheetFormatPr baseColWidth="10" defaultRowHeight="15" x14ac:dyDescent="0.25"/>
  <sheetData>
    <row r="1" spans="1:76" x14ac:dyDescent="0.25">
      <c r="A1" s="22" t="s">
        <v>58</v>
      </c>
      <c r="BI1" s="80" t="s">
        <v>59</v>
      </c>
      <c r="BJ1" s="80"/>
      <c r="BK1" s="80"/>
      <c r="BL1" s="80"/>
      <c r="BM1" s="80"/>
      <c r="BN1" s="75" t="s">
        <v>60</v>
      </c>
      <c r="BO1" s="75"/>
      <c r="BP1" s="75"/>
      <c r="BQ1" s="75"/>
      <c r="BR1" s="75"/>
      <c r="BS1" s="75"/>
      <c r="BT1" s="75"/>
      <c r="BU1" s="75"/>
      <c r="BV1" s="75"/>
      <c r="BW1" s="75"/>
      <c r="BX1" s="75"/>
    </row>
    <row r="2" spans="1:76" ht="15" customHeight="1" x14ac:dyDescent="0.25">
      <c r="A2" s="74" t="s">
        <v>61</v>
      </c>
      <c r="B2" s="74"/>
      <c r="C2" s="74"/>
      <c r="D2" s="74"/>
      <c r="E2" s="74"/>
      <c r="F2" s="74"/>
      <c r="G2" s="74"/>
      <c r="H2" s="74"/>
      <c r="BI2" s="80"/>
      <c r="BJ2" s="80"/>
      <c r="BK2" s="80"/>
      <c r="BL2" s="80"/>
      <c r="BM2" s="80"/>
      <c r="BN2" s="75"/>
      <c r="BO2" s="75"/>
      <c r="BP2" s="75"/>
      <c r="BQ2" s="75"/>
      <c r="BR2" s="75"/>
      <c r="BS2" s="75"/>
      <c r="BT2" s="75"/>
      <c r="BU2" s="75"/>
      <c r="BV2" s="75"/>
      <c r="BW2" s="75"/>
      <c r="BX2" s="75"/>
    </row>
    <row r="3" spans="1:76" x14ac:dyDescent="0.25">
      <c r="A3" s="74"/>
      <c r="B3" s="74"/>
      <c r="C3" s="74"/>
      <c r="D3" s="74"/>
      <c r="E3" s="74"/>
      <c r="F3" s="74"/>
      <c r="G3" s="74"/>
      <c r="H3" s="74"/>
    </row>
    <row r="4" spans="1:76" x14ac:dyDescent="0.25">
      <c r="A4" s="74"/>
      <c r="B4" s="74"/>
      <c r="C4" s="74"/>
      <c r="D4" s="74"/>
      <c r="E4" s="74"/>
      <c r="F4" s="74"/>
      <c r="G4" s="74"/>
      <c r="H4" s="74"/>
    </row>
    <row r="5" spans="1:76" x14ac:dyDescent="0.25">
      <c r="A5" s="74"/>
      <c r="B5" s="74"/>
      <c r="C5" s="74"/>
      <c r="D5" s="74"/>
      <c r="E5" s="74"/>
      <c r="F5" s="74"/>
      <c r="G5" s="74"/>
      <c r="H5" s="74"/>
    </row>
    <row r="6" spans="1:76" x14ac:dyDescent="0.25">
      <c r="A6" s="74"/>
      <c r="B6" s="74"/>
      <c r="C6" s="74"/>
      <c r="D6" s="74"/>
      <c r="E6" s="74"/>
      <c r="F6" s="74"/>
      <c r="G6" s="74"/>
      <c r="H6" s="74"/>
    </row>
    <row r="7" spans="1:76" x14ac:dyDescent="0.25">
      <c r="A7" s="74"/>
      <c r="B7" s="74"/>
      <c r="C7" s="74"/>
      <c r="D7" s="74"/>
      <c r="E7" s="74"/>
      <c r="F7" s="74"/>
      <c r="G7" s="74"/>
      <c r="H7" s="74"/>
    </row>
    <row r="8" spans="1:76" x14ac:dyDescent="0.25">
      <c r="A8" s="74"/>
      <c r="B8" s="74"/>
      <c r="C8" s="74"/>
      <c r="D8" s="74"/>
      <c r="E8" s="74"/>
      <c r="F8" s="74"/>
      <c r="G8" s="74"/>
      <c r="H8" s="74"/>
    </row>
    <row r="9" spans="1:76" x14ac:dyDescent="0.25">
      <c r="A9" s="74"/>
      <c r="B9" s="74"/>
      <c r="C9" s="74"/>
      <c r="D9" s="74"/>
      <c r="E9" s="74"/>
      <c r="F9" s="74"/>
      <c r="G9" s="74"/>
      <c r="H9" s="74"/>
    </row>
    <row r="10" spans="1:76" x14ac:dyDescent="0.25">
      <c r="A10" s="74"/>
      <c r="B10" s="74"/>
      <c r="C10" s="74"/>
      <c r="D10" s="74"/>
      <c r="E10" s="74"/>
      <c r="F10" s="74"/>
      <c r="G10" s="74"/>
      <c r="H10" s="74"/>
    </row>
    <row r="11" spans="1:76" x14ac:dyDescent="0.25">
      <c r="A11" s="74"/>
      <c r="B11" s="74"/>
      <c r="C11" s="74"/>
      <c r="D11" s="74"/>
      <c r="E11" s="74"/>
      <c r="F11" s="74"/>
      <c r="G11" s="74"/>
      <c r="H11" s="74"/>
    </row>
    <row r="12" spans="1:76" x14ac:dyDescent="0.25">
      <c r="A12" s="74"/>
      <c r="B12" s="74"/>
      <c r="C12" s="74"/>
      <c r="D12" s="74"/>
      <c r="E12" s="74"/>
      <c r="F12" s="74"/>
      <c r="G12" s="74"/>
      <c r="H12" s="74"/>
      <c r="J12" s="22" t="s">
        <v>62</v>
      </c>
    </row>
    <row r="13" spans="1:76" x14ac:dyDescent="0.25">
      <c r="A13" s="74"/>
      <c r="B13" s="74"/>
      <c r="C13" s="74"/>
      <c r="D13" s="74"/>
      <c r="E13" s="74"/>
      <c r="F13" s="74"/>
      <c r="G13" s="74"/>
      <c r="H13" s="74"/>
    </row>
    <row r="14" spans="1:76" x14ac:dyDescent="0.25">
      <c r="A14" s="74"/>
      <c r="B14" s="74"/>
      <c r="C14" s="74"/>
      <c r="D14" s="74"/>
      <c r="E14" s="74"/>
      <c r="F14" s="74"/>
      <c r="G14" s="74"/>
      <c r="H14" s="74"/>
      <c r="J14" s="78" t="s">
        <v>63</v>
      </c>
      <c r="K14" s="78"/>
      <c r="L14" s="78"/>
      <c r="M14" s="78"/>
      <c r="N14" s="78"/>
      <c r="O14" s="78"/>
      <c r="P14" s="78"/>
    </row>
    <row r="15" spans="1:76" x14ac:dyDescent="0.25">
      <c r="A15" s="74"/>
      <c r="B15" s="74"/>
      <c r="C15" s="74"/>
      <c r="D15" s="74"/>
      <c r="E15" s="74"/>
      <c r="F15" s="74"/>
      <c r="G15" s="74"/>
      <c r="H15" s="74"/>
      <c r="J15" s="78"/>
      <c r="K15" s="78"/>
      <c r="L15" s="78"/>
      <c r="M15" s="78"/>
      <c r="N15" s="78"/>
      <c r="O15" s="78"/>
      <c r="P15" s="78"/>
    </row>
    <row r="16" spans="1:76" x14ac:dyDescent="0.25">
      <c r="A16" s="74"/>
      <c r="B16" s="74"/>
      <c r="C16" s="74"/>
      <c r="D16" s="74"/>
      <c r="E16" s="74"/>
      <c r="F16" s="74"/>
      <c r="G16" s="74"/>
      <c r="H16" s="74"/>
      <c r="J16" s="78"/>
      <c r="K16" s="78"/>
      <c r="L16" s="78"/>
      <c r="M16" s="78"/>
      <c r="N16" s="78"/>
      <c r="O16" s="78"/>
      <c r="P16" s="78"/>
    </row>
    <row r="17" spans="1:16" x14ac:dyDescent="0.25">
      <c r="A17" s="74"/>
      <c r="B17" s="74"/>
      <c r="C17" s="74"/>
      <c r="D17" s="74"/>
      <c r="E17" s="74"/>
      <c r="F17" s="74"/>
      <c r="G17" s="74"/>
      <c r="H17" s="74"/>
      <c r="J17" s="78"/>
      <c r="K17" s="78"/>
      <c r="L17" s="78"/>
      <c r="M17" s="78"/>
      <c r="N17" s="78"/>
      <c r="O17" s="78"/>
      <c r="P17" s="78"/>
    </row>
    <row r="18" spans="1:16" x14ac:dyDescent="0.25">
      <c r="A18" s="74"/>
      <c r="B18" s="74"/>
      <c r="C18" s="74"/>
      <c r="D18" s="74"/>
      <c r="E18" s="74"/>
      <c r="F18" s="74"/>
      <c r="G18" s="74"/>
      <c r="H18" s="74"/>
      <c r="J18" s="78"/>
      <c r="K18" s="78"/>
      <c r="L18" s="78"/>
      <c r="M18" s="78"/>
      <c r="N18" s="78"/>
      <c r="O18" s="78"/>
      <c r="P18" s="78"/>
    </row>
    <row r="19" spans="1:16" x14ac:dyDescent="0.25">
      <c r="A19" s="74"/>
      <c r="B19" s="74"/>
      <c r="C19" s="74"/>
      <c r="D19" s="74"/>
      <c r="E19" s="74"/>
      <c r="F19" s="74"/>
      <c r="G19" s="74"/>
      <c r="H19" s="74"/>
      <c r="J19" s="78"/>
      <c r="K19" s="78"/>
      <c r="L19" s="78"/>
      <c r="M19" s="78"/>
      <c r="N19" s="78"/>
      <c r="O19" s="78"/>
      <c r="P19" s="78"/>
    </row>
    <row r="20" spans="1:16" x14ac:dyDescent="0.25">
      <c r="A20" s="74"/>
      <c r="B20" s="74"/>
      <c r="C20" s="74"/>
      <c r="D20" s="74"/>
      <c r="E20" s="74"/>
      <c r="F20" s="74"/>
      <c r="G20" s="74"/>
      <c r="H20" s="74"/>
      <c r="J20" s="78"/>
      <c r="K20" s="78"/>
      <c r="L20" s="78"/>
      <c r="M20" s="78"/>
      <c r="N20" s="78"/>
      <c r="O20" s="78"/>
      <c r="P20" s="78"/>
    </row>
    <row r="21" spans="1:16" x14ac:dyDescent="0.25">
      <c r="A21" s="74"/>
      <c r="B21" s="74"/>
      <c r="C21" s="74"/>
      <c r="D21" s="74"/>
      <c r="E21" s="74"/>
      <c r="F21" s="74"/>
      <c r="G21" s="74"/>
      <c r="H21" s="74"/>
      <c r="J21" s="78"/>
      <c r="K21" s="78"/>
      <c r="L21" s="78"/>
      <c r="M21" s="78"/>
      <c r="N21" s="78"/>
      <c r="O21" s="78"/>
      <c r="P21" s="78"/>
    </row>
    <row r="22" spans="1:16" x14ac:dyDescent="0.25">
      <c r="A22" s="74"/>
      <c r="B22" s="74"/>
      <c r="C22" s="74"/>
      <c r="D22" s="74"/>
      <c r="E22" s="74"/>
      <c r="F22" s="74"/>
      <c r="G22" s="74"/>
      <c r="H22" s="74"/>
    </row>
    <row r="23" spans="1:16" x14ac:dyDescent="0.25">
      <c r="A23" s="74"/>
      <c r="B23" s="74"/>
      <c r="C23" s="74"/>
      <c r="D23" s="74"/>
      <c r="E23" s="74"/>
      <c r="F23" s="74"/>
      <c r="G23" s="74"/>
      <c r="H23" s="74"/>
    </row>
    <row r="24" spans="1:16" x14ac:dyDescent="0.25">
      <c r="A24" s="74"/>
      <c r="B24" s="74"/>
      <c r="C24" s="74"/>
      <c r="D24" s="74"/>
      <c r="E24" s="74"/>
      <c r="F24" s="74"/>
      <c r="G24" s="74"/>
      <c r="H24" s="74"/>
    </row>
    <row r="25" spans="1:16" x14ac:dyDescent="0.25">
      <c r="A25" s="74"/>
      <c r="B25" s="74"/>
      <c r="C25" s="74"/>
      <c r="D25" s="74"/>
      <c r="E25" s="74"/>
      <c r="F25" s="74"/>
      <c r="G25" s="74"/>
      <c r="H25" s="74"/>
    </row>
    <row r="26" spans="1:16" x14ac:dyDescent="0.25">
      <c r="A26" s="74"/>
      <c r="B26" s="74"/>
      <c r="C26" s="74"/>
      <c r="D26" s="74"/>
      <c r="E26" s="74"/>
      <c r="F26" s="74"/>
      <c r="G26" s="74"/>
      <c r="H26" s="74"/>
    </row>
    <row r="27" spans="1:16" x14ac:dyDescent="0.25">
      <c r="A27" s="74"/>
      <c r="B27" s="74"/>
      <c r="C27" s="74"/>
      <c r="D27" s="74"/>
      <c r="E27" s="74"/>
      <c r="F27" s="74"/>
      <c r="G27" s="74"/>
      <c r="H27" s="74"/>
    </row>
    <row r="28" spans="1:16" x14ac:dyDescent="0.25">
      <c r="A28" s="74"/>
      <c r="B28" s="74"/>
      <c r="C28" s="74"/>
      <c r="D28" s="74"/>
      <c r="E28" s="74"/>
      <c r="F28" s="74"/>
      <c r="G28" s="74"/>
      <c r="H28" s="74"/>
    </row>
    <row r="29" spans="1:16" x14ac:dyDescent="0.25">
      <c r="A29" s="74"/>
      <c r="B29" s="74"/>
      <c r="C29" s="74"/>
      <c r="D29" s="74"/>
      <c r="E29" s="74"/>
      <c r="F29" s="74"/>
      <c r="G29" s="74"/>
      <c r="H29" s="74"/>
    </row>
    <row r="30" spans="1:16" x14ac:dyDescent="0.25">
      <c r="A30" s="74"/>
      <c r="B30" s="74"/>
      <c r="C30" s="74"/>
      <c r="D30" s="74"/>
      <c r="E30" s="74"/>
      <c r="F30" s="74"/>
      <c r="G30" s="74"/>
      <c r="H30" s="74"/>
    </row>
    <row r="31" spans="1:16" x14ac:dyDescent="0.25">
      <c r="A31" s="74"/>
      <c r="B31" s="74"/>
      <c r="C31" s="74"/>
      <c r="D31" s="74"/>
      <c r="E31" s="74"/>
      <c r="F31" s="74"/>
      <c r="G31" s="74"/>
      <c r="H31" s="74"/>
    </row>
    <row r="32" spans="1:16" x14ac:dyDescent="0.25">
      <c r="A32" s="74"/>
      <c r="B32" s="74"/>
      <c r="C32" s="74"/>
      <c r="D32" s="74"/>
      <c r="E32" s="74"/>
      <c r="F32" s="74"/>
      <c r="G32" s="74"/>
      <c r="H32" s="74"/>
    </row>
    <row r="33" spans="1:8" x14ac:dyDescent="0.25">
      <c r="A33" s="74"/>
      <c r="B33" s="74"/>
      <c r="C33" s="74"/>
      <c r="D33" s="74"/>
      <c r="E33" s="74"/>
      <c r="F33" s="74"/>
      <c r="G33" s="74"/>
      <c r="H33" s="74"/>
    </row>
    <row r="34" spans="1:8" x14ac:dyDescent="0.25">
      <c r="A34" s="74"/>
      <c r="B34" s="74"/>
      <c r="C34" s="74"/>
      <c r="D34" s="74"/>
      <c r="E34" s="74"/>
      <c r="F34" s="74"/>
      <c r="G34" s="74"/>
      <c r="H34" s="74"/>
    </row>
    <row r="35" spans="1:8" x14ac:dyDescent="0.25">
      <c r="A35" s="74"/>
      <c r="B35" s="74"/>
      <c r="C35" s="74"/>
      <c r="D35" s="74"/>
      <c r="E35" s="74"/>
      <c r="F35" s="74"/>
      <c r="G35" s="74"/>
      <c r="H35" s="74"/>
    </row>
    <row r="36" spans="1:8" x14ac:dyDescent="0.25">
      <c r="A36" s="74"/>
      <c r="B36" s="74"/>
      <c r="C36" s="74"/>
      <c r="D36" s="74"/>
      <c r="E36" s="74"/>
      <c r="F36" s="74"/>
      <c r="G36" s="74"/>
      <c r="H36" s="74"/>
    </row>
    <row r="37" spans="1:8" x14ac:dyDescent="0.25">
      <c r="A37" s="74"/>
      <c r="B37" s="74"/>
      <c r="C37" s="74"/>
      <c r="D37" s="74"/>
      <c r="E37" s="74"/>
      <c r="F37" s="74"/>
      <c r="G37" s="74"/>
      <c r="H37" s="74"/>
    </row>
  </sheetData>
  <mergeCells count="4">
    <mergeCell ref="BI1:BM2"/>
    <mergeCell ref="BN1:BX2"/>
    <mergeCell ref="A2:H37"/>
    <mergeCell ref="J14:P21"/>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358938-877F-4EBD-89D3-BFA9AB6D6F4F}">
  <dimension ref="A1:AL85"/>
  <sheetViews>
    <sheetView topLeftCell="C11" zoomScale="60" zoomScaleNormal="60" workbookViewId="0">
      <selection activeCell="A77" sqref="A77:O85"/>
    </sheetView>
  </sheetViews>
  <sheetFormatPr baseColWidth="10" defaultRowHeight="15" x14ac:dyDescent="0.25"/>
  <cols>
    <col min="1" max="1" width="62.5703125" customWidth="1"/>
    <col min="2" max="2" width="14.140625" customWidth="1"/>
    <col min="3" max="3" width="27" customWidth="1"/>
    <col min="4" max="5" width="21.7109375" customWidth="1"/>
    <col min="6" max="6" width="41.42578125" customWidth="1"/>
    <col min="9" max="9" width="47.85546875" customWidth="1"/>
    <col min="12" max="12" width="20.28515625" customWidth="1"/>
    <col min="13" max="13" width="14.5703125" customWidth="1"/>
    <col min="14" max="14" width="15.28515625" customWidth="1"/>
    <col min="15" max="15" width="51.28515625" customWidth="1"/>
  </cols>
  <sheetData>
    <row r="1" spans="1:38" x14ac:dyDescent="0.25">
      <c r="A1" s="23" t="s">
        <v>64</v>
      </c>
      <c r="B1" s="23" t="s">
        <v>65</v>
      </c>
      <c r="C1" s="17" t="s">
        <v>66</v>
      </c>
      <c r="D1" s="17" t="s">
        <v>67</v>
      </c>
      <c r="E1" s="17"/>
      <c r="F1" s="81" t="s">
        <v>68</v>
      </c>
      <c r="G1" s="82"/>
      <c r="I1" s="81" t="s">
        <v>69</v>
      </c>
      <c r="J1" s="82"/>
      <c r="L1" s="81" t="s">
        <v>70</v>
      </c>
      <c r="M1" s="82"/>
      <c r="O1" s="23" t="s">
        <v>71</v>
      </c>
      <c r="AE1" s="78" t="s">
        <v>72</v>
      </c>
      <c r="AF1" s="78"/>
      <c r="AG1" s="78"/>
      <c r="AH1" s="78"/>
      <c r="AI1" s="78"/>
      <c r="AJ1" s="78"/>
      <c r="AK1" s="78"/>
      <c r="AL1" s="78"/>
    </row>
    <row r="2" spans="1:38" x14ac:dyDescent="0.25">
      <c r="A2" s="1" t="s">
        <v>68</v>
      </c>
      <c r="B2" s="1">
        <v>180</v>
      </c>
      <c r="C2" s="24">
        <v>15000</v>
      </c>
      <c r="D2" s="25">
        <f>B2*C2</f>
        <v>2700000</v>
      </c>
      <c r="E2" s="26"/>
      <c r="F2" t="s">
        <v>73</v>
      </c>
      <c r="G2" t="s">
        <v>74</v>
      </c>
      <c r="I2" t="s">
        <v>73</v>
      </c>
      <c r="J2" t="s">
        <v>74</v>
      </c>
      <c r="L2" t="s">
        <v>73</v>
      </c>
      <c r="M2" t="s">
        <v>74</v>
      </c>
      <c r="O2" t="s">
        <v>73</v>
      </c>
      <c r="P2" t="s">
        <v>74</v>
      </c>
      <c r="AE2" s="78"/>
      <c r="AF2" s="78"/>
      <c r="AG2" s="78"/>
      <c r="AH2" s="78"/>
      <c r="AI2" s="78"/>
      <c r="AJ2" s="78"/>
      <c r="AK2" s="78"/>
      <c r="AL2" s="78"/>
    </row>
    <row r="3" spans="1:38" x14ac:dyDescent="0.25">
      <c r="A3" s="1" t="s">
        <v>69</v>
      </c>
      <c r="B3" s="1">
        <v>604.13499999999999</v>
      </c>
      <c r="C3" s="24">
        <v>20000</v>
      </c>
      <c r="D3" s="25">
        <f t="shared" ref="D3:D5" si="0">B3*C3</f>
        <v>12082700</v>
      </c>
      <c r="E3" s="26"/>
      <c r="F3" s="27">
        <v>45583</v>
      </c>
      <c r="G3" s="28">
        <v>25</v>
      </c>
      <c r="I3" s="27">
        <v>45583</v>
      </c>
      <c r="J3" s="28">
        <v>27</v>
      </c>
      <c r="L3" s="27">
        <v>45636</v>
      </c>
      <c r="M3" s="28">
        <v>8</v>
      </c>
      <c r="O3" s="27">
        <v>45605</v>
      </c>
      <c r="P3" s="28">
        <v>8</v>
      </c>
      <c r="AE3" s="78"/>
      <c r="AF3" s="78"/>
      <c r="AG3" s="78"/>
      <c r="AH3" s="78"/>
      <c r="AI3" s="78"/>
      <c r="AJ3" s="78"/>
      <c r="AK3" s="78"/>
      <c r="AL3" s="78"/>
    </row>
    <row r="4" spans="1:38" x14ac:dyDescent="0.25">
      <c r="A4" s="1" t="s">
        <v>70</v>
      </c>
      <c r="B4" s="1">
        <v>506.75</v>
      </c>
      <c r="C4" s="24">
        <v>15000</v>
      </c>
      <c r="D4" s="25">
        <f t="shared" si="0"/>
        <v>7601250</v>
      </c>
      <c r="E4" s="26"/>
      <c r="F4" s="27">
        <v>45583</v>
      </c>
      <c r="G4" s="28">
        <v>25</v>
      </c>
      <c r="I4" s="27">
        <v>45583</v>
      </c>
      <c r="J4" s="28">
        <v>27</v>
      </c>
      <c r="L4" s="27">
        <v>45636</v>
      </c>
      <c r="M4" s="28">
        <v>8</v>
      </c>
      <c r="O4" s="27">
        <v>45604</v>
      </c>
      <c r="P4" s="28">
        <v>10</v>
      </c>
      <c r="AE4" s="78"/>
      <c r="AF4" s="78"/>
      <c r="AG4" s="78"/>
      <c r="AH4" s="78"/>
      <c r="AI4" s="78"/>
      <c r="AJ4" s="78"/>
      <c r="AK4" s="78"/>
      <c r="AL4" s="78"/>
    </row>
    <row r="5" spans="1:38" x14ac:dyDescent="0.25">
      <c r="A5" s="1" t="s">
        <v>71</v>
      </c>
      <c r="B5" s="1">
        <v>350</v>
      </c>
      <c r="C5" s="24">
        <v>12000</v>
      </c>
      <c r="D5" s="25">
        <f t="shared" si="0"/>
        <v>4200000</v>
      </c>
      <c r="E5" s="26"/>
      <c r="F5" s="27">
        <v>45583</v>
      </c>
      <c r="G5" s="28">
        <v>25</v>
      </c>
      <c r="I5" s="27">
        <v>45586</v>
      </c>
      <c r="J5" s="28">
        <f>25/3</f>
        <v>8.3333333333333339</v>
      </c>
      <c r="L5" s="27">
        <v>45636</v>
      </c>
      <c r="M5" s="28">
        <v>8</v>
      </c>
      <c r="O5" s="27">
        <v>45608</v>
      </c>
      <c r="P5" s="28">
        <v>8</v>
      </c>
      <c r="AE5" s="78"/>
      <c r="AF5" s="78"/>
      <c r="AG5" s="78"/>
      <c r="AH5" s="78"/>
      <c r="AI5" s="78"/>
      <c r="AJ5" s="78"/>
      <c r="AK5" s="78"/>
      <c r="AL5" s="78"/>
    </row>
    <row r="6" spans="1:38" ht="15" customHeight="1" x14ac:dyDescent="0.25">
      <c r="A6" s="83" t="s">
        <v>75</v>
      </c>
      <c r="B6" s="83"/>
      <c r="C6" s="29"/>
      <c r="D6" s="30">
        <f>SUM(D2:D5)</f>
        <v>26583950</v>
      </c>
      <c r="E6" s="31"/>
      <c r="F6" s="27">
        <v>45583</v>
      </c>
      <c r="G6" s="28">
        <v>25</v>
      </c>
      <c r="I6" s="27">
        <v>45586</v>
      </c>
      <c r="J6" s="28">
        <f>25/3</f>
        <v>8.3333333333333339</v>
      </c>
      <c r="L6" s="27">
        <v>45636</v>
      </c>
      <c r="M6" s="28">
        <v>8</v>
      </c>
      <c r="O6" s="27">
        <v>45608</v>
      </c>
      <c r="P6" s="28">
        <v>8</v>
      </c>
      <c r="AE6" s="78"/>
      <c r="AF6" s="78"/>
      <c r="AG6" s="78"/>
      <c r="AH6" s="78"/>
      <c r="AI6" s="78"/>
      <c r="AJ6" s="78"/>
      <c r="AK6" s="78"/>
      <c r="AL6" s="78"/>
    </row>
    <row r="7" spans="1:38" x14ac:dyDescent="0.25">
      <c r="A7" s="74"/>
      <c r="B7" s="74"/>
      <c r="F7" s="27">
        <v>45583</v>
      </c>
      <c r="G7" s="28">
        <v>25</v>
      </c>
      <c r="I7" s="27">
        <v>45586</v>
      </c>
      <c r="J7" s="28">
        <f t="shared" ref="J7:J19" si="1">25/3</f>
        <v>8.3333333333333339</v>
      </c>
      <c r="L7" s="27">
        <v>45636</v>
      </c>
      <c r="M7" s="28">
        <v>8</v>
      </c>
      <c r="O7" s="27">
        <v>45608</v>
      </c>
      <c r="P7" s="28">
        <v>8</v>
      </c>
      <c r="AE7" s="78"/>
      <c r="AF7" s="78"/>
      <c r="AG7" s="78"/>
      <c r="AH7" s="78"/>
      <c r="AI7" s="78"/>
      <c r="AJ7" s="78"/>
      <c r="AK7" s="78"/>
      <c r="AL7" s="78"/>
    </row>
    <row r="8" spans="1:38" x14ac:dyDescent="0.25">
      <c r="A8" s="74"/>
      <c r="B8" s="74"/>
      <c r="F8" s="27">
        <v>45583</v>
      </c>
      <c r="G8" s="28">
        <v>30</v>
      </c>
      <c r="I8" s="27">
        <v>45586</v>
      </c>
      <c r="J8" s="28">
        <f t="shared" si="1"/>
        <v>8.3333333333333339</v>
      </c>
      <c r="L8" s="27">
        <v>45636</v>
      </c>
      <c r="M8" s="28">
        <v>8</v>
      </c>
      <c r="O8" s="27">
        <v>45608</v>
      </c>
      <c r="P8" s="28">
        <v>8</v>
      </c>
      <c r="AE8" s="78"/>
      <c r="AF8" s="78"/>
      <c r="AG8" s="78"/>
      <c r="AH8" s="78"/>
      <c r="AI8" s="78"/>
      <c r="AJ8" s="78"/>
      <c r="AK8" s="78"/>
      <c r="AL8" s="78"/>
    </row>
    <row r="9" spans="1:38" x14ac:dyDescent="0.25">
      <c r="A9" s="74"/>
      <c r="B9" s="74"/>
      <c r="F9" s="27">
        <v>45553</v>
      </c>
      <c r="G9" s="28">
        <v>25</v>
      </c>
      <c r="I9" s="27">
        <v>45586</v>
      </c>
      <c r="J9" s="28">
        <f t="shared" si="1"/>
        <v>8.3333333333333339</v>
      </c>
      <c r="L9" s="27">
        <v>45636</v>
      </c>
      <c r="M9" s="28">
        <v>8</v>
      </c>
      <c r="O9" s="27">
        <v>45608</v>
      </c>
      <c r="P9" s="28">
        <v>5</v>
      </c>
      <c r="AE9" s="78"/>
      <c r="AF9" s="78"/>
      <c r="AG9" s="78"/>
      <c r="AH9" s="78"/>
      <c r="AI9" s="78"/>
      <c r="AJ9" s="78"/>
      <c r="AK9" s="78"/>
      <c r="AL9" s="78"/>
    </row>
    <row r="10" spans="1:38" x14ac:dyDescent="0.25">
      <c r="A10" s="74"/>
      <c r="B10" s="74"/>
      <c r="I10" s="27">
        <v>45586</v>
      </c>
      <c r="J10" s="28">
        <f t="shared" si="1"/>
        <v>8.3333333333333339</v>
      </c>
      <c r="L10" s="27">
        <v>45636</v>
      </c>
      <c r="M10" s="28">
        <v>8</v>
      </c>
      <c r="O10" s="27">
        <v>45638</v>
      </c>
      <c r="P10" s="28">
        <v>8</v>
      </c>
      <c r="AE10" s="78"/>
      <c r="AF10" s="78"/>
      <c r="AG10" s="78"/>
      <c r="AH10" s="78"/>
      <c r="AI10" s="78"/>
      <c r="AJ10" s="78"/>
      <c r="AK10" s="78"/>
      <c r="AL10" s="78"/>
    </row>
    <row r="11" spans="1:38" x14ac:dyDescent="0.25">
      <c r="A11" s="74"/>
      <c r="B11" s="74"/>
      <c r="I11" s="27">
        <v>45588</v>
      </c>
      <c r="J11" s="28">
        <f t="shared" si="1"/>
        <v>8.3333333333333339</v>
      </c>
      <c r="L11" s="27">
        <v>45636</v>
      </c>
      <c r="M11" s="28">
        <v>8</v>
      </c>
      <c r="O11" s="27">
        <v>45638</v>
      </c>
      <c r="P11" s="28">
        <v>8</v>
      </c>
      <c r="AE11" s="78"/>
      <c r="AF11" s="78"/>
      <c r="AG11" s="78"/>
      <c r="AH11" s="78"/>
      <c r="AI11" s="78"/>
      <c r="AJ11" s="78"/>
      <c r="AK11" s="78"/>
      <c r="AL11" s="78"/>
    </row>
    <row r="12" spans="1:38" x14ac:dyDescent="0.25">
      <c r="A12" s="74"/>
      <c r="B12" s="74"/>
      <c r="I12" s="27">
        <v>45588</v>
      </c>
      <c r="J12" s="28">
        <f t="shared" si="1"/>
        <v>8.3333333333333339</v>
      </c>
      <c r="L12" s="27">
        <v>45636</v>
      </c>
      <c r="M12" s="28">
        <v>8</v>
      </c>
      <c r="O12" s="27">
        <v>45638</v>
      </c>
      <c r="P12" s="28">
        <v>8</v>
      </c>
      <c r="AE12" s="78"/>
      <c r="AF12" s="78"/>
      <c r="AG12" s="78"/>
      <c r="AH12" s="78"/>
      <c r="AI12" s="78"/>
      <c r="AJ12" s="78"/>
      <c r="AK12" s="78"/>
      <c r="AL12" s="78"/>
    </row>
    <row r="13" spans="1:38" x14ac:dyDescent="0.25">
      <c r="A13" s="74"/>
      <c r="B13" s="74"/>
      <c r="I13" s="27">
        <v>45588</v>
      </c>
      <c r="J13" s="28">
        <f t="shared" si="1"/>
        <v>8.3333333333333339</v>
      </c>
      <c r="L13" s="27">
        <v>45636</v>
      </c>
      <c r="M13" s="28">
        <v>8</v>
      </c>
      <c r="O13" s="27">
        <v>45638</v>
      </c>
      <c r="P13" s="28">
        <v>8</v>
      </c>
      <c r="AE13" s="78"/>
      <c r="AF13" s="78"/>
      <c r="AG13" s="78"/>
      <c r="AH13" s="78"/>
      <c r="AI13" s="78"/>
      <c r="AJ13" s="78"/>
      <c r="AK13" s="78"/>
      <c r="AL13" s="78"/>
    </row>
    <row r="14" spans="1:38" x14ac:dyDescent="0.25">
      <c r="A14" s="74"/>
      <c r="B14" s="74"/>
      <c r="I14" s="27">
        <v>45588</v>
      </c>
      <c r="J14" s="28">
        <f t="shared" si="1"/>
        <v>8.3333333333333339</v>
      </c>
      <c r="L14" s="27">
        <v>45636</v>
      </c>
      <c r="M14" s="28">
        <v>8</v>
      </c>
      <c r="O14" s="27">
        <v>45638</v>
      </c>
      <c r="P14" s="28">
        <v>8</v>
      </c>
    </row>
    <row r="15" spans="1:38" ht="15" customHeight="1" x14ac:dyDescent="0.25">
      <c r="A15" s="74"/>
      <c r="B15" s="74"/>
      <c r="I15" s="27">
        <v>45588</v>
      </c>
      <c r="J15" s="28">
        <f t="shared" si="1"/>
        <v>8.3333333333333339</v>
      </c>
      <c r="L15" s="27">
        <v>45636</v>
      </c>
      <c r="M15" s="28">
        <v>8</v>
      </c>
      <c r="O15" s="27">
        <v>45638</v>
      </c>
      <c r="P15" s="28">
        <v>8</v>
      </c>
      <c r="AE15" s="78" t="s">
        <v>76</v>
      </c>
      <c r="AF15" s="78"/>
      <c r="AG15" s="78"/>
      <c r="AH15" s="78"/>
      <c r="AI15" s="78"/>
      <c r="AJ15" s="78"/>
      <c r="AK15" s="78"/>
      <c r="AL15" s="78"/>
    </row>
    <row r="16" spans="1:38" x14ac:dyDescent="0.25">
      <c r="A16" s="74"/>
      <c r="B16" s="74"/>
      <c r="I16" s="27">
        <v>45588</v>
      </c>
      <c r="J16" s="28">
        <f t="shared" si="1"/>
        <v>8.3333333333333339</v>
      </c>
      <c r="L16" s="27">
        <v>45636</v>
      </c>
      <c r="M16" s="28">
        <v>8</v>
      </c>
      <c r="O16" s="27">
        <v>45639</v>
      </c>
      <c r="P16" s="28">
        <v>7</v>
      </c>
      <c r="AE16" s="78"/>
      <c r="AF16" s="78"/>
      <c r="AG16" s="78"/>
      <c r="AH16" s="78"/>
      <c r="AI16" s="78"/>
      <c r="AJ16" s="78"/>
      <c r="AK16" s="78"/>
      <c r="AL16" s="78"/>
    </row>
    <row r="17" spans="1:38" x14ac:dyDescent="0.25">
      <c r="A17" s="74"/>
      <c r="B17" s="74"/>
      <c r="I17" s="27">
        <v>45588</v>
      </c>
      <c r="J17" s="28">
        <f t="shared" si="1"/>
        <v>8.3333333333333339</v>
      </c>
      <c r="L17" s="27">
        <v>45636</v>
      </c>
      <c r="M17" s="28">
        <v>8</v>
      </c>
      <c r="O17" s="27">
        <v>45668</v>
      </c>
      <c r="P17" s="28">
        <v>8</v>
      </c>
      <c r="AE17" s="78"/>
      <c r="AF17" s="78"/>
      <c r="AG17" s="78"/>
      <c r="AH17" s="78"/>
      <c r="AI17" s="78"/>
      <c r="AJ17" s="78"/>
      <c r="AK17" s="78"/>
      <c r="AL17" s="78"/>
    </row>
    <row r="18" spans="1:38" x14ac:dyDescent="0.25">
      <c r="A18" s="74"/>
      <c r="B18" s="74"/>
      <c r="I18" s="27">
        <v>45588</v>
      </c>
      <c r="J18" s="28">
        <f t="shared" si="1"/>
        <v>8.3333333333333339</v>
      </c>
      <c r="L18" s="27">
        <v>45636</v>
      </c>
      <c r="M18" s="28">
        <v>8</v>
      </c>
      <c r="O18" s="27">
        <v>45668</v>
      </c>
      <c r="P18" s="28">
        <v>8</v>
      </c>
      <c r="AE18" s="78"/>
      <c r="AF18" s="78"/>
      <c r="AG18" s="78"/>
      <c r="AH18" s="78"/>
      <c r="AI18" s="78"/>
      <c r="AJ18" s="78"/>
      <c r="AK18" s="78"/>
      <c r="AL18" s="78"/>
    </row>
    <row r="19" spans="1:38" x14ac:dyDescent="0.25">
      <c r="A19" s="74"/>
      <c r="B19" s="74"/>
      <c r="I19" s="27">
        <v>45588</v>
      </c>
      <c r="J19" s="28">
        <f t="shared" si="1"/>
        <v>8.3333333333333339</v>
      </c>
      <c r="L19" s="27">
        <v>45636</v>
      </c>
      <c r="M19" s="28">
        <v>8</v>
      </c>
      <c r="O19" s="27">
        <v>45668</v>
      </c>
      <c r="P19" s="28">
        <v>8</v>
      </c>
      <c r="AE19" s="78"/>
      <c r="AF19" s="78"/>
      <c r="AG19" s="78"/>
      <c r="AH19" s="78"/>
      <c r="AI19" s="78"/>
      <c r="AJ19" s="78"/>
      <c r="AK19" s="78"/>
      <c r="AL19" s="78"/>
    </row>
    <row r="20" spans="1:38" x14ac:dyDescent="0.25">
      <c r="A20" s="74"/>
      <c r="B20" s="74"/>
      <c r="I20" s="27">
        <v>45581</v>
      </c>
      <c r="J20" s="32">
        <v>8.3000000000000007</v>
      </c>
      <c r="L20" s="27">
        <v>45636</v>
      </c>
      <c r="M20" s="28">
        <v>8</v>
      </c>
      <c r="O20" s="27">
        <v>45668</v>
      </c>
      <c r="P20" s="28">
        <v>8</v>
      </c>
      <c r="AE20" s="78"/>
      <c r="AF20" s="78"/>
      <c r="AG20" s="78"/>
      <c r="AH20" s="78"/>
      <c r="AI20" s="78"/>
      <c r="AJ20" s="78"/>
      <c r="AK20" s="78"/>
      <c r="AL20" s="78"/>
    </row>
    <row r="21" spans="1:38" x14ac:dyDescent="0.25">
      <c r="A21" s="74"/>
      <c r="B21" s="74"/>
      <c r="I21" s="27">
        <v>45581</v>
      </c>
      <c r="J21" s="32">
        <v>8.3000000000000007</v>
      </c>
      <c r="L21" s="27">
        <v>45636</v>
      </c>
      <c r="M21" s="28">
        <v>8</v>
      </c>
      <c r="O21" s="27">
        <v>45668</v>
      </c>
      <c r="P21" s="28">
        <v>8</v>
      </c>
      <c r="AE21" s="78"/>
      <c r="AF21" s="78"/>
      <c r="AG21" s="78"/>
      <c r="AH21" s="78"/>
      <c r="AI21" s="78"/>
      <c r="AJ21" s="78"/>
      <c r="AK21" s="78"/>
      <c r="AL21" s="78"/>
    </row>
    <row r="22" spans="1:38" x14ac:dyDescent="0.25">
      <c r="A22" s="74"/>
      <c r="B22" s="74"/>
      <c r="I22" s="27">
        <v>45581</v>
      </c>
      <c r="J22" s="32">
        <v>8.3000000000000007</v>
      </c>
      <c r="L22" s="27">
        <v>45636</v>
      </c>
      <c r="M22" s="28">
        <v>8</v>
      </c>
      <c r="O22" s="27">
        <v>45671</v>
      </c>
      <c r="P22" s="28">
        <v>8</v>
      </c>
      <c r="AE22" s="78"/>
      <c r="AF22" s="78"/>
      <c r="AG22" s="78"/>
      <c r="AH22" s="78"/>
      <c r="AI22" s="78"/>
      <c r="AJ22" s="78"/>
      <c r="AK22" s="78"/>
      <c r="AL22" s="78"/>
    </row>
    <row r="23" spans="1:38" x14ac:dyDescent="0.25">
      <c r="A23" s="74"/>
      <c r="B23" s="74"/>
      <c r="I23" s="27">
        <v>45581</v>
      </c>
      <c r="J23" s="32">
        <v>8.3000000000000007</v>
      </c>
      <c r="L23" s="27">
        <v>45636</v>
      </c>
      <c r="M23" s="28">
        <v>8</v>
      </c>
      <c r="O23" s="27">
        <v>45671</v>
      </c>
      <c r="P23" s="28">
        <v>8</v>
      </c>
      <c r="AE23" s="78"/>
      <c r="AF23" s="78"/>
      <c r="AG23" s="78"/>
      <c r="AH23" s="78"/>
      <c r="AI23" s="78"/>
      <c r="AJ23" s="78"/>
      <c r="AK23" s="78"/>
      <c r="AL23" s="78"/>
    </row>
    <row r="24" spans="1:38" x14ac:dyDescent="0.25">
      <c r="A24" s="74"/>
      <c r="B24" s="74"/>
      <c r="I24" s="27">
        <v>45581</v>
      </c>
      <c r="J24" s="32">
        <v>8.3000000000000007</v>
      </c>
      <c r="L24" s="27">
        <v>45636</v>
      </c>
      <c r="M24" s="28">
        <v>8</v>
      </c>
      <c r="O24" s="27">
        <v>45671</v>
      </c>
      <c r="P24" s="28">
        <v>8</v>
      </c>
      <c r="AE24" s="78"/>
      <c r="AF24" s="78"/>
      <c r="AG24" s="78"/>
      <c r="AH24" s="78"/>
      <c r="AI24" s="78"/>
      <c r="AJ24" s="78"/>
      <c r="AK24" s="78"/>
      <c r="AL24" s="78"/>
    </row>
    <row r="25" spans="1:38" x14ac:dyDescent="0.25">
      <c r="A25" s="74"/>
      <c r="B25" s="74"/>
      <c r="I25" s="27">
        <v>45581</v>
      </c>
      <c r="J25" s="32">
        <v>8.3000000000000007</v>
      </c>
      <c r="L25" s="27">
        <v>45636</v>
      </c>
      <c r="M25" s="28">
        <v>8</v>
      </c>
      <c r="O25" s="27">
        <v>45672</v>
      </c>
      <c r="P25" s="28">
        <v>8</v>
      </c>
      <c r="AE25" s="78"/>
      <c r="AF25" s="78"/>
      <c r="AG25" s="78"/>
      <c r="AH25" s="78"/>
      <c r="AI25" s="78"/>
      <c r="AJ25" s="78"/>
      <c r="AK25" s="78"/>
      <c r="AL25" s="78"/>
    </row>
    <row r="26" spans="1:38" x14ac:dyDescent="0.25">
      <c r="A26" s="74"/>
      <c r="B26" s="74"/>
      <c r="I26" s="27">
        <v>45586</v>
      </c>
      <c r="J26" s="32">
        <v>8.3000000000000007</v>
      </c>
      <c r="L26" s="27">
        <v>45636</v>
      </c>
      <c r="M26" s="28">
        <v>8</v>
      </c>
      <c r="O26" s="27">
        <v>45672</v>
      </c>
      <c r="P26" s="28">
        <v>8</v>
      </c>
      <c r="AE26" s="78"/>
      <c r="AF26" s="78"/>
      <c r="AG26" s="78"/>
      <c r="AH26" s="78"/>
      <c r="AI26" s="78"/>
      <c r="AJ26" s="78"/>
      <c r="AK26" s="78"/>
      <c r="AL26" s="78"/>
    </row>
    <row r="27" spans="1:38" x14ac:dyDescent="0.25">
      <c r="A27" s="74"/>
      <c r="B27" s="74"/>
      <c r="I27" s="27">
        <v>45586</v>
      </c>
      <c r="J27" s="32">
        <v>8.3000000000000007</v>
      </c>
      <c r="L27" s="27">
        <v>45636</v>
      </c>
      <c r="M27" s="28">
        <v>8</v>
      </c>
      <c r="O27" s="27">
        <v>45672</v>
      </c>
      <c r="P27" s="28">
        <v>8</v>
      </c>
      <c r="AE27" s="78"/>
      <c r="AF27" s="78"/>
      <c r="AG27" s="78"/>
      <c r="AH27" s="78"/>
      <c r="AI27" s="78"/>
      <c r="AJ27" s="78"/>
      <c r="AK27" s="78"/>
      <c r="AL27" s="78"/>
    </row>
    <row r="28" spans="1:38" x14ac:dyDescent="0.25">
      <c r="A28" s="74"/>
      <c r="B28" s="74"/>
      <c r="I28" s="27">
        <v>45586</v>
      </c>
      <c r="J28" s="32">
        <v>8.3000000000000007</v>
      </c>
      <c r="L28" s="27">
        <v>45636</v>
      </c>
      <c r="M28" s="28">
        <v>8</v>
      </c>
      <c r="O28" s="27">
        <v>45672</v>
      </c>
      <c r="P28" s="28">
        <v>8</v>
      </c>
      <c r="AE28" s="78"/>
      <c r="AF28" s="78"/>
      <c r="AG28" s="78"/>
      <c r="AH28" s="78"/>
      <c r="AI28" s="78"/>
      <c r="AJ28" s="78"/>
      <c r="AK28" s="78"/>
      <c r="AL28" s="78"/>
    </row>
    <row r="29" spans="1:38" x14ac:dyDescent="0.25">
      <c r="A29" s="74"/>
      <c r="B29" s="74"/>
      <c r="I29" s="27">
        <v>45586</v>
      </c>
      <c r="J29" s="32">
        <v>8.3000000000000007</v>
      </c>
      <c r="L29" s="27">
        <v>45636</v>
      </c>
      <c r="M29" s="28">
        <v>8</v>
      </c>
      <c r="O29" s="27">
        <v>45673</v>
      </c>
      <c r="P29" s="28">
        <v>8</v>
      </c>
      <c r="AE29" s="78"/>
      <c r="AF29" s="78"/>
      <c r="AG29" s="78"/>
      <c r="AH29" s="78"/>
      <c r="AI29" s="78"/>
      <c r="AJ29" s="78"/>
      <c r="AK29" s="78"/>
      <c r="AL29" s="78"/>
    </row>
    <row r="30" spans="1:38" x14ac:dyDescent="0.25">
      <c r="A30" s="74"/>
      <c r="B30" s="74"/>
      <c r="I30" s="27">
        <v>45586</v>
      </c>
      <c r="J30" s="32">
        <v>8.3000000000000007</v>
      </c>
      <c r="L30" s="27">
        <v>45636</v>
      </c>
      <c r="M30" s="28">
        <v>8</v>
      </c>
      <c r="O30" s="27">
        <v>45673</v>
      </c>
      <c r="P30" s="28">
        <v>8</v>
      </c>
      <c r="AE30" s="78"/>
      <c r="AF30" s="78"/>
      <c r="AG30" s="78"/>
      <c r="AH30" s="78"/>
      <c r="AI30" s="78"/>
      <c r="AJ30" s="78"/>
      <c r="AK30" s="78"/>
      <c r="AL30" s="78"/>
    </row>
    <row r="31" spans="1:38" x14ac:dyDescent="0.25">
      <c r="A31" s="74"/>
      <c r="B31" s="74"/>
      <c r="I31" s="27">
        <v>45586</v>
      </c>
      <c r="J31" s="32">
        <v>8.3000000000000007</v>
      </c>
      <c r="L31" s="27">
        <v>45636</v>
      </c>
      <c r="M31" s="28">
        <v>8</v>
      </c>
      <c r="O31" s="27">
        <v>45673</v>
      </c>
      <c r="P31" s="28">
        <v>8</v>
      </c>
      <c r="AE31" s="78"/>
      <c r="AF31" s="78"/>
      <c r="AG31" s="78"/>
      <c r="AH31" s="78"/>
      <c r="AI31" s="78"/>
      <c r="AJ31" s="78"/>
      <c r="AK31" s="78"/>
      <c r="AL31" s="78"/>
    </row>
    <row r="32" spans="1:38" x14ac:dyDescent="0.25">
      <c r="A32" s="74"/>
      <c r="B32" s="74"/>
      <c r="I32" s="27">
        <v>45588</v>
      </c>
      <c r="J32" s="32">
        <v>8.3000000000000007</v>
      </c>
      <c r="L32" s="27">
        <v>45636</v>
      </c>
      <c r="M32" s="28">
        <v>8</v>
      </c>
      <c r="O32" s="27">
        <v>45673</v>
      </c>
      <c r="P32" s="28">
        <v>8</v>
      </c>
      <c r="AE32" s="78"/>
      <c r="AF32" s="78"/>
      <c r="AG32" s="78"/>
      <c r="AH32" s="78"/>
      <c r="AI32" s="78"/>
      <c r="AJ32" s="78"/>
      <c r="AK32" s="78"/>
      <c r="AL32" s="78"/>
    </row>
    <row r="33" spans="1:38" x14ac:dyDescent="0.25">
      <c r="A33" s="74"/>
      <c r="B33" s="74"/>
      <c r="I33" s="27">
        <v>45588</v>
      </c>
      <c r="J33" s="32">
        <v>8.3000000000000007</v>
      </c>
      <c r="L33" s="27">
        <v>45636</v>
      </c>
      <c r="M33" s="28">
        <v>8</v>
      </c>
      <c r="O33" s="27">
        <v>45673</v>
      </c>
      <c r="P33" s="28">
        <v>8</v>
      </c>
      <c r="AE33" s="78"/>
      <c r="AF33" s="78"/>
      <c r="AG33" s="78"/>
      <c r="AH33" s="78"/>
      <c r="AI33" s="78"/>
      <c r="AJ33" s="78"/>
      <c r="AK33" s="78"/>
      <c r="AL33" s="78"/>
    </row>
    <row r="34" spans="1:38" x14ac:dyDescent="0.25">
      <c r="A34" s="74"/>
      <c r="B34" s="74"/>
      <c r="I34" s="27">
        <v>45588</v>
      </c>
      <c r="J34" s="32">
        <v>8.3000000000000007</v>
      </c>
      <c r="L34" s="27">
        <v>45636</v>
      </c>
      <c r="M34" s="28">
        <v>8</v>
      </c>
      <c r="O34" s="27"/>
      <c r="P34" s="28"/>
      <c r="AE34" s="78"/>
      <c r="AF34" s="78"/>
      <c r="AG34" s="78"/>
      <c r="AH34" s="78"/>
      <c r="AI34" s="78"/>
      <c r="AJ34" s="78"/>
      <c r="AK34" s="78"/>
      <c r="AL34" s="78"/>
    </row>
    <row r="35" spans="1:38" x14ac:dyDescent="0.25">
      <c r="A35" s="74"/>
      <c r="B35" s="74"/>
      <c r="I35" s="27">
        <v>45588</v>
      </c>
      <c r="J35" s="32">
        <v>8.3000000000000007</v>
      </c>
      <c r="L35" s="27">
        <v>45636</v>
      </c>
      <c r="M35" s="28">
        <v>8</v>
      </c>
      <c r="O35" s="27"/>
      <c r="P35" s="28"/>
      <c r="AE35" s="78"/>
      <c r="AF35" s="78"/>
      <c r="AG35" s="78"/>
      <c r="AH35" s="78"/>
      <c r="AI35" s="78"/>
      <c r="AJ35" s="78"/>
      <c r="AK35" s="78"/>
      <c r="AL35" s="78"/>
    </row>
    <row r="36" spans="1:38" x14ac:dyDescent="0.25">
      <c r="A36" s="74"/>
      <c r="B36" s="74"/>
      <c r="I36" s="27">
        <v>45588</v>
      </c>
      <c r="J36" s="32">
        <v>8.3000000000000007</v>
      </c>
      <c r="L36" s="27">
        <v>45636</v>
      </c>
      <c r="M36" s="28">
        <v>8</v>
      </c>
      <c r="O36" s="27">
        <v>45674</v>
      </c>
      <c r="P36" s="28">
        <v>8</v>
      </c>
    </row>
    <row r="37" spans="1:38" x14ac:dyDescent="0.25">
      <c r="A37" s="74"/>
      <c r="B37" s="74"/>
      <c r="I37" s="27">
        <v>45588</v>
      </c>
      <c r="J37" s="32">
        <v>8.3000000000000007</v>
      </c>
      <c r="L37" s="27">
        <v>45636</v>
      </c>
      <c r="M37" s="28">
        <v>8</v>
      </c>
      <c r="O37" s="27">
        <v>45674</v>
      </c>
      <c r="P37" s="28">
        <v>8</v>
      </c>
    </row>
    <row r="38" spans="1:38" x14ac:dyDescent="0.25">
      <c r="A38" s="74"/>
      <c r="B38" s="74"/>
      <c r="I38" s="27">
        <v>45588</v>
      </c>
      <c r="J38" s="32">
        <v>8.3000000000000007</v>
      </c>
      <c r="L38" s="27">
        <v>45636</v>
      </c>
      <c r="M38" s="28">
        <v>8</v>
      </c>
      <c r="O38" s="27">
        <v>45674</v>
      </c>
      <c r="P38" s="28">
        <v>8</v>
      </c>
    </row>
    <row r="39" spans="1:38" x14ac:dyDescent="0.25">
      <c r="A39" s="74"/>
      <c r="B39" s="74"/>
      <c r="I39" s="27">
        <v>45588</v>
      </c>
      <c r="J39" s="32">
        <v>8.3000000000000007</v>
      </c>
      <c r="L39" s="27">
        <v>45636</v>
      </c>
      <c r="M39" s="28">
        <v>8</v>
      </c>
      <c r="O39" s="27">
        <v>45674</v>
      </c>
      <c r="P39" s="28">
        <v>8</v>
      </c>
    </row>
    <row r="40" spans="1:38" x14ac:dyDescent="0.25">
      <c r="A40" s="74"/>
      <c r="B40" s="74"/>
      <c r="I40" s="27">
        <v>45588</v>
      </c>
      <c r="J40" s="32">
        <v>8.3000000000000007</v>
      </c>
      <c r="L40" s="27">
        <v>45636</v>
      </c>
      <c r="M40" s="28">
        <v>8</v>
      </c>
      <c r="O40" s="27">
        <v>45674</v>
      </c>
      <c r="P40" s="28">
        <v>8</v>
      </c>
    </row>
    <row r="41" spans="1:38" x14ac:dyDescent="0.25">
      <c r="A41" s="74"/>
      <c r="B41" s="74"/>
      <c r="I41" s="27">
        <v>45588</v>
      </c>
      <c r="J41" s="32">
        <v>6.8650000000000002</v>
      </c>
      <c r="L41" s="27">
        <v>45636</v>
      </c>
      <c r="M41" s="28">
        <v>8</v>
      </c>
      <c r="O41" s="27">
        <v>45678</v>
      </c>
      <c r="P41" s="28">
        <v>8</v>
      </c>
    </row>
    <row r="42" spans="1:38" x14ac:dyDescent="0.25">
      <c r="A42" s="74"/>
      <c r="B42" s="74"/>
      <c r="I42" s="27">
        <v>45597</v>
      </c>
      <c r="J42" s="32">
        <v>8.3000000000000007</v>
      </c>
      <c r="L42" s="27">
        <v>45636</v>
      </c>
      <c r="M42" s="28">
        <v>8</v>
      </c>
      <c r="O42" s="27">
        <v>45678</v>
      </c>
      <c r="P42" s="28">
        <v>8</v>
      </c>
    </row>
    <row r="43" spans="1:38" x14ac:dyDescent="0.25">
      <c r="A43" s="74"/>
      <c r="B43" s="74"/>
      <c r="I43" s="27">
        <v>45597</v>
      </c>
      <c r="J43" s="32">
        <v>8.3000000000000007</v>
      </c>
      <c r="L43" s="27">
        <v>45636</v>
      </c>
      <c r="M43" s="28">
        <v>8</v>
      </c>
      <c r="O43" s="27">
        <v>45679</v>
      </c>
      <c r="P43" s="28">
        <v>8</v>
      </c>
    </row>
    <row r="44" spans="1:38" x14ac:dyDescent="0.25">
      <c r="A44" s="74"/>
      <c r="B44" s="74"/>
      <c r="I44" s="27">
        <v>45597</v>
      </c>
      <c r="J44" s="32">
        <v>8.3000000000000007</v>
      </c>
      <c r="L44" s="27">
        <v>45636</v>
      </c>
      <c r="M44" s="28">
        <v>8</v>
      </c>
      <c r="O44" s="27">
        <v>45679</v>
      </c>
      <c r="P44" s="28">
        <v>8</v>
      </c>
    </row>
    <row r="45" spans="1:38" x14ac:dyDescent="0.25">
      <c r="A45" s="74"/>
      <c r="B45" s="74"/>
      <c r="I45" s="27">
        <v>45597</v>
      </c>
      <c r="J45" s="32">
        <v>8.3000000000000007</v>
      </c>
      <c r="L45" s="27">
        <v>45636</v>
      </c>
      <c r="M45" s="28">
        <v>8</v>
      </c>
      <c r="O45" s="27">
        <v>45679</v>
      </c>
      <c r="P45" s="28">
        <v>8</v>
      </c>
    </row>
    <row r="46" spans="1:38" x14ac:dyDescent="0.25">
      <c r="A46" s="74"/>
      <c r="B46" s="74"/>
      <c r="I46" s="27">
        <v>45597</v>
      </c>
      <c r="J46" s="32">
        <v>8.3000000000000007</v>
      </c>
      <c r="L46" s="27">
        <v>45637</v>
      </c>
      <c r="M46" s="28">
        <v>8</v>
      </c>
      <c r="O46" s="27">
        <v>45681</v>
      </c>
      <c r="P46" s="28">
        <v>8</v>
      </c>
    </row>
    <row r="47" spans="1:38" x14ac:dyDescent="0.25">
      <c r="A47" s="74"/>
      <c r="B47" s="74"/>
      <c r="I47" s="27">
        <v>45597</v>
      </c>
      <c r="J47" s="32">
        <v>8.3000000000000007</v>
      </c>
      <c r="L47" s="27">
        <v>45637</v>
      </c>
      <c r="M47" s="28">
        <v>8</v>
      </c>
      <c r="O47" s="27">
        <v>45681</v>
      </c>
      <c r="P47" s="28">
        <v>8</v>
      </c>
    </row>
    <row r="48" spans="1:38" x14ac:dyDescent="0.25">
      <c r="A48" s="74"/>
      <c r="B48" s="74"/>
      <c r="I48" s="27">
        <v>45597</v>
      </c>
      <c r="J48" s="32">
        <v>8.3000000000000007</v>
      </c>
      <c r="L48" s="27">
        <v>45637</v>
      </c>
      <c r="M48" s="28">
        <v>8</v>
      </c>
      <c r="O48" s="27">
        <v>45681</v>
      </c>
      <c r="P48" s="28">
        <v>8</v>
      </c>
    </row>
    <row r="49" spans="1:13" x14ac:dyDescent="0.25">
      <c r="A49" s="74"/>
      <c r="B49" s="74"/>
      <c r="I49" s="27">
        <v>45597</v>
      </c>
      <c r="J49" s="32">
        <v>8.3000000000000007</v>
      </c>
      <c r="L49" s="27">
        <v>45637</v>
      </c>
      <c r="M49" s="28">
        <v>8</v>
      </c>
    </row>
    <row r="50" spans="1:13" x14ac:dyDescent="0.25">
      <c r="A50" s="74"/>
      <c r="B50" s="74"/>
      <c r="I50" s="27">
        <v>45597</v>
      </c>
      <c r="J50" s="32">
        <v>8.3000000000000007</v>
      </c>
      <c r="L50" s="27">
        <v>45637</v>
      </c>
      <c r="M50" s="28">
        <v>8</v>
      </c>
    </row>
    <row r="51" spans="1:13" x14ac:dyDescent="0.25">
      <c r="A51" s="74"/>
      <c r="B51" s="74"/>
      <c r="I51" s="27">
        <v>45597</v>
      </c>
      <c r="J51" s="32">
        <v>8.3000000000000007</v>
      </c>
      <c r="L51" s="27">
        <v>45637</v>
      </c>
      <c r="M51" s="28">
        <v>8</v>
      </c>
    </row>
    <row r="52" spans="1:13" x14ac:dyDescent="0.25">
      <c r="A52" s="74"/>
      <c r="B52" s="74"/>
      <c r="I52" s="27">
        <v>45597</v>
      </c>
      <c r="J52" s="32">
        <v>8.3000000000000007</v>
      </c>
      <c r="L52" s="27">
        <v>45637</v>
      </c>
      <c r="M52" s="28">
        <v>8</v>
      </c>
    </row>
    <row r="53" spans="1:13" x14ac:dyDescent="0.25">
      <c r="A53" s="74"/>
      <c r="B53" s="74"/>
      <c r="I53" s="27">
        <v>45597</v>
      </c>
      <c r="J53" s="32">
        <v>8.3000000000000007</v>
      </c>
      <c r="L53" s="27">
        <v>45637</v>
      </c>
      <c r="M53" s="28">
        <v>8</v>
      </c>
    </row>
    <row r="54" spans="1:13" x14ac:dyDescent="0.25">
      <c r="A54" s="74"/>
      <c r="B54" s="74"/>
      <c r="I54" s="27">
        <v>45604</v>
      </c>
      <c r="J54" s="32">
        <v>8.3000000000000007</v>
      </c>
      <c r="L54" s="27">
        <v>45637</v>
      </c>
      <c r="M54" s="28">
        <v>8</v>
      </c>
    </row>
    <row r="55" spans="1:13" x14ac:dyDescent="0.25">
      <c r="A55" s="74"/>
      <c r="B55" s="74"/>
      <c r="I55" s="27">
        <v>45604</v>
      </c>
      <c r="J55" s="32">
        <v>8.3000000000000007</v>
      </c>
      <c r="L55" s="27">
        <v>45637</v>
      </c>
      <c r="M55" s="28">
        <v>8</v>
      </c>
    </row>
    <row r="56" spans="1:13" x14ac:dyDescent="0.25">
      <c r="A56" s="74"/>
      <c r="B56" s="74"/>
      <c r="I56" s="27">
        <v>45604</v>
      </c>
      <c r="J56" s="32">
        <v>8.3000000000000007</v>
      </c>
      <c r="L56" s="27">
        <v>45637</v>
      </c>
      <c r="M56" s="28">
        <v>8</v>
      </c>
    </row>
    <row r="57" spans="1:13" x14ac:dyDescent="0.25">
      <c r="A57" s="74"/>
      <c r="B57" s="74"/>
      <c r="I57" s="27">
        <v>45604</v>
      </c>
      <c r="J57" s="32">
        <v>8.3000000000000007</v>
      </c>
      <c r="L57" s="27">
        <v>45637</v>
      </c>
      <c r="M57" s="28">
        <v>8</v>
      </c>
    </row>
    <row r="58" spans="1:13" x14ac:dyDescent="0.25">
      <c r="A58" s="74"/>
      <c r="B58" s="74"/>
      <c r="I58" s="27">
        <v>45604</v>
      </c>
      <c r="J58" s="32">
        <v>8.3000000000000007</v>
      </c>
      <c r="L58" s="27">
        <v>45637</v>
      </c>
      <c r="M58" s="28">
        <v>8</v>
      </c>
    </row>
    <row r="59" spans="1:13" x14ac:dyDescent="0.25">
      <c r="A59" s="74"/>
      <c r="B59" s="74"/>
      <c r="I59" s="27">
        <v>45604</v>
      </c>
      <c r="J59" s="32">
        <v>8.3000000000000007</v>
      </c>
      <c r="L59" s="27">
        <v>45637</v>
      </c>
      <c r="M59" s="28">
        <v>8</v>
      </c>
    </row>
    <row r="60" spans="1:13" x14ac:dyDescent="0.25">
      <c r="A60" s="74"/>
      <c r="B60" s="74"/>
      <c r="I60" s="27">
        <v>45604</v>
      </c>
      <c r="J60" s="32">
        <v>8.3000000000000007</v>
      </c>
      <c r="L60" s="27">
        <v>45637</v>
      </c>
      <c r="M60" s="28">
        <v>8</v>
      </c>
    </row>
    <row r="61" spans="1:13" x14ac:dyDescent="0.25">
      <c r="A61" s="74"/>
      <c r="B61" s="74"/>
      <c r="I61" s="27">
        <v>45604</v>
      </c>
      <c r="J61" s="32">
        <v>8.3000000000000007</v>
      </c>
      <c r="L61" s="27">
        <v>45637</v>
      </c>
      <c r="M61" s="28">
        <v>8</v>
      </c>
    </row>
    <row r="62" spans="1:13" x14ac:dyDescent="0.25">
      <c r="A62" s="74"/>
      <c r="B62" s="74"/>
      <c r="I62" s="27">
        <v>45604</v>
      </c>
      <c r="J62" s="32">
        <v>8.3000000000000007</v>
      </c>
      <c r="L62" s="27">
        <v>45637</v>
      </c>
      <c r="M62" s="28">
        <v>8</v>
      </c>
    </row>
    <row r="63" spans="1:13" x14ac:dyDescent="0.25">
      <c r="A63" s="74"/>
      <c r="B63" s="74"/>
      <c r="I63" s="27">
        <v>45604</v>
      </c>
      <c r="J63" s="32">
        <v>8.3000000000000007</v>
      </c>
      <c r="L63" s="27">
        <v>45637</v>
      </c>
      <c r="M63" s="28">
        <v>8</v>
      </c>
    </row>
    <row r="64" spans="1:13" x14ac:dyDescent="0.25">
      <c r="A64" s="74"/>
      <c r="B64" s="74"/>
      <c r="I64" s="27">
        <v>45604</v>
      </c>
      <c r="J64" s="32">
        <v>8.3000000000000007</v>
      </c>
      <c r="L64" s="27">
        <v>45637</v>
      </c>
      <c r="M64" s="28">
        <v>6</v>
      </c>
    </row>
    <row r="65" spans="1:15" x14ac:dyDescent="0.25">
      <c r="A65" s="74"/>
      <c r="B65" s="74"/>
      <c r="I65" s="27">
        <v>45605</v>
      </c>
      <c r="J65" s="32">
        <v>8.3000000000000007</v>
      </c>
      <c r="L65" s="27">
        <v>45637</v>
      </c>
      <c r="M65" s="28">
        <v>6</v>
      </c>
    </row>
    <row r="66" spans="1:15" x14ac:dyDescent="0.25">
      <c r="A66" s="74"/>
      <c r="B66" s="74"/>
      <c r="I66" s="27">
        <v>45605</v>
      </c>
      <c r="J66" s="32">
        <v>8.3000000000000007</v>
      </c>
      <c r="L66" s="27">
        <v>45637</v>
      </c>
      <c r="M66" s="28">
        <v>6.75</v>
      </c>
    </row>
    <row r="67" spans="1:15" x14ac:dyDescent="0.25">
      <c r="A67" s="74"/>
      <c r="B67" s="74"/>
      <c r="I67" s="27">
        <v>45605</v>
      </c>
      <c r="J67" s="32">
        <v>8.3000000000000007</v>
      </c>
    </row>
    <row r="68" spans="1:15" x14ac:dyDescent="0.25">
      <c r="A68" s="74"/>
      <c r="B68" s="74"/>
      <c r="I68" s="27">
        <v>45605</v>
      </c>
      <c r="J68" s="32">
        <v>8.3000000000000007</v>
      </c>
    </row>
    <row r="69" spans="1:15" x14ac:dyDescent="0.25">
      <c r="A69" s="74"/>
      <c r="B69" s="74"/>
      <c r="I69" s="27">
        <v>45605</v>
      </c>
      <c r="J69" s="32">
        <v>8.3000000000000007</v>
      </c>
    </row>
    <row r="70" spans="1:15" x14ac:dyDescent="0.25">
      <c r="A70" s="74"/>
      <c r="B70" s="74"/>
      <c r="I70" s="27">
        <v>45605</v>
      </c>
      <c r="J70" s="32">
        <v>6.7050000000000001</v>
      </c>
    </row>
    <row r="71" spans="1:15" x14ac:dyDescent="0.25">
      <c r="I71" s="27">
        <v>45605</v>
      </c>
      <c r="J71" s="32">
        <v>4.8650000000000002</v>
      </c>
    </row>
    <row r="75" spans="1:15" x14ac:dyDescent="0.25">
      <c r="A75" s="17" t="s">
        <v>77</v>
      </c>
    </row>
    <row r="76" spans="1:15" x14ac:dyDescent="0.25">
      <c r="A76" t="s">
        <v>324</v>
      </c>
    </row>
    <row r="77" spans="1:15" ht="29.25" x14ac:dyDescent="0.25">
      <c r="A77" s="33" t="s">
        <v>2</v>
      </c>
      <c r="B77" s="33" t="s">
        <v>0</v>
      </c>
      <c r="C77" s="33" t="s">
        <v>78</v>
      </c>
      <c r="D77" s="33" t="s">
        <v>79</v>
      </c>
      <c r="E77" s="33" t="s">
        <v>80</v>
      </c>
      <c r="F77" s="33" t="s">
        <v>81</v>
      </c>
      <c r="G77" s="33" t="s">
        <v>82</v>
      </c>
      <c r="H77" s="33" t="s">
        <v>83</v>
      </c>
      <c r="I77" s="33" t="s">
        <v>84</v>
      </c>
      <c r="J77" s="34" t="s">
        <v>85</v>
      </c>
      <c r="K77" s="33" t="s">
        <v>86</v>
      </c>
      <c r="L77" s="35" t="s">
        <v>87</v>
      </c>
      <c r="M77" s="35" t="s">
        <v>88</v>
      </c>
      <c r="N77" s="36" t="s">
        <v>89</v>
      </c>
      <c r="O77" s="37" t="s">
        <v>90</v>
      </c>
    </row>
    <row r="78" spans="1:15" ht="40.5" customHeight="1" x14ac:dyDescent="0.25">
      <c r="A78" s="37">
        <v>2025</v>
      </c>
      <c r="B78" s="37">
        <v>3</v>
      </c>
      <c r="C78" s="37" t="s">
        <v>91</v>
      </c>
      <c r="D78" s="37" t="s">
        <v>92</v>
      </c>
      <c r="E78" s="37" t="s">
        <v>93</v>
      </c>
      <c r="F78" s="37">
        <v>10194871</v>
      </c>
      <c r="G78" s="37" t="s">
        <v>94</v>
      </c>
      <c r="H78" s="37" t="s">
        <v>95</v>
      </c>
      <c r="I78" s="37">
        <v>51</v>
      </c>
      <c r="J78" s="38" t="s">
        <v>96</v>
      </c>
      <c r="K78" s="39">
        <v>1219</v>
      </c>
      <c r="L78" s="37" t="s">
        <v>97</v>
      </c>
      <c r="M78" s="37" t="s">
        <v>98</v>
      </c>
      <c r="N78" s="36" t="s">
        <v>99</v>
      </c>
      <c r="O78" s="37" t="s">
        <v>100</v>
      </c>
    </row>
    <row r="79" spans="1:15" ht="24.75" customHeight="1" x14ac:dyDescent="0.25">
      <c r="A79" s="37">
        <v>2025</v>
      </c>
      <c r="B79" s="37">
        <v>3</v>
      </c>
      <c r="C79" s="37" t="s">
        <v>91</v>
      </c>
      <c r="D79" s="37" t="s">
        <v>92</v>
      </c>
      <c r="E79" s="37" t="s">
        <v>93</v>
      </c>
      <c r="F79" s="37">
        <v>10057467</v>
      </c>
      <c r="G79" s="37" t="s">
        <v>101</v>
      </c>
      <c r="H79" s="37" t="s">
        <v>95</v>
      </c>
      <c r="I79" s="37">
        <v>80</v>
      </c>
      <c r="J79" s="38" t="s">
        <v>102</v>
      </c>
      <c r="K79" s="39">
        <v>418</v>
      </c>
      <c r="L79" s="37" t="s">
        <v>97</v>
      </c>
      <c r="M79" s="37" t="s">
        <v>98</v>
      </c>
      <c r="N79" s="36" t="s">
        <v>103</v>
      </c>
      <c r="O79" s="37" t="s">
        <v>104</v>
      </c>
    </row>
    <row r="82" spans="1:14" ht="30" x14ac:dyDescent="0.25">
      <c r="A82" s="40" t="s">
        <v>2</v>
      </c>
      <c r="B82" s="40" t="s">
        <v>0</v>
      </c>
      <c r="C82" s="40" t="s">
        <v>78</v>
      </c>
      <c r="D82" s="40" t="s">
        <v>79</v>
      </c>
      <c r="E82" s="40" t="s">
        <v>80</v>
      </c>
      <c r="F82" s="40" t="s">
        <v>81</v>
      </c>
      <c r="G82" s="40" t="s">
        <v>82</v>
      </c>
      <c r="H82" s="40" t="s">
        <v>83</v>
      </c>
      <c r="I82" s="40" t="s">
        <v>84</v>
      </c>
      <c r="J82" s="41" t="s">
        <v>85</v>
      </c>
      <c r="K82" s="40" t="s">
        <v>86</v>
      </c>
      <c r="L82" s="42" t="s">
        <v>87</v>
      </c>
      <c r="M82" s="42" t="s">
        <v>88</v>
      </c>
      <c r="N82" s="43" t="s">
        <v>105</v>
      </c>
    </row>
    <row r="83" spans="1:14" ht="33.75" customHeight="1" x14ac:dyDescent="0.25">
      <c r="A83" s="37">
        <v>2025</v>
      </c>
      <c r="B83" s="37">
        <v>4</v>
      </c>
      <c r="C83" s="37" t="s">
        <v>91</v>
      </c>
      <c r="D83" s="37" t="s">
        <v>92</v>
      </c>
      <c r="E83" s="37" t="s">
        <v>93</v>
      </c>
      <c r="F83" s="37">
        <v>10194871</v>
      </c>
      <c r="G83" s="37" t="s">
        <v>94</v>
      </c>
      <c r="H83" s="37" t="s">
        <v>95</v>
      </c>
      <c r="I83" s="37">
        <v>51</v>
      </c>
      <c r="J83" s="44" t="s">
        <v>96</v>
      </c>
      <c r="K83" s="45">
        <v>1218.75</v>
      </c>
      <c r="L83" s="37" t="s">
        <v>97</v>
      </c>
      <c r="M83" s="37" t="s">
        <v>98</v>
      </c>
      <c r="N83" s="46" t="s">
        <v>106</v>
      </c>
    </row>
    <row r="84" spans="1:14" ht="23.25" customHeight="1" x14ac:dyDescent="0.25">
      <c r="A84" s="37">
        <v>2025</v>
      </c>
      <c r="B84" s="37">
        <v>4</v>
      </c>
      <c r="C84" s="37" t="s">
        <v>91</v>
      </c>
      <c r="D84" s="37" t="s">
        <v>92</v>
      </c>
      <c r="E84" s="37" t="s">
        <v>93</v>
      </c>
      <c r="F84" s="37">
        <v>10057467</v>
      </c>
      <c r="G84" s="37" t="s">
        <v>101</v>
      </c>
      <c r="H84" s="37" t="s">
        <v>95</v>
      </c>
      <c r="I84" s="37">
        <v>80</v>
      </c>
      <c r="J84" s="44" t="s">
        <v>102</v>
      </c>
      <c r="K84" s="45">
        <v>418.48</v>
      </c>
      <c r="L84" s="37" t="s">
        <v>97</v>
      </c>
      <c r="M84" s="37" t="s">
        <v>98</v>
      </c>
      <c r="N84" s="46" t="s">
        <v>107</v>
      </c>
    </row>
    <row r="85" spans="1:14" ht="22.5" customHeight="1" x14ac:dyDescent="0.25">
      <c r="A85" s="37">
        <v>2025</v>
      </c>
      <c r="B85" s="37">
        <v>4</v>
      </c>
      <c r="C85" s="37" t="s">
        <v>91</v>
      </c>
      <c r="D85" s="37" t="s">
        <v>92</v>
      </c>
      <c r="E85" s="37" t="s">
        <v>93</v>
      </c>
      <c r="F85" s="37">
        <v>10142583</v>
      </c>
      <c r="G85" s="37" t="s">
        <v>108</v>
      </c>
      <c r="H85" s="37" t="s">
        <v>95</v>
      </c>
      <c r="I85" s="37">
        <v>20</v>
      </c>
      <c r="J85" s="44" t="s">
        <v>102</v>
      </c>
      <c r="K85" s="45">
        <v>317.39999999999998</v>
      </c>
      <c r="L85" s="37" t="s">
        <v>97</v>
      </c>
      <c r="M85" s="37" t="s">
        <v>98</v>
      </c>
      <c r="N85" s="46" t="s">
        <v>109</v>
      </c>
    </row>
  </sheetData>
  <mergeCells count="6">
    <mergeCell ref="F1:G1"/>
    <mergeCell ref="I1:J1"/>
    <mergeCell ref="L1:M1"/>
    <mergeCell ref="AE1:AL13"/>
    <mergeCell ref="A6:B70"/>
    <mergeCell ref="AE15:AL35"/>
  </mergeCell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45187E-3A14-4D96-86D1-F260061880BD}">
  <dimension ref="A1:BV108"/>
  <sheetViews>
    <sheetView zoomScale="44" zoomScaleNormal="44" workbookViewId="0">
      <selection sqref="A1:I36"/>
    </sheetView>
  </sheetViews>
  <sheetFormatPr baseColWidth="10" defaultRowHeight="15" x14ac:dyDescent="0.25"/>
  <sheetData>
    <row r="1" spans="1:74" ht="15" customHeight="1" x14ac:dyDescent="0.25">
      <c r="A1" s="84" t="s">
        <v>110</v>
      </c>
      <c r="B1" s="84"/>
      <c r="C1" s="84"/>
      <c r="D1" s="84"/>
      <c r="E1" s="84"/>
      <c r="F1" s="84"/>
      <c r="G1" s="84"/>
      <c r="H1" s="84"/>
      <c r="I1" s="84"/>
    </row>
    <row r="2" spans="1:74" x14ac:dyDescent="0.25">
      <c r="A2" s="84"/>
      <c r="B2" s="84"/>
      <c r="C2" s="84"/>
      <c r="D2" s="84"/>
      <c r="E2" s="84"/>
      <c r="F2" s="84"/>
      <c r="G2" s="84"/>
      <c r="H2" s="84"/>
      <c r="I2" s="84"/>
      <c r="AE2" s="80" t="s">
        <v>111</v>
      </c>
      <c r="AF2" s="80"/>
      <c r="AG2" s="80"/>
      <c r="AH2" s="80"/>
      <c r="AI2" s="80"/>
      <c r="AJ2" s="80"/>
      <c r="AK2" s="80"/>
      <c r="AM2" t="s">
        <v>112</v>
      </c>
      <c r="BS2" s="80" t="s">
        <v>113</v>
      </c>
      <c r="BT2" s="80"/>
      <c r="BU2" s="80"/>
      <c r="BV2" s="80"/>
    </row>
    <row r="3" spans="1:74" x14ac:dyDescent="0.25">
      <c r="A3" s="84"/>
      <c r="B3" s="84"/>
      <c r="C3" s="84"/>
      <c r="D3" s="84"/>
      <c r="E3" s="84"/>
      <c r="F3" s="84"/>
      <c r="G3" s="84"/>
      <c r="H3" s="84"/>
      <c r="I3" s="84"/>
      <c r="AE3" s="80"/>
      <c r="AF3" s="80"/>
      <c r="AG3" s="80"/>
      <c r="AH3" s="80"/>
      <c r="AI3" s="80"/>
      <c r="AJ3" s="80"/>
      <c r="AK3" s="80"/>
    </row>
    <row r="4" spans="1:74" x14ac:dyDescent="0.25">
      <c r="A4" s="84"/>
      <c r="B4" s="84"/>
      <c r="C4" s="84"/>
      <c r="D4" s="84"/>
      <c r="E4" s="84"/>
      <c r="F4" s="84"/>
      <c r="G4" s="84"/>
      <c r="H4" s="84"/>
      <c r="I4" s="84"/>
      <c r="AE4" s="80"/>
      <c r="AF4" s="80"/>
      <c r="AG4" s="80"/>
      <c r="AH4" s="80"/>
      <c r="AI4" s="80"/>
      <c r="AJ4" s="80"/>
      <c r="AK4" s="80"/>
    </row>
    <row r="5" spans="1:74" x14ac:dyDescent="0.25">
      <c r="A5" s="84"/>
      <c r="B5" s="84"/>
      <c r="C5" s="84"/>
      <c r="D5" s="84"/>
      <c r="E5" s="84"/>
      <c r="F5" s="84"/>
      <c r="G5" s="84"/>
      <c r="H5" s="84"/>
      <c r="I5" s="84"/>
    </row>
    <row r="6" spans="1:74" x14ac:dyDescent="0.25">
      <c r="A6" s="84"/>
      <c r="B6" s="84"/>
      <c r="C6" s="84"/>
      <c r="D6" s="84"/>
      <c r="E6" s="84"/>
      <c r="F6" s="84"/>
      <c r="G6" s="84"/>
      <c r="H6" s="84"/>
      <c r="I6" s="84"/>
    </row>
    <row r="7" spans="1:74" x14ac:dyDescent="0.25">
      <c r="A7" s="84"/>
      <c r="B7" s="84"/>
      <c r="C7" s="84"/>
      <c r="D7" s="84"/>
      <c r="E7" s="84"/>
      <c r="F7" s="84"/>
      <c r="G7" s="84"/>
      <c r="H7" s="84"/>
      <c r="I7" s="84"/>
    </row>
    <row r="8" spans="1:74" x14ac:dyDescent="0.25">
      <c r="A8" s="84"/>
      <c r="B8" s="84"/>
      <c r="C8" s="84"/>
      <c r="D8" s="84"/>
      <c r="E8" s="84"/>
      <c r="F8" s="84"/>
      <c r="G8" s="84"/>
      <c r="H8" s="84"/>
      <c r="I8" s="84"/>
    </row>
    <row r="9" spans="1:74" x14ac:dyDescent="0.25">
      <c r="A9" s="84"/>
      <c r="B9" s="84"/>
      <c r="C9" s="84"/>
      <c r="D9" s="84"/>
      <c r="E9" s="84"/>
      <c r="F9" s="84"/>
      <c r="G9" s="84"/>
      <c r="H9" s="84"/>
      <c r="I9" s="84"/>
    </row>
    <row r="10" spans="1:74" x14ac:dyDescent="0.25">
      <c r="A10" s="84"/>
      <c r="B10" s="84"/>
      <c r="C10" s="84"/>
      <c r="D10" s="84"/>
      <c r="E10" s="84"/>
      <c r="F10" s="84"/>
      <c r="G10" s="84"/>
      <c r="H10" s="84"/>
      <c r="I10" s="84"/>
    </row>
    <row r="11" spans="1:74" x14ac:dyDescent="0.25">
      <c r="A11" s="84"/>
      <c r="B11" s="84"/>
      <c r="C11" s="84"/>
      <c r="D11" s="84"/>
      <c r="E11" s="84"/>
      <c r="F11" s="84"/>
      <c r="G11" s="84"/>
      <c r="H11" s="84"/>
      <c r="I11" s="84"/>
    </row>
    <row r="12" spans="1:74" x14ac:dyDescent="0.25">
      <c r="A12" s="84"/>
      <c r="B12" s="84"/>
      <c r="C12" s="84"/>
      <c r="D12" s="84"/>
      <c r="E12" s="84"/>
      <c r="F12" s="84"/>
      <c r="G12" s="84"/>
      <c r="H12" s="84"/>
      <c r="I12" s="84"/>
    </row>
    <row r="13" spans="1:74" x14ac:dyDescent="0.25">
      <c r="A13" s="84"/>
      <c r="B13" s="84"/>
      <c r="C13" s="84"/>
      <c r="D13" s="84"/>
      <c r="E13" s="84"/>
      <c r="F13" s="84"/>
      <c r="G13" s="84"/>
      <c r="H13" s="84"/>
      <c r="I13" s="84"/>
    </row>
    <row r="14" spans="1:74" x14ac:dyDescent="0.25">
      <c r="A14" s="84"/>
      <c r="B14" s="84"/>
      <c r="C14" s="84"/>
      <c r="D14" s="84"/>
      <c r="E14" s="84"/>
      <c r="F14" s="84"/>
      <c r="G14" s="84"/>
      <c r="H14" s="84"/>
      <c r="I14" s="84"/>
    </row>
    <row r="15" spans="1:74" x14ac:dyDescent="0.25">
      <c r="A15" s="84"/>
      <c r="B15" s="84"/>
      <c r="C15" s="84"/>
      <c r="D15" s="84"/>
      <c r="E15" s="84"/>
      <c r="F15" s="84"/>
      <c r="G15" s="84"/>
      <c r="H15" s="84"/>
      <c r="I15" s="84"/>
    </row>
    <row r="16" spans="1:74" x14ac:dyDescent="0.25">
      <c r="A16" s="84"/>
      <c r="B16" s="84"/>
      <c r="C16" s="84"/>
      <c r="D16" s="84"/>
      <c r="E16" s="84"/>
      <c r="F16" s="84"/>
      <c r="G16" s="84"/>
      <c r="H16" s="84"/>
      <c r="I16" s="84"/>
    </row>
    <row r="17" spans="1:9" x14ac:dyDescent="0.25">
      <c r="A17" s="84"/>
      <c r="B17" s="84"/>
      <c r="C17" s="84"/>
      <c r="D17" s="84"/>
      <c r="E17" s="84"/>
      <c r="F17" s="84"/>
      <c r="G17" s="84"/>
      <c r="H17" s="84"/>
      <c r="I17" s="84"/>
    </row>
    <row r="18" spans="1:9" x14ac:dyDescent="0.25">
      <c r="A18" s="84"/>
      <c r="B18" s="84"/>
      <c r="C18" s="84"/>
      <c r="D18" s="84"/>
      <c r="E18" s="84"/>
      <c r="F18" s="84"/>
      <c r="G18" s="84"/>
      <c r="H18" s="84"/>
      <c r="I18" s="84"/>
    </row>
    <row r="19" spans="1:9" x14ac:dyDescent="0.25">
      <c r="A19" s="84"/>
      <c r="B19" s="84"/>
      <c r="C19" s="84"/>
      <c r="D19" s="84"/>
      <c r="E19" s="84"/>
      <c r="F19" s="84"/>
      <c r="G19" s="84"/>
      <c r="H19" s="84"/>
      <c r="I19" s="84"/>
    </row>
    <row r="20" spans="1:9" x14ac:dyDescent="0.25">
      <c r="A20" s="84"/>
      <c r="B20" s="84"/>
      <c r="C20" s="84"/>
      <c r="D20" s="84"/>
      <c r="E20" s="84"/>
      <c r="F20" s="84"/>
      <c r="G20" s="84"/>
      <c r="H20" s="84"/>
      <c r="I20" s="84"/>
    </row>
    <row r="21" spans="1:9" x14ac:dyDescent="0.25">
      <c r="A21" s="84"/>
      <c r="B21" s="84"/>
      <c r="C21" s="84"/>
      <c r="D21" s="84"/>
      <c r="E21" s="84"/>
      <c r="F21" s="84"/>
      <c r="G21" s="84"/>
      <c r="H21" s="84"/>
      <c r="I21" s="84"/>
    </row>
    <row r="22" spans="1:9" x14ac:dyDescent="0.25">
      <c r="A22" s="84"/>
      <c r="B22" s="84"/>
      <c r="C22" s="84"/>
      <c r="D22" s="84"/>
      <c r="E22" s="84"/>
      <c r="F22" s="84"/>
      <c r="G22" s="84"/>
      <c r="H22" s="84"/>
      <c r="I22" s="84"/>
    </row>
    <row r="23" spans="1:9" x14ac:dyDescent="0.25">
      <c r="A23" s="84"/>
      <c r="B23" s="84"/>
      <c r="C23" s="84"/>
      <c r="D23" s="84"/>
      <c r="E23" s="84"/>
      <c r="F23" s="84"/>
      <c r="G23" s="84"/>
      <c r="H23" s="84"/>
      <c r="I23" s="84"/>
    </row>
    <row r="24" spans="1:9" x14ac:dyDescent="0.25">
      <c r="A24" s="84"/>
      <c r="B24" s="84"/>
      <c r="C24" s="84"/>
      <c r="D24" s="84"/>
      <c r="E24" s="84"/>
      <c r="F24" s="84"/>
      <c r="G24" s="84"/>
      <c r="H24" s="84"/>
      <c r="I24" s="84"/>
    </row>
    <row r="25" spans="1:9" x14ac:dyDescent="0.25">
      <c r="A25" s="84"/>
      <c r="B25" s="84"/>
      <c r="C25" s="84"/>
      <c r="D25" s="84"/>
      <c r="E25" s="84"/>
      <c r="F25" s="84"/>
      <c r="G25" s="84"/>
      <c r="H25" s="84"/>
      <c r="I25" s="84"/>
    </row>
    <row r="26" spans="1:9" x14ac:dyDescent="0.25">
      <c r="A26" s="84"/>
      <c r="B26" s="84"/>
      <c r="C26" s="84"/>
      <c r="D26" s="84"/>
      <c r="E26" s="84"/>
      <c r="F26" s="84"/>
      <c r="G26" s="84"/>
      <c r="H26" s="84"/>
      <c r="I26" s="84"/>
    </row>
    <row r="27" spans="1:9" x14ac:dyDescent="0.25">
      <c r="A27" s="84"/>
      <c r="B27" s="84"/>
      <c r="C27" s="84"/>
      <c r="D27" s="84"/>
      <c r="E27" s="84"/>
      <c r="F27" s="84"/>
      <c r="G27" s="84"/>
      <c r="H27" s="84"/>
      <c r="I27" s="84"/>
    </row>
    <row r="28" spans="1:9" x14ac:dyDescent="0.25">
      <c r="A28" s="84"/>
      <c r="B28" s="84"/>
      <c r="C28" s="84"/>
      <c r="D28" s="84"/>
      <c r="E28" s="84"/>
      <c r="F28" s="84"/>
      <c r="G28" s="84"/>
      <c r="H28" s="84"/>
      <c r="I28" s="84"/>
    </row>
    <row r="29" spans="1:9" x14ac:dyDescent="0.25">
      <c r="A29" s="84"/>
      <c r="B29" s="84"/>
      <c r="C29" s="84"/>
      <c r="D29" s="84"/>
      <c r="E29" s="84"/>
      <c r="F29" s="84"/>
      <c r="G29" s="84"/>
      <c r="H29" s="84"/>
      <c r="I29" s="84"/>
    </row>
    <row r="30" spans="1:9" x14ac:dyDescent="0.25">
      <c r="A30" s="84"/>
      <c r="B30" s="84"/>
      <c r="C30" s="84"/>
      <c r="D30" s="84"/>
      <c r="E30" s="84"/>
      <c r="F30" s="84"/>
      <c r="G30" s="84"/>
      <c r="H30" s="84"/>
      <c r="I30" s="84"/>
    </row>
    <row r="31" spans="1:9" x14ac:dyDescent="0.25">
      <c r="A31" s="84"/>
      <c r="B31" s="84"/>
      <c r="C31" s="84"/>
      <c r="D31" s="84"/>
      <c r="E31" s="84"/>
      <c r="F31" s="84"/>
      <c r="G31" s="84"/>
      <c r="H31" s="84"/>
      <c r="I31" s="84"/>
    </row>
    <row r="32" spans="1:9" x14ac:dyDescent="0.25">
      <c r="A32" s="84"/>
      <c r="B32" s="84"/>
      <c r="C32" s="84"/>
      <c r="D32" s="84"/>
      <c r="E32" s="84"/>
      <c r="F32" s="84"/>
      <c r="G32" s="84"/>
      <c r="H32" s="84"/>
      <c r="I32" s="84"/>
    </row>
    <row r="33" spans="1:9" x14ac:dyDescent="0.25">
      <c r="A33" s="84"/>
      <c r="B33" s="84"/>
      <c r="C33" s="84"/>
      <c r="D33" s="84"/>
      <c r="E33" s="84"/>
      <c r="F33" s="84"/>
      <c r="G33" s="84"/>
      <c r="H33" s="84"/>
      <c r="I33" s="84"/>
    </row>
    <row r="34" spans="1:9" x14ac:dyDescent="0.25">
      <c r="A34" s="84"/>
      <c r="B34" s="84"/>
      <c r="C34" s="84"/>
      <c r="D34" s="84"/>
      <c r="E34" s="84"/>
      <c r="F34" s="84"/>
      <c r="G34" s="84"/>
      <c r="H34" s="84"/>
      <c r="I34" s="84"/>
    </row>
    <row r="35" spans="1:9" x14ac:dyDescent="0.25">
      <c r="A35" s="84"/>
      <c r="B35" s="84"/>
      <c r="C35" s="84"/>
      <c r="D35" s="84"/>
      <c r="E35" s="84"/>
      <c r="F35" s="84"/>
      <c r="G35" s="84"/>
      <c r="H35" s="84"/>
      <c r="I35" s="84"/>
    </row>
    <row r="36" spans="1:9" x14ac:dyDescent="0.25">
      <c r="A36" s="84"/>
      <c r="B36" s="84"/>
      <c r="C36" s="84"/>
      <c r="D36" s="84"/>
      <c r="E36" s="84"/>
      <c r="F36" s="84"/>
      <c r="G36" s="84"/>
      <c r="H36" s="84"/>
      <c r="I36" s="84"/>
    </row>
    <row r="108" spans="13:13" x14ac:dyDescent="0.25">
      <c r="M108" t="s">
        <v>114</v>
      </c>
    </row>
  </sheetData>
  <mergeCells count="3">
    <mergeCell ref="A1:I36"/>
    <mergeCell ref="AE2:AK4"/>
    <mergeCell ref="BS2:BV2"/>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2B80EC-20AE-4F4A-A0B7-526E67CC5438}">
  <dimension ref="A1:K40"/>
  <sheetViews>
    <sheetView topLeftCell="A4" workbookViewId="0">
      <selection activeCell="B40" sqref="B40"/>
    </sheetView>
  </sheetViews>
  <sheetFormatPr baseColWidth="10" defaultColWidth="9.140625" defaultRowHeight="13.5" x14ac:dyDescent="0.25"/>
  <cols>
    <col min="1" max="1" width="12.7109375" style="47" bestFit="1" customWidth="1"/>
    <col min="2" max="2" width="8.5703125" style="47" customWidth="1"/>
    <col min="3" max="3" width="10.7109375" style="47" bestFit="1" customWidth="1"/>
    <col min="4" max="4" width="13.85546875" style="47" customWidth="1"/>
    <col min="5" max="5" width="17.42578125" style="47" customWidth="1"/>
    <col min="6" max="6" width="10.28515625" style="47" customWidth="1"/>
    <col min="7" max="7" width="9.5703125" style="47" customWidth="1"/>
    <col min="8" max="8" width="11.28515625" style="47" customWidth="1"/>
    <col min="9" max="9" width="9.7109375" style="47" customWidth="1"/>
    <col min="10" max="10" width="18.140625" style="47" bestFit="1" customWidth="1"/>
    <col min="11" max="11" width="15" style="47" bestFit="1" customWidth="1"/>
    <col min="12" max="16384" width="9.140625" style="47"/>
  </cols>
  <sheetData>
    <row r="1" spans="1:11" x14ac:dyDescent="0.25">
      <c r="A1" s="85"/>
      <c r="B1" s="85"/>
      <c r="C1" s="86" t="s">
        <v>116</v>
      </c>
      <c r="D1" s="87"/>
      <c r="E1" s="87"/>
      <c r="F1" s="87"/>
      <c r="G1" s="87"/>
      <c r="H1" s="88"/>
      <c r="I1" s="92" t="s">
        <v>117</v>
      </c>
      <c r="J1" s="93"/>
    </row>
    <row r="2" spans="1:11" x14ac:dyDescent="0.25">
      <c r="A2" s="85"/>
      <c r="B2" s="85"/>
      <c r="C2" s="86"/>
      <c r="D2" s="87"/>
      <c r="E2" s="87"/>
      <c r="F2" s="87"/>
      <c r="G2" s="87"/>
      <c r="H2" s="88"/>
      <c r="I2" s="94"/>
      <c r="J2" s="95"/>
    </row>
    <row r="3" spans="1:11" x14ac:dyDescent="0.25">
      <c r="A3" s="85"/>
      <c r="B3" s="85"/>
      <c r="C3" s="86"/>
      <c r="D3" s="87"/>
      <c r="E3" s="87"/>
      <c r="F3" s="87"/>
      <c r="G3" s="87"/>
      <c r="H3" s="88"/>
      <c r="I3" s="94"/>
      <c r="J3" s="95"/>
    </row>
    <row r="4" spans="1:11" x14ac:dyDescent="0.25">
      <c r="A4" s="85"/>
      <c r="B4" s="85"/>
      <c r="C4" s="89"/>
      <c r="D4" s="90"/>
      <c r="E4" s="90"/>
      <c r="F4" s="90"/>
      <c r="G4" s="90"/>
      <c r="H4" s="91"/>
      <c r="I4" s="96"/>
      <c r="J4" s="97"/>
    </row>
    <row r="5" spans="1:11" ht="27" customHeight="1" x14ac:dyDescent="0.25">
      <c r="A5" s="48" t="s">
        <v>118</v>
      </c>
      <c r="B5" s="49" t="s">
        <v>119</v>
      </c>
      <c r="C5" s="49" t="s">
        <v>120</v>
      </c>
      <c r="D5" s="50" t="s">
        <v>121</v>
      </c>
      <c r="E5" s="50" t="s">
        <v>122</v>
      </c>
      <c r="F5" s="51" t="s">
        <v>123</v>
      </c>
      <c r="G5" s="49" t="s">
        <v>124</v>
      </c>
      <c r="H5" s="49" t="s">
        <v>125</v>
      </c>
      <c r="I5" s="49" t="s">
        <v>126</v>
      </c>
      <c r="J5" s="52" t="s">
        <v>127</v>
      </c>
      <c r="K5" s="49" t="s">
        <v>128</v>
      </c>
    </row>
    <row r="6" spans="1:11" x14ac:dyDescent="0.25">
      <c r="A6" s="53" t="s">
        <v>129</v>
      </c>
      <c r="B6" s="54" t="s">
        <v>130</v>
      </c>
      <c r="C6" s="55">
        <v>45664</v>
      </c>
      <c r="D6" s="56">
        <v>12230</v>
      </c>
      <c r="E6" s="56">
        <v>37090</v>
      </c>
      <c r="F6" s="57">
        <f t="shared" ref="F6:F40" si="0">(E6-D6)/1000</f>
        <v>24.86</v>
      </c>
      <c r="G6" s="56" t="s">
        <v>131</v>
      </c>
      <c r="H6" s="56">
        <v>2085</v>
      </c>
      <c r="I6" s="58">
        <v>0.4548611111111111</v>
      </c>
      <c r="J6" s="59" t="s">
        <v>132</v>
      </c>
    </row>
    <row r="7" spans="1:11" x14ac:dyDescent="0.25">
      <c r="A7" s="53" t="s">
        <v>129</v>
      </c>
      <c r="B7" s="54" t="s">
        <v>130</v>
      </c>
      <c r="C7" s="55">
        <v>45671</v>
      </c>
      <c r="D7" s="56">
        <v>12220</v>
      </c>
      <c r="E7" s="56">
        <v>33940</v>
      </c>
      <c r="F7" s="57">
        <f t="shared" si="0"/>
        <v>21.72</v>
      </c>
      <c r="G7" s="56" t="s">
        <v>131</v>
      </c>
      <c r="H7" s="56">
        <v>2092</v>
      </c>
      <c r="I7" s="58">
        <v>0.52083333333333337</v>
      </c>
      <c r="J7" s="59" t="s">
        <v>132</v>
      </c>
    </row>
    <row r="8" spans="1:11" x14ac:dyDescent="0.25">
      <c r="A8" s="53" t="s">
        <v>129</v>
      </c>
      <c r="B8" s="54" t="s">
        <v>130</v>
      </c>
      <c r="C8" s="55">
        <v>45677</v>
      </c>
      <c r="D8" s="56">
        <v>12140</v>
      </c>
      <c r="E8" s="56">
        <v>32540</v>
      </c>
      <c r="F8" s="57">
        <f t="shared" si="0"/>
        <v>20.399999999999999</v>
      </c>
      <c r="G8" s="56" t="s">
        <v>131</v>
      </c>
      <c r="H8" s="56">
        <v>2093</v>
      </c>
      <c r="I8" s="58">
        <v>0.36527777777777776</v>
      </c>
      <c r="J8" s="59" t="s">
        <v>132</v>
      </c>
    </row>
    <row r="9" spans="1:11" x14ac:dyDescent="0.25">
      <c r="A9" s="60" t="s">
        <v>129</v>
      </c>
      <c r="B9" s="54" t="s">
        <v>130</v>
      </c>
      <c r="C9" s="55" t="s">
        <v>133</v>
      </c>
      <c r="D9" s="56">
        <v>12140</v>
      </c>
      <c r="E9" s="56">
        <v>32460</v>
      </c>
      <c r="F9" s="57">
        <f t="shared" si="0"/>
        <v>20.32</v>
      </c>
      <c r="G9" s="56" t="s">
        <v>131</v>
      </c>
      <c r="H9" s="56">
        <v>2095</v>
      </c>
      <c r="I9" s="58">
        <v>0.44166666666666665</v>
      </c>
      <c r="J9" s="59" t="s">
        <v>132</v>
      </c>
    </row>
    <row r="10" spans="1:11" x14ac:dyDescent="0.25">
      <c r="A10" s="60" t="s">
        <v>129</v>
      </c>
      <c r="B10" s="54" t="s">
        <v>130</v>
      </c>
      <c r="C10" s="55">
        <v>45681</v>
      </c>
      <c r="D10" s="56">
        <v>12010</v>
      </c>
      <c r="E10" s="56">
        <v>31830</v>
      </c>
      <c r="F10" s="57">
        <f t="shared" si="0"/>
        <v>19.82</v>
      </c>
      <c r="G10" s="56" t="s">
        <v>131</v>
      </c>
      <c r="H10" s="56">
        <v>2097</v>
      </c>
      <c r="I10" s="58">
        <v>0.43888888888888888</v>
      </c>
      <c r="J10" s="59" t="s">
        <v>132</v>
      </c>
    </row>
    <row r="11" spans="1:11" x14ac:dyDescent="0.25">
      <c r="A11" s="60" t="s">
        <v>129</v>
      </c>
      <c r="B11" s="54" t="s">
        <v>130</v>
      </c>
      <c r="C11" s="55">
        <v>45688</v>
      </c>
      <c r="D11" s="56">
        <v>12080</v>
      </c>
      <c r="E11" s="56">
        <v>35510</v>
      </c>
      <c r="F11" s="57">
        <f t="shared" si="0"/>
        <v>23.43</v>
      </c>
      <c r="G11" s="56" t="s">
        <v>131</v>
      </c>
      <c r="H11" s="56">
        <v>1873</v>
      </c>
      <c r="I11" s="58">
        <v>0.43680555555555556</v>
      </c>
      <c r="J11" s="59" t="s">
        <v>132</v>
      </c>
    </row>
    <row r="12" spans="1:11" x14ac:dyDescent="0.25">
      <c r="A12" s="60" t="s">
        <v>129</v>
      </c>
      <c r="B12" s="54" t="s">
        <v>134</v>
      </c>
      <c r="C12" s="55">
        <v>45694</v>
      </c>
      <c r="D12" s="56">
        <v>11970</v>
      </c>
      <c r="E12" s="56">
        <v>33760</v>
      </c>
      <c r="F12" s="57">
        <f t="shared" si="0"/>
        <v>21.79</v>
      </c>
      <c r="G12" s="56" t="s">
        <v>131</v>
      </c>
      <c r="H12" s="56">
        <v>7057</v>
      </c>
      <c r="I12" s="58">
        <v>0.48333333333333334</v>
      </c>
      <c r="J12" s="59" t="s">
        <v>132</v>
      </c>
    </row>
    <row r="13" spans="1:11" x14ac:dyDescent="0.25">
      <c r="A13" s="60" t="s">
        <v>129</v>
      </c>
      <c r="B13" s="54" t="s">
        <v>134</v>
      </c>
      <c r="C13" s="55">
        <v>45700</v>
      </c>
      <c r="D13" s="56">
        <v>11870</v>
      </c>
      <c r="E13" s="56">
        <v>31620</v>
      </c>
      <c r="F13" s="57">
        <f t="shared" si="0"/>
        <v>19.75</v>
      </c>
      <c r="G13" s="56" t="s">
        <v>131</v>
      </c>
      <c r="H13" s="56">
        <v>7061</v>
      </c>
      <c r="I13" s="58">
        <v>0.54166666666666663</v>
      </c>
      <c r="J13" s="59" t="s">
        <v>132</v>
      </c>
    </row>
    <row r="14" spans="1:11" x14ac:dyDescent="0.25">
      <c r="A14" s="60" t="s">
        <v>129</v>
      </c>
      <c r="B14" s="54" t="s">
        <v>135</v>
      </c>
      <c r="C14" s="55">
        <v>45733</v>
      </c>
      <c r="D14" s="56">
        <v>12080</v>
      </c>
      <c r="E14" s="56">
        <v>38910</v>
      </c>
      <c r="F14" s="57">
        <f t="shared" si="0"/>
        <v>26.83</v>
      </c>
      <c r="G14" s="56" t="s">
        <v>131</v>
      </c>
      <c r="H14" s="56">
        <v>4602</v>
      </c>
      <c r="I14" s="58">
        <v>0.35486111111111113</v>
      </c>
      <c r="J14" s="59" t="s">
        <v>132</v>
      </c>
      <c r="K14" s="47" t="s">
        <v>136</v>
      </c>
    </row>
    <row r="15" spans="1:11" x14ac:dyDescent="0.25">
      <c r="A15" s="60" t="s">
        <v>129</v>
      </c>
      <c r="B15" s="54" t="s">
        <v>135</v>
      </c>
      <c r="C15" s="55">
        <v>45733</v>
      </c>
      <c r="D15" s="56">
        <v>12020</v>
      </c>
      <c r="E15" s="56">
        <v>37220</v>
      </c>
      <c r="F15" s="57">
        <f t="shared" si="0"/>
        <v>25.2</v>
      </c>
      <c r="G15" s="56" t="s">
        <v>131</v>
      </c>
      <c r="H15" s="56">
        <v>4603</v>
      </c>
      <c r="I15" s="58">
        <v>0.46597222222222223</v>
      </c>
      <c r="J15" s="59" t="s">
        <v>132</v>
      </c>
      <c r="K15" s="47" t="s">
        <v>136</v>
      </c>
    </row>
    <row r="16" spans="1:11" x14ac:dyDescent="0.25">
      <c r="A16" s="60" t="s">
        <v>129</v>
      </c>
      <c r="B16" s="54" t="s">
        <v>135</v>
      </c>
      <c r="C16" s="55">
        <v>45733</v>
      </c>
      <c r="D16" s="56">
        <v>12000</v>
      </c>
      <c r="E16" s="56">
        <v>37080</v>
      </c>
      <c r="F16" s="57">
        <f t="shared" si="0"/>
        <v>25.08</v>
      </c>
      <c r="G16" s="56" t="s">
        <v>131</v>
      </c>
      <c r="H16" s="56">
        <v>4604</v>
      </c>
      <c r="I16" s="58">
        <v>0.60416666666666663</v>
      </c>
      <c r="J16" s="59" t="s">
        <v>132</v>
      </c>
      <c r="K16" s="47" t="s">
        <v>136</v>
      </c>
    </row>
    <row r="17" spans="1:11" x14ac:dyDescent="0.25">
      <c r="A17" s="60" t="s">
        <v>129</v>
      </c>
      <c r="B17" s="54" t="s">
        <v>135</v>
      </c>
      <c r="C17" s="55">
        <v>45736</v>
      </c>
      <c r="D17" s="56">
        <v>11910</v>
      </c>
      <c r="E17" s="56">
        <v>37440</v>
      </c>
      <c r="F17" s="57">
        <f t="shared" si="0"/>
        <v>25.53</v>
      </c>
      <c r="G17" s="56" t="s">
        <v>131</v>
      </c>
      <c r="H17" s="56">
        <v>4606</v>
      </c>
      <c r="I17" s="58">
        <v>0.34236111111111112</v>
      </c>
      <c r="J17" s="59" t="s">
        <v>132</v>
      </c>
      <c r="K17" s="47" t="s">
        <v>136</v>
      </c>
    </row>
    <row r="18" spans="1:11" x14ac:dyDescent="0.25">
      <c r="A18" s="60" t="s">
        <v>129</v>
      </c>
      <c r="B18" s="54" t="s">
        <v>135</v>
      </c>
      <c r="C18" s="55">
        <v>45744</v>
      </c>
      <c r="D18" s="56">
        <v>11990</v>
      </c>
      <c r="E18" s="56">
        <v>38320</v>
      </c>
      <c r="F18" s="57">
        <f t="shared" si="0"/>
        <v>26.33</v>
      </c>
      <c r="G18" s="56" t="s">
        <v>131</v>
      </c>
      <c r="H18" s="56">
        <v>4608</v>
      </c>
      <c r="I18" s="58">
        <v>0.36805555555555558</v>
      </c>
      <c r="J18" s="59" t="s">
        <v>132</v>
      </c>
      <c r="K18" s="47" t="s">
        <v>136</v>
      </c>
    </row>
    <row r="19" spans="1:11" x14ac:dyDescent="0.25">
      <c r="A19" s="60" t="s">
        <v>129</v>
      </c>
      <c r="B19" s="54" t="s">
        <v>135</v>
      </c>
      <c r="C19" s="55">
        <v>45744</v>
      </c>
      <c r="D19" s="56">
        <v>11970</v>
      </c>
      <c r="E19" s="56">
        <v>39710</v>
      </c>
      <c r="F19" s="57">
        <f t="shared" si="0"/>
        <v>27.74</v>
      </c>
      <c r="G19" s="56" t="s">
        <v>131</v>
      </c>
      <c r="H19" s="56">
        <v>4609</v>
      </c>
      <c r="I19" s="58">
        <v>0.49652777777777779</v>
      </c>
      <c r="J19" s="59" t="s">
        <v>132</v>
      </c>
      <c r="K19" s="47" t="s">
        <v>136</v>
      </c>
    </row>
    <row r="20" spans="1:11" x14ac:dyDescent="0.25">
      <c r="A20" s="60" t="s">
        <v>129</v>
      </c>
      <c r="B20" s="54" t="s">
        <v>135</v>
      </c>
      <c r="C20" s="55">
        <v>45748</v>
      </c>
      <c r="D20" s="56">
        <v>11840</v>
      </c>
      <c r="E20" s="56">
        <v>35200</v>
      </c>
      <c r="F20" s="57">
        <f t="shared" si="0"/>
        <v>23.36</v>
      </c>
      <c r="G20" s="56" t="s">
        <v>131</v>
      </c>
      <c r="H20" s="56">
        <v>4612</v>
      </c>
      <c r="I20" s="58">
        <v>0.53680555555555554</v>
      </c>
      <c r="J20" s="59" t="s">
        <v>132</v>
      </c>
    </row>
    <row r="21" spans="1:11" x14ac:dyDescent="0.25">
      <c r="A21" s="60" t="s">
        <v>129</v>
      </c>
      <c r="B21" s="54" t="s">
        <v>135</v>
      </c>
      <c r="C21" s="55">
        <v>45756</v>
      </c>
      <c r="D21" s="56">
        <v>11970</v>
      </c>
      <c r="E21" s="56">
        <v>38180</v>
      </c>
      <c r="F21" s="57">
        <f t="shared" si="0"/>
        <v>26.21</v>
      </c>
      <c r="G21" s="56" t="s">
        <v>131</v>
      </c>
      <c r="H21" s="56">
        <v>4617</v>
      </c>
      <c r="I21" s="58">
        <v>0.34166666666666667</v>
      </c>
      <c r="J21" s="59" t="s">
        <v>132</v>
      </c>
    </row>
    <row r="22" spans="1:11" x14ac:dyDescent="0.25">
      <c r="A22" s="60" t="s">
        <v>129</v>
      </c>
      <c r="B22" s="54" t="s">
        <v>135</v>
      </c>
      <c r="C22" s="55">
        <v>45756</v>
      </c>
      <c r="D22" s="56">
        <v>11960</v>
      </c>
      <c r="E22" s="56">
        <v>37730</v>
      </c>
      <c r="F22" s="57">
        <f t="shared" si="0"/>
        <v>25.77</v>
      </c>
      <c r="G22" s="56" t="s">
        <v>131</v>
      </c>
      <c r="H22" s="56">
        <v>4618</v>
      </c>
      <c r="I22" s="58">
        <v>0.46875</v>
      </c>
      <c r="J22" s="59" t="s">
        <v>132</v>
      </c>
    </row>
    <row r="23" spans="1:11" x14ac:dyDescent="0.25">
      <c r="A23" s="60" t="s">
        <v>129</v>
      </c>
      <c r="B23" s="54" t="s">
        <v>135</v>
      </c>
      <c r="C23" s="55">
        <v>45761</v>
      </c>
      <c r="D23" s="56">
        <v>11930</v>
      </c>
      <c r="E23" s="56">
        <v>37440</v>
      </c>
      <c r="F23" s="57">
        <f t="shared" si="0"/>
        <v>25.51</v>
      </c>
      <c r="G23" s="56" t="s">
        <v>131</v>
      </c>
      <c r="H23" s="56">
        <v>4625</v>
      </c>
      <c r="I23" s="58">
        <v>0.59583333333333333</v>
      </c>
      <c r="J23" s="59" t="s">
        <v>132</v>
      </c>
    </row>
    <row r="24" spans="1:11" x14ac:dyDescent="0.25">
      <c r="A24" s="60" t="s">
        <v>129</v>
      </c>
      <c r="B24" s="54" t="s">
        <v>135</v>
      </c>
      <c r="C24" s="55">
        <v>45762</v>
      </c>
      <c r="D24" s="56">
        <v>11970</v>
      </c>
      <c r="E24" s="56">
        <v>38480</v>
      </c>
      <c r="F24" s="57">
        <f t="shared" si="0"/>
        <v>26.51</v>
      </c>
      <c r="G24" s="56" t="s">
        <v>131</v>
      </c>
      <c r="H24" s="56">
        <v>4627</v>
      </c>
      <c r="I24" s="58">
        <v>0.53819444444444442</v>
      </c>
      <c r="J24" s="59" t="s">
        <v>132</v>
      </c>
    </row>
    <row r="25" spans="1:11" x14ac:dyDescent="0.25">
      <c r="A25" s="60" t="s">
        <v>129</v>
      </c>
      <c r="B25" s="54" t="s">
        <v>135</v>
      </c>
      <c r="C25" s="55">
        <v>45777</v>
      </c>
      <c r="D25" s="47">
        <v>12000</v>
      </c>
      <c r="E25" s="56">
        <v>37770</v>
      </c>
      <c r="F25" s="57">
        <f t="shared" si="0"/>
        <v>25.77</v>
      </c>
      <c r="G25" s="56" t="s">
        <v>131</v>
      </c>
      <c r="H25" s="47">
        <v>4637</v>
      </c>
      <c r="I25" s="61">
        <v>0.33541666666666664</v>
      </c>
      <c r="J25" s="47" t="s">
        <v>132</v>
      </c>
    </row>
    <row r="26" spans="1:11" x14ac:dyDescent="0.25">
      <c r="A26" s="60" t="s">
        <v>129</v>
      </c>
      <c r="B26" s="47" t="s">
        <v>135</v>
      </c>
      <c r="C26" s="55">
        <v>45789</v>
      </c>
      <c r="D26" s="47">
        <v>11950</v>
      </c>
      <c r="E26" s="56">
        <v>38130</v>
      </c>
      <c r="F26" s="57">
        <f t="shared" si="0"/>
        <v>26.18</v>
      </c>
      <c r="G26" s="56" t="s">
        <v>131</v>
      </c>
      <c r="H26" s="47">
        <v>4643</v>
      </c>
      <c r="I26" s="61">
        <v>0.41736111111111113</v>
      </c>
      <c r="J26" s="47" t="s">
        <v>132</v>
      </c>
    </row>
    <row r="27" spans="1:11" x14ac:dyDescent="0.25">
      <c r="A27" s="60" t="s">
        <v>129</v>
      </c>
      <c r="B27" s="47" t="s">
        <v>135</v>
      </c>
      <c r="C27" s="55">
        <v>45789</v>
      </c>
      <c r="D27" s="47">
        <v>11960</v>
      </c>
      <c r="E27" s="56">
        <v>36140</v>
      </c>
      <c r="F27" s="57">
        <f t="shared" si="0"/>
        <v>24.18</v>
      </c>
      <c r="G27" s="56" t="s">
        <v>131</v>
      </c>
      <c r="H27" s="47">
        <v>4644</v>
      </c>
      <c r="I27" s="61">
        <v>0.51249999999999996</v>
      </c>
      <c r="J27" s="47" t="s">
        <v>132</v>
      </c>
    </row>
    <row r="28" spans="1:11" x14ac:dyDescent="0.25">
      <c r="A28" s="60" t="s">
        <v>129</v>
      </c>
      <c r="B28" s="47" t="s">
        <v>135</v>
      </c>
      <c r="C28" s="55">
        <v>45791</v>
      </c>
      <c r="D28" s="47">
        <v>12020</v>
      </c>
      <c r="E28" s="56">
        <v>34730</v>
      </c>
      <c r="F28" s="57">
        <f t="shared" si="0"/>
        <v>22.71</v>
      </c>
      <c r="G28" s="56" t="s">
        <v>131</v>
      </c>
      <c r="H28" s="47">
        <v>4645</v>
      </c>
      <c r="I28" s="61">
        <v>0.34027777777777779</v>
      </c>
      <c r="J28" s="47" t="s">
        <v>132</v>
      </c>
    </row>
    <row r="29" spans="1:11" x14ac:dyDescent="0.25">
      <c r="A29" s="60" t="s">
        <v>129</v>
      </c>
      <c r="B29" s="47" t="s">
        <v>135</v>
      </c>
      <c r="C29" s="55">
        <v>45797</v>
      </c>
      <c r="D29" s="47">
        <v>11980</v>
      </c>
      <c r="E29" s="56">
        <v>36390</v>
      </c>
      <c r="F29" s="57">
        <f t="shared" si="0"/>
        <v>24.41</v>
      </c>
      <c r="G29" s="56" t="s">
        <v>131</v>
      </c>
      <c r="H29" s="47">
        <v>4851</v>
      </c>
      <c r="I29" s="61">
        <v>0.35416666666666669</v>
      </c>
      <c r="J29" s="47" t="s">
        <v>132</v>
      </c>
    </row>
    <row r="30" spans="1:11" x14ac:dyDescent="0.25">
      <c r="A30" s="60" t="s">
        <v>129</v>
      </c>
      <c r="B30" s="47" t="s">
        <v>135</v>
      </c>
      <c r="C30" s="55">
        <v>45800</v>
      </c>
      <c r="D30" s="47">
        <v>11990</v>
      </c>
      <c r="E30" s="56">
        <v>34710</v>
      </c>
      <c r="F30" s="57">
        <f t="shared" si="0"/>
        <v>22.72</v>
      </c>
      <c r="G30" s="56" t="s">
        <v>131</v>
      </c>
      <c r="H30" s="47">
        <v>4855</v>
      </c>
      <c r="I30" s="61">
        <v>0.51736111111111116</v>
      </c>
      <c r="J30" s="47" t="s">
        <v>132</v>
      </c>
    </row>
    <row r="31" spans="1:11" x14ac:dyDescent="0.25">
      <c r="A31" s="60" t="s">
        <v>129</v>
      </c>
      <c r="B31" s="47" t="s">
        <v>135</v>
      </c>
      <c r="C31" s="55">
        <v>45812</v>
      </c>
      <c r="D31" s="47">
        <v>11900</v>
      </c>
      <c r="E31" s="56">
        <v>36310</v>
      </c>
      <c r="F31" s="57">
        <f t="shared" si="0"/>
        <v>24.41</v>
      </c>
      <c r="G31" s="56" t="s">
        <v>131</v>
      </c>
      <c r="H31" s="47">
        <v>4867</v>
      </c>
      <c r="I31" s="61">
        <v>0.39583333333333331</v>
      </c>
      <c r="J31" s="47" t="s">
        <v>132</v>
      </c>
    </row>
    <row r="32" spans="1:11" x14ac:dyDescent="0.25">
      <c r="A32" s="60" t="s">
        <v>129</v>
      </c>
      <c r="B32" s="47" t="s">
        <v>135</v>
      </c>
      <c r="C32" s="55">
        <v>45833</v>
      </c>
      <c r="D32" s="47">
        <v>11960</v>
      </c>
      <c r="E32" s="56">
        <v>34250</v>
      </c>
      <c r="F32" s="57">
        <f t="shared" si="0"/>
        <v>22.29</v>
      </c>
      <c r="G32" s="56" t="s">
        <v>131</v>
      </c>
      <c r="H32" s="47">
        <v>4879</v>
      </c>
      <c r="I32" s="61">
        <v>0.34097222222222223</v>
      </c>
      <c r="J32" s="47" t="s">
        <v>132</v>
      </c>
    </row>
    <row r="33" spans="1:10" x14ac:dyDescent="0.25">
      <c r="A33" s="60" t="s">
        <v>129</v>
      </c>
      <c r="B33" s="47" t="s">
        <v>137</v>
      </c>
      <c r="C33" s="55">
        <v>45833</v>
      </c>
      <c r="D33" s="47">
        <v>11850</v>
      </c>
      <c r="E33" s="56">
        <v>35890</v>
      </c>
      <c r="F33" s="57">
        <f t="shared" si="0"/>
        <v>24.04</v>
      </c>
      <c r="G33" s="56" t="s">
        <v>131</v>
      </c>
      <c r="H33" s="47">
        <v>4959</v>
      </c>
      <c r="I33" s="61">
        <v>0.50902777777777775</v>
      </c>
      <c r="J33" s="47" t="s">
        <v>132</v>
      </c>
    </row>
    <row r="34" spans="1:10" x14ac:dyDescent="0.25">
      <c r="A34" s="60" t="s">
        <v>129</v>
      </c>
      <c r="B34" s="47" t="s">
        <v>135</v>
      </c>
      <c r="C34" s="55">
        <v>45833</v>
      </c>
      <c r="D34" s="47">
        <v>11940</v>
      </c>
      <c r="E34" s="56">
        <v>31820</v>
      </c>
      <c r="F34" s="57">
        <f t="shared" si="0"/>
        <v>19.88</v>
      </c>
      <c r="G34" s="56" t="s">
        <v>131</v>
      </c>
      <c r="H34" s="47">
        <v>4880</v>
      </c>
      <c r="I34" s="61">
        <v>0.54166666666666663</v>
      </c>
      <c r="J34" s="47" t="s">
        <v>132</v>
      </c>
    </row>
    <row r="35" spans="1:10" x14ac:dyDescent="0.25">
      <c r="A35" s="60" t="s">
        <v>129</v>
      </c>
      <c r="B35" s="47" t="s">
        <v>130</v>
      </c>
      <c r="C35" s="55">
        <v>45839</v>
      </c>
      <c r="D35" s="47">
        <v>12270</v>
      </c>
      <c r="E35" s="56">
        <v>35050</v>
      </c>
      <c r="F35" s="57">
        <f t="shared" si="0"/>
        <v>22.78</v>
      </c>
      <c r="G35" s="56" t="s">
        <v>131</v>
      </c>
      <c r="H35" s="47">
        <v>4393</v>
      </c>
      <c r="I35" s="61">
        <v>0.53819444444444442</v>
      </c>
      <c r="J35" s="47" t="s">
        <v>132</v>
      </c>
    </row>
    <row r="36" spans="1:10" x14ac:dyDescent="0.25">
      <c r="A36" s="60" t="s">
        <v>129</v>
      </c>
      <c r="B36" s="47" t="s">
        <v>135</v>
      </c>
      <c r="C36" s="55">
        <v>45841</v>
      </c>
      <c r="D36" s="47">
        <v>11900</v>
      </c>
      <c r="E36" s="56">
        <v>36460</v>
      </c>
      <c r="F36" s="57">
        <f t="shared" si="0"/>
        <v>24.56</v>
      </c>
      <c r="G36" s="56" t="s">
        <v>131</v>
      </c>
      <c r="H36" s="47">
        <v>4883</v>
      </c>
      <c r="I36" s="61">
        <v>0.46875</v>
      </c>
      <c r="J36" s="47" t="s">
        <v>132</v>
      </c>
    </row>
    <row r="37" spans="1:10" x14ac:dyDescent="0.25">
      <c r="A37" s="60" t="s">
        <v>129</v>
      </c>
      <c r="B37" s="47" t="s">
        <v>130</v>
      </c>
      <c r="C37" s="55">
        <v>45842</v>
      </c>
      <c r="D37" s="47">
        <v>12200</v>
      </c>
      <c r="E37" s="56">
        <v>34280</v>
      </c>
      <c r="F37" s="57">
        <f t="shared" si="0"/>
        <v>22.08</v>
      </c>
      <c r="G37" s="56" t="s">
        <v>131</v>
      </c>
      <c r="H37" s="47">
        <v>4395</v>
      </c>
      <c r="I37" s="61">
        <v>0.49444444444444446</v>
      </c>
      <c r="J37" s="47" t="s">
        <v>132</v>
      </c>
    </row>
    <row r="38" spans="1:10" x14ac:dyDescent="0.25">
      <c r="A38" s="60" t="s">
        <v>129</v>
      </c>
      <c r="B38" s="47" t="s">
        <v>138</v>
      </c>
      <c r="C38" s="55">
        <v>45845</v>
      </c>
      <c r="D38" s="47">
        <v>11570</v>
      </c>
      <c r="E38" s="56">
        <v>27020</v>
      </c>
      <c r="F38" s="57">
        <f t="shared" si="0"/>
        <v>15.45</v>
      </c>
      <c r="G38" s="56" t="s">
        <v>131</v>
      </c>
      <c r="H38" s="47">
        <v>5126</v>
      </c>
      <c r="I38" s="61">
        <v>0.52777777777777779</v>
      </c>
      <c r="J38" s="47" t="s">
        <v>132</v>
      </c>
    </row>
    <row r="39" spans="1:10" x14ac:dyDescent="0.25">
      <c r="A39" s="60" t="s">
        <v>129</v>
      </c>
      <c r="B39" s="47" t="s">
        <v>130</v>
      </c>
      <c r="C39" s="55">
        <v>45852</v>
      </c>
      <c r="D39" s="47">
        <v>12180</v>
      </c>
      <c r="E39" s="56">
        <v>34980</v>
      </c>
      <c r="F39" s="57">
        <f t="shared" si="0"/>
        <v>22.8</v>
      </c>
      <c r="G39" s="56" t="s">
        <v>131</v>
      </c>
      <c r="H39" s="47">
        <v>4805</v>
      </c>
      <c r="I39" s="61">
        <v>0.62430555555555556</v>
      </c>
      <c r="J39" s="47" t="s">
        <v>132</v>
      </c>
    </row>
    <row r="40" spans="1:10" x14ac:dyDescent="0.25">
      <c r="A40" s="60" t="s">
        <v>129</v>
      </c>
      <c r="B40" s="47" t="s">
        <v>139</v>
      </c>
      <c r="C40" s="55">
        <v>45866</v>
      </c>
      <c r="D40" s="47">
        <v>11220</v>
      </c>
      <c r="E40" s="56">
        <v>32590</v>
      </c>
      <c r="F40" s="57">
        <f t="shared" si="0"/>
        <v>21.37</v>
      </c>
      <c r="G40" s="56" t="s">
        <v>131</v>
      </c>
      <c r="H40" s="47">
        <v>4926</v>
      </c>
      <c r="I40" s="61">
        <v>0.64166666666666672</v>
      </c>
      <c r="J40" s="47" t="s">
        <v>132</v>
      </c>
    </row>
  </sheetData>
  <mergeCells count="3">
    <mergeCell ref="A1:B4"/>
    <mergeCell ref="C1:H4"/>
    <mergeCell ref="I1:J4"/>
  </mergeCells>
  <pageMargins left="0.7" right="0.7" top="0.75" bottom="0.75" header="0.3" footer="0.3"/>
  <tableParts count="1">
    <tablePart r:id="rId1"/>
  </tableParts>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170A257-EA87-42C3-B8B6-F179E07A6E9B}">
  <dimension ref="A1:AC13"/>
  <sheetViews>
    <sheetView topLeftCell="H7" workbookViewId="0">
      <selection activeCell="O11" sqref="O11"/>
    </sheetView>
  </sheetViews>
  <sheetFormatPr baseColWidth="10" defaultRowHeight="15" x14ac:dyDescent="0.25"/>
  <cols>
    <col min="1" max="1" width="7" style="7" bestFit="1" customWidth="1"/>
    <col min="2" max="2" width="9" style="7" bestFit="1" customWidth="1"/>
    <col min="3" max="3" width="15" style="7" bestFit="1" customWidth="1"/>
    <col min="4" max="4" width="10" style="7" bestFit="1" customWidth="1"/>
    <col min="5" max="5" width="15" style="7" bestFit="1" customWidth="1"/>
    <col min="6" max="6" width="19.7109375" style="7" bestFit="1" customWidth="1"/>
    <col min="7" max="7" width="22.28515625" style="7" bestFit="1" customWidth="1"/>
    <col min="8" max="8" width="15.28515625" style="7" bestFit="1" customWidth="1"/>
    <col min="9" max="9" width="15.140625" style="7" bestFit="1" customWidth="1"/>
    <col min="10" max="10" width="16.28515625" style="7" bestFit="1" customWidth="1"/>
    <col min="11" max="11" width="25.7109375" style="7" bestFit="1" customWidth="1"/>
    <col min="12" max="12" width="21.7109375" style="7" bestFit="1" customWidth="1"/>
    <col min="13" max="13" width="21.7109375" style="7" customWidth="1"/>
    <col min="14" max="14" width="31.28515625" style="7" bestFit="1" customWidth="1"/>
    <col min="15" max="15" width="30.85546875" style="7" bestFit="1" customWidth="1"/>
    <col min="16" max="16" width="11" style="7" bestFit="1" customWidth="1"/>
    <col min="17" max="17" width="5" style="7" bestFit="1" customWidth="1"/>
    <col min="18" max="18" width="8" style="7" bestFit="1" customWidth="1"/>
    <col min="19" max="19" width="17.28515625" style="7" bestFit="1" customWidth="1"/>
    <col min="20" max="20" width="15.7109375" style="7" bestFit="1" customWidth="1"/>
    <col min="21" max="21" width="31.140625" style="63" bestFit="1" customWidth="1"/>
    <col min="22" max="22" width="12.85546875" style="64" bestFit="1" customWidth="1"/>
    <col min="23" max="23" width="15.140625" style="64" bestFit="1" customWidth="1"/>
    <col min="24" max="24" width="12.85546875" style="64" bestFit="1" customWidth="1"/>
    <col min="25" max="25" width="13.140625" style="64" bestFit="1" customWidth="1"/>
    <col min="26" max="26" width="13" style="64" bestFit="1" customWidth="1"/>
    <col min="27" max="27" width="32.5703125" style="63" bestFit="1" customWidth="1"/>
    <col min="28" max="28" width="16.28515625" style="7" bestFit="1" customWidth="1"/>
    <col min="29" max="29" width="27.85546875" style="7" bestFit="1" customWidth="1"/>
    <col min="30" max="16384" width="11.42578125" style="7"/>
  </cols>
  <sheetData>
    <row r="1" spans="1:29" ht="30" x14ac:dyDescent="0.25">
      <c r="A1" s="7" t="s">
        <v>79</v>
      </c>
      <c r="B1" s="7" t="s">
        <v>140</v>
      </c>
      <c r="C1" s="7" t="s">
        <v>141</v>
      </c>
      <c r="D1" s="7" t="s">
        <v>142</v>
      </c>
      <c r="E1" s="7" t="s">
        <v>143</v>
      </c>
      <c r="F1" s="7" t="s">
        <v>144</v>
      </c>
      <c r="G1" s="7" t="s">
        <v>145</v>
      </c>
      <c r="H1" s="7" t="s">
        <v>146</v>
      </c>
      <c r="I1" s="7" t="s">
        <v>147</v>
      </c>
      <c r="J1" s="7" t="s">
        <v>148</v>
      </c>
      <c r="K1" s="7" t="s">
        <v>301</v>
      </c>
      <c r="L1" s="7" t="s">
        <v>149</v>
      </c>
      <c r="M1" s="7" t="s">
        <v>284</v>
      </c>
      <c r="N1" s="7" t="s">
        <v>150</v>
      </c>
      <c r="O1" s="7" t="s">
        <v>151</v>
      </c>
      <c r="P1" s="7" t="s">
        <v>152</v>
      </c>
      <c r="Q1" s="7" t="s">
        <v>153</v>
      </c>
      <c r="R1" s="7" t="s">
        <v>154</v>
      </c>
      <c r="S1" s="7" t="s">
        <v>155</v>
      </c>
      <c r="T1" s="7" t="s">
        <v>156</v>
      </c>
      <c r="U1" s="63" t="s">
        <v>157</v>
      </c>
      <c r="V1" s="64" t="s">
        <v>158</v>
      </c>
      <c r="W1" s="64" t="s">
        <v>159</v>
      </c>
      <c r="X1" s="64" t="s">
        <v>160</v>
      </c>
      <c r="Y1" s="64" t="s">
        <v>161</v>
      </c>
      <c r="Z1" s="64" t="s">
        <v>162</v>
      </c>
      <c r="AA1" s="63" t="s">
        <v>163</v>
      </c>
      <c r="AB1" s="7" t="s">
        <v>164</v>
      </c>
      <c r="AC1" s="7" t="s">
        <v>165</v>
      </c>
    </row>
    <row r="2" spans="1:29" ht="45" x14ac:dyDescent="0.25">
      <c r="A2" s="7" t="s">
        <v>92</v>
      </c>
      <c r="B2" s="7" t="s">
        <v>166</v>
      </c>
      <c r="C2" s="7" t="s">
        <v>167</v>
      </c>
      <c r="D2" s="7" t="s">
        <v>168</v>
      </c>
      <c r="E2" s="7" t="s">
        <v>169</v>
      </c>
      <c r="F2" s="7" t="s">
        <v>170</v>
      </c>
      <c r="G2" s="7" t="s">
        <v>171</v>
      </c>
      <c r="H2" s="7" t="s">
        <v>172</v>
      </c>
      <c r="I2" s="7" t="s">
        <v>173</v>
      </c>
      <c r="J2" s="7">
        <v>5.75</v>
      </c>
      <c r="K2" s="7" t="s">
        <v>174</v>
      </c>
      <c r="L2" s="7" t="s">
        <v>175</v>
      </c>
      <c r="M2" s="62">
        <v>850000</v>
      </c>
      <c r="N2" s="7" t="s">
        <v>285</v>
      </c>
      <c r="O2" s="7" t="s">
        <v>176</v>
      </c>
      <c r="P2" s="7" t="s">
        <v>177</v>
      </c>
      <c r="Q2" s="7">
        <v>5.75</v>
      </c>
      <c r="R2" s="7" t="s">
        <v>178</v>
      </c>
      <c r="S2" s="7" t="s">
        <v>179</v>
      </c>
      <c r="T2" s="7" t="s">
        <v>179</v>
      </c>
      <c r="U2" s="63">
        <v>45315</v>
      </c>
      <c r="V2" s="64">
        <v>0.43472222222222201</v>
      </c>
      <c r="W2" s="64">
        <v>0.45833333333333331</v>
      </c>
      <c r="X2" s="64">
        <v>0.49488425925925927</v>
      </c>
      <c r="Y2" s="64">
        <v>0.54276620370370365</v>
      </c>
      <c r="Z2" s="64">
        <v>0.54276620370370365</v>
      </c>
      <c r="AA2" s="63">
        <v>45315</v>
      </c>
      <c r="AB2" s="7" t="s">
        <v>180</v>
      </c>
      <c r="AC2" s="7" t="s">
        <v>181</v>
      </c>
    </row>
    <row r="3" spans="1:29" ht="45" x14ac:dyDescent="0.25">
      <c r="A3" s="7" t="s">
        <v>92</v>
      </c>
      <c r="B3" s="7" t="s">
        <v>234</v>
      </c>
      <c r="C3" s="7" t="s">
        <v>235</v>
      </c>
      <c r="D3" s="7" t="s">
        <v>236</v>
      </c>
      <c r="E3" s="7" t="s">
        <v>237</v>
      </c>
      <c r="F3" s="7" t="s">
        <v>238</v>
      </c>
      <c r="G3" s="7" t="s">
        <v>239</v>
      </c>
      <c r="H3" s="7" t="s">
        <v>240</v>
      </c>
      <c r="I3" s="7" t="s">
        <v>202</v>
      </c>
      <c r="J3" s="7">
        <v>8</v>
      </c>
      <c r="K3" s="7" t="s">
        <v>174</v>
      </c>
      <c r="L3" s="7" t="s">
        <v>175</v>
      </c>
      <c r="M3" s="62">
        <v>700000</v>
      </c>
      <c r="N3" s="7" t="s">
        <v>286</v>
      </c>
      <c r="O3" s="7" t="s">
        <v>222</v>
      </c>
      <c r="P3" s="7" t="s">
        <v>223</v>
      </c>
      <c r="Q3" s="7">
        <v>8</v>
      </c>
      <c r="R3" s="7" t="s">
        <v>210</v>
      </c>
      <c r="S3" s="7" t="s">
        <v>179</v>
      </c>
      <c r="T3" s="7" t="s">
        <v>179</v>
      </c>
      <c r="U3" s="63">
        <v>45351</v>
      </c>
      <c r="V3" s="64">
        <v>0.37792824074074072</v>
      </c>
      <c r="W3" s="64">
        <v>0.4375</v>
      </c>
      <c r="X3" s="64">
        <v>0.45518518518518503</v>
      </c>
      <c r="Y3" s="64">
        <v>0.49707175925925901</v>
      </c>
      <c r="Z3" s="64">
        <v>0.49707175925925901</v>
      </c>
      <c r="AA3" s="63">
        <v>45351</v>
      </c>
      <c r="AB3" s="7" t="s">
        <v>241</v>
      </c>
      <c r="AC3" s="7" t="s">
        <v>242</v>
      </c>
    </row>
    <row r="4" spans="1:29" ht="30" x14ac:dyDescent="0.25">
      <c r="A4" s="7" t="s">
        <v>92</v>
      </c>
      <c r="B4" s="7" t="s">
        <v>166</v>
      </c>
      <c r="C4" s="7" t="s">
        <v>195</v>
      </c>
      <c r="D4" s="7" t="s">
        <v>199</v>
      </c>
      <c r="E4" s="7" t="s">
        <v>200</v>
      </c>
      <c r="F4" s="7" t="s">
        <v>201</v>
      </c>
      <c r="G4" s="7" t="s">
        <v>189</v>
      </c>
      <c r="H4" s="7" t="s">
        <v>172</v>
      </c>
      <c r="I4" s="7" t="s">
        <v>183</v>
      </c>
      <c r="J4" s="7">
        <v>7.5</v>
      </c>
      <c r="K4" s="7" t="s">
        <v>174</v>
      </c>
      <c r="L4" s="7" t="s">
        <v>175</v>
      </c>
      <c r="M4" s="62">
        <v>800000</v>
      </c>
      <c r="N4" s="7" t="s">
        <v>293</v>
      </c>
      <c r="O4" s="7" t="s">
        <v>191</v>
      </c>
      <c r="P4" s="7" t="s">
        <v>192</v>
      </c>
      <c r="Q4" s="7">
        <v>7.5</v>
      </c>
      <c r="R4" s="7" t="s">
        <v>194</v>
      </c>
      <c r="S4" s="7" t="s">
        <v>179</v>
      </c>
      <c r="T4" s="7" t="s">
        <v>179</v>
      </c>
      <c r="U4" s="63">
        <v>45359</v>
      </c>
      <c r="V4" s="64">
        <v>0.43699074074074074</v>
      </c>
      <c r="W4" s="64">
        <v>0.45694444444444443</v>
      </c>
      <c r="X4" s="64">
        <v>0.47738425925925926</v>
      </c>
      <c r="Y4" s="64">
        <v>0.48651620370370402</v>
      </c>
      <c r="Z4" s="64">
        <v>0.48651620370370402</v>
      </c>
      <c r="AA4" s="63">
        <v>45359</v>
      </c>
      <c r="AB4" s="7" t="s">
        <v>190</v>
      </c>
      <c r="AC4" s="7" t="s">
        <v>181</v>
      </c>
    </row>
    <row r="5" spans="1:29" ht="75" x14ac:dyDescent="0.25">
      <c r="A5" s="7" t="s">
        <v>92</v>
      </c>
      <c r="B5" s="7" t="s">
        <v>213</v>
      </c>
      <c r="C5" s="7" t="s">
        <v>214</v>
      </c>
      <c r="D5" s="7" t="s">
        <v>224</v>
      </c>
      <c r="E5" s="7" t="s">
        <v>225</v>
      </c>
      <c r="F5" s="7" t="s">
        <v>226</v>
      </c>
      <c r="G5" s="7" t="s">
        <v>218</v>
      </c>
      <c r="H5" s="7" t="s">
        <v>219</v>
      </c>
      <c r="I5" s="7" t="s">
        <v>209</v>
      </c>
      <c r="J5" s="7">
        <v>5.5</v>
      </c>
      <c r="K5" s="7" t="s">
        <v>174</v>
      </c>
      <c r="L5" s="7" t="s">
        <v>227</v>
      </c>
      <c r="M5" s="62">
        <v>4000000</v>
      </c>
      <c r="N5" s="7" t="s">
        <v>294</v>
      </c>
      <c r="O5" s="7" t="s">
        <v>203</v>
      </c>
      <c r="P5" s="7" t="s">
        <v>204</v>
      </c>
      <c r="Q5" s="7">
        <v>5.5</v>
      </c>
      <c r="R5" s="7" t="s">
        <v>194</v>
      </c>
      <c r="S5" s="7" t="s">
        <v>179</v>
      </c>
      <c r="T5" s="7" t="s">
        <v>179</v>
      </c>
      <c r="U5" s="63">
        <v>45447</v>
      </c>
      <c r="V5" s="64">
        <v>0.40347222222222201</v>
      </c>
      <c r="W5" s="64">
        <v>0.4375</v>
      </c>
      <c r="X5" s="64">
        <v>0.43263888888888902</v>
      </c>
      <c r="Y5" s="64">
        <v>0.55635416666666704</v>
      </c>
      <c r="Z5" s="64">
        <v>0.55635416666666704</v>
      </c>
      <c r="AA5" s="63">
        <v>45447</v>
      </c>
      <c r="AB5" s="7" t="s">
        <v>220</v>
      </c>
      <c r="AC5" s="7" t="s">
        <v>221</v>
      </c>
    </row>
    <row r="6" spans="1:29" ht="60" x14ac:dyDescent="0.25">
      <c r="A6" s="7" t="s">
        <v>92</v>
      </c>
      <c r="B6" s="7" t="s">
        <v>213</v>
      </c>
      <c r="C6" s="7" t="s">
        <v>214</v>
      </c>
      <c r="D6" s="7" t="s">
        <v>215</v>
      </c>
      <c r="E6" s="7" t="s">
        <v>216</v>
      </c>
      <c r="F6" s="7" t="s">
        <v>217</v>
      </c>
      <c r="G6" s="7" t="s">
        <v>218</v>
      </c>
      <c r="H6" s="7" t="s">
        <v>219</v>
      </c>
      <c r="I6" s="7" t="s">
        <v>183</v>
      </c>
      <c r="J6" s="7">
        <v>5.5</v>
      </c>
      <c r="K6" s="7" t="s">
        <v>174</v>
      </c>
      <c r="L6" s="7" t="s">
        <v>175</v>
      </c>
      <c r="M6" s="62">
        <v>4000000</v>
      </c>
      <c r="N6" s="7" t="s">
        <v>295</v>
      </c>
      <c r="O6" s="7" t="s">
        <v>191</v>
      </c>
      <c r="P6" s="7" t="s">
        <v>192</v>
      </c>
      <c r="Q6" s="7">
        <v>5.5</v>
      </c>
      <c r="R6" s="7" t="s">
        <v>187</v>
      </c>
      <c r="S6" s="7" t="s">
        <v>179</v>
      </c>
      <c r="T6" s="7" t="s">
        <v>179</v>
      </c>
      <c r="U6" s="63">
        <v>45447</v>
      </c>
      <c r="V6" s="64">
        <v>0.36180555555555599</v>
      </c>
      <c r="W6" s="64">
        <v>0.39583333333333298</v>
      </c>
      <c r="X6" s="64">
        <v>0.39594907407407398</v>
      </c>
      <c r="Y6" s="64">
        <v>0.41730324074074099</v>
      </c>
      <c r="Z6" s="64">
        <v>0.41730324074074099</v>
      </c>
      <c r="AA6" s="63">
        <v>45447</v>
      </c>
      <c r="AB6" s="7" t="s">
        <v>220</v>
      </c>
      <c r="AC6" s="7" t="s">
        <v>221</v>
      </c>
    </row>
    <row r="7" spans="1:29" ht="75" x14ac:dyDescent="0.25">
      <c r="A7" s="7" t="s">
        <v>92</v>
      </c>
      <c r="B7" s="7" t="s">
        <v>243</v>
      </c>
      <c r="C7" s="7" t="s">
        <v>244</v>
      </c>
      <c r="D7" s="7" t="s">
        <v>245</v>
      </c>
      <c r="E7" s="7" t="s">
        <v>246</v>
      </c>
      <c r="F7" s="7" t="s">
        <v>247</v>
      </c>
      <c r="G7" s="7" t="s">
        <v>248</v>
      </c>
      <c r="H7" s="7" t="s">
        <v>249</v>
      </c>
      <c r="I7" s="7" t="s">
        <v>212</v>
      </c>
      <c r="J7" s="7">
        <v>9</v>
      </c>
      <c r="K7" s="7" t="s">
        <v>174</v>
      </c>
      <c r="L7" s="7" t="s">
        <v>175</v>
      </c>
      <c r="M7" s="62">
        <v>6000000</v>
      </c>
      <c r="N7" s="7" t="s">
        <v>296</v>
      </c>
      <c r="O7" s="7" t="s">
        <v>197</v>
      </c>
      <c r="P7" s="7" t="s">
        <v>198</v>
      </c>
      <c r="Q7" s="7">
        <v>9</v>
      </c>
      <c r="R7" s="7" t="s">
        <v>208</v>
      </c>
      <c r="S7" s="7" t="s">
        <v>179</v>
      </c>
      <c r="T7" s="7" t="s">
        <v>179</v>
      </c>
      <c r="U7" s="63">
        <v>45471</v>
      </c>
      <c r="V7" s="64">
        <v>0.34097222222222201</v>
      </c>
      <c r="Z7" s="64" t="s">
        <v>287</v>
      </c>
      <c r="AA7" s="63">
        <v>45471</v>
      </c>
      <c r="AB7" s="7" t="s">
        <v>250</v>
      </c>
      <c r="AC7" s="7" t="s">
        <v>297</v>
      </c>
    </row>
    <row r="8" spans="1:29" ht="60" x14ac:dyDescent="0.25">
      <c r="A8" s="7" t="s">
        <v>92</v>
      </c>
      <c r="B8" s="7" t="s">
        <v>228</v>
      </c>
      <c r="C8" s="7" t="s">
        <v>229</v>
      </c>
      <c r="D8" s="7" t="s">
        <v>230</v>
      </c>
      <c r="E8" s="7" t="s">
        <v>231</v>
      </c>
      <c r="F8" s="7" t="s">
        <v>232</v>
      </c>
      <c r="G8" s="7" t="s">
        <v>182</v>
      </c>
      <c r="H8" s="7" t="s">
        <v>233</v>
      </c>
      <c r="I8" s="7" t="s">
        <v>205</v>
      </c>
      <c r="J8" s="7">
        <v>8</v>
      </c>
      <c r="K8" s="7" t="s">
        <v>174</v>
      </c>
      <c r="L8" s="7" t="s">
        <v>184</v>
      </c>
      <c r="M8" s="62">
        <v>800000</v>
      </c>
      <c r="N8" s="7" t="s">
        <v>288</v>
      </c>
      <c r="O8" s="7" t="s">
        <v>206</v>
      </c>
      <c r="P8" s="7" t="s">
        <v>207</v>
      </c>
      <c r="Q8" s="7">
        <v>8</v>
      </c>
      <c r="R8" s="7" t="s">
        <v>194</v>
      </c>
      <c r="S8" s="7" t="s">
        <v>179</v>
      </c>
      <c r="T8" s="7" t="s">
        <v>179</v>
      </c>
      <c r="U8" s="63">
        <v>45565</v>
      </c>
      <c r="V8" s="64">
        <v>0.36093749999999997</v>
      </c>
      <c r="W8" s="64">
        <v>0.41666666666666702</v>
      </c>
      <c r="X8" s="64">
        <v>0.41666666666666702</v>
      </c>
      <c r="Y8" s="64">
        <v>0.45947916666666699</v>
      </c>
      <c r="Z8" s="64">
        <v>0.45947916666666699</v>
      </c>
      <c r="AA8" s="63">
        <v>45565</v>
      </c>
      <c r="AB8" s="7" t="s">
        <v>188</v>
      </c>
      <c r="AC8" s="7" t="s">
        <v>221</v>
      </c>
    </row>
    <row r="9" spans="1:29" ht="75" x14ac:dyDescent="0.25">
      <c r="A9" s="7" t="s">
        <v>92</v>
      </c>
      <c r="B9" s="7" t="s">
        <v>251</v>
      </c>
      <c r="C9" s="7" t="s">
        <v>252</v>
      </c>
      <c r="D9" s="7" t="s">
        <v>253</v>
      </c>
      <c r="E9" s="7" t="s">
        <v>254</v>
      </c>
      <c r="F9" s="7" t="s">
        <v>255</v>
      </c>
      <c r="G9" s="7" t="s">
        <v>256</v>
      </c>
      <c r="H9" s="7" t="s">
        <v>257</v>
      </c>
      <c r="I9" s="7" t="s">
        <v>258</v>
      </c>
      <c r="J9" s="7">
        <v>7</v>
      </c>
      <c r="K9" s="7" t="s">
        <v>174</v>
      </c>
      <c r="L9" s="7" t="s">
        <v>184</v>
      </c>
      <c r="M9" s="62">
        <v>2900000</v>
      </c>
      <c r="N9" s="7" t="s">
        <v>289</v>
      </c>
      <c r="O9" s="7" t="s">
        <v>222</v>
      </c>
      <c r="P9" s="7" t="s">
        <v>223</v>
      </c>
      <c r="Q9" s="7">
        <v>7</v>
      </c>
      <c r="R9" s="7" t="s">
        <v>187</v>
      </c>
      <c r="S9" s="7" t="s">
        <v>179</v>
      </c>
      <c r="T9" s="7" t="s">
        <v>179</v>
      </c>
      <c r="U9" s="63">
        <v>45688</v>
      </c>
      <c r="V9" s="64">
        <v>0.41082175925925929</v>
      </c>
      <c r="W9" s="64">
        <v>0.4513888888888889</v>
      </c>
      <c r="X9" s="64">
        <v>0.96982638888888895</v>
      </c>
      <c r="Y9" s="64">
        <v>0.99403935185185188</v>
      </c>
      <c r="Z9" s="64">
        <v>0.99403935185185188</v>
      </c>
      <c r="AA9" s="63">
        <v>45688</v>
      </c>
      <c r="AB9" s="7" t="s">
        <v>259</v>
      </c>
      <c r="AC9" s="7" t="s">
        <v>298</v>
      </c>
    </row>
    <row r="10" spans="1:29" ht="75" x14ac:dyDescent="0.25">
      <c r="A10" s="7" t="s">
        <v>92</v>
      </c>
      <c r="B10" s="7" t="s">
        <v>260</v>
      </c>
      <c r="C10" s="7" t="s">
        <v>261</v>
      </c>
      <c r="D10" s="7" t="s">
        <v>262</v>
      </c>
      <c r="E10" s="7" t="s">
        <v>263</v>
      </c>
      <c r="F10" s="7" t="s">
        <v>264</v>
      </c>
      <c r="G10" s="7" t="s">
        <v>265</v>
      </c>
      <c r="H10" s="7" t="s">
        <v>266</v>
      </c>
      <c r="I10" s="7" t="s">
        <v>193</v>
      </c>
      <c r="J10" s="7">
        <v>7</v>
      </c>
      <c r="K10" s="7" t="s">
        <v>174</v>
      </c>
      <c r="L10" s="7" t="s">
        <v>184</v>
      </c>
      <c r="M10" s="62">
        <v>850000</v>
      </c>
      <c r="N10" s="7" t="s">
        <v>290</v>
      </c>
      <c r="O10" s="7" t="s">
        <v>191</v>
      </c>
      <c r="P10" s="7" t="s">
        <v>192</v>
      </c>
      <c r="Q10" s="7">
        <v>7</v>
      </c>
      <c r="R10" s="7" t="s">
        <v>211</v>
      </c>
      <c r="S10" s="7" t="s">
        <v>179</v>
      </c>
      <c r="T10" s="7" t="s">
        <v>179</v>
      </c>
      <c r="U10" s="63">
        <v>45693</v>
      </c>
      <c r="V10" s="64">
        <v>0.54201388888888891</v>
      </c>
      <c r="W10" s="64">
        <v>0.57638888888888895</v>
      </c>
      <c r="X10" s="64">
        <v>0.58326388888888892</v>
      </c>
      <c r="Y10" s="64">
        <v>0.60451388888888902</v>
      </c>
      <c r="Z10" s="64">
        <v>0.60451388888888902</v>
      </c>
      <c r="AA10" s="63">
        <v>45693</v>
      </c>
      <c r="AB10" s="7" t="s">
        <v>267</v>
      </c>
      <c r="AC10" s="7" t="s">
        <v>299</v>
      </c>
    </row>
    <row r="11" spans="1:29" ht="45" x14ac:dyDescent="0.25">
      <c r="A11" s="7" t="s">
        <v>92</v>
      </c>
      <c r="B11" s="7" t="s">
        <v>228</v>
      </c>
      <c r="C11" s="7" t="s">
        <v>229</v>
      </c>
      <c r="D11" s="7" t="s">
        <v>230</v>
      </c>
      <c r="E11" s="7" t="s">
        <v>231</v>
      </c>
      <c r="F11" s="7" t="s">
        <v>232</v>
      </c>
      <c r="G11" s="7" t="s">
        <v>182</v>
      </c>
      <c r="H11" s="7" t="s">
        <v>233</v>
      </c>
      <c r="I11" s="7" t="s">
        <v>205</v>
      </c>
      <c r="J11" s="7">
        <v>8.5</v>
      </c>
      <c r="K11" s="7" t="s">
        <v>174</v>
      </c>
      <c r="L11" s="7" t="s">
        <v>175</v>
      </c>
      <c r="M11" s="62">
        <v>2500000</v>
      </c>
      <c r="N11" s="7" t="s">
        <v>300</v>
      </c>
      <c r="O11" s="7" t="s">
        <v>206</v>
      </c>
      <c r="P11" s="7" t="s">
        <v>207</v>
      </c>
      <c r="Q11" s="7">
        <v>8.5</v>
      </c>
      <c r="R11" s="7" t="s">
        <v>194</v>
      </c>
      <c r="S11" s="7" t="s">
        <v>179</v>
      </c>
      <c r="T11" s="7" t="s">
        <v>179</v>
      </c>
      <c r="U11" s="63">
        <v>45737</v>
      </c>
      <c r="V11" s="64">
        <v>0.4</v>
      </c>
      <c r="Z11" s="64" t="s">
        <v>287</v>
      </c>
      <c r="AA11" s="63">
        <v>45737</v>
      </c>
      <c r="AB11" s="7" t="s">
        <v>188</v>
      </c>
      <c r="AC11" s="7" t="s">
        <v>221</v>
      </c>
    </row>
    <row r="12" spans="1:29" ht="30" x14ac:dyDescent="0.25">
      <c r="A12" s="7" t="s">
        <v>92</v>
      </c>
      <c r="B12" s="7" t="s">
        <v>268</v>
      </c>
      <c r="C12" s="7" t="s">
        <v>269</v>
      </c>
      <c r="D12" s="7" t="s">
        <v>270</v>
      </c>
      <c r="E12" s="7" t="s">
        <v>271</v>
      </c>
      <c r="F12" s="7" t="s">
        <v>272</v>
      </c>
      <c r="G12" s="7" t="s">
        <v>273</v>
      </c>
      <c r="H12" s="7" t="s">
        <v>274</v>
      </c>
      <c r="I12" s="7" t="s">
        <v>196</v>
      </c>
      <c r="J12" s="7">
        <v>6</v>
      </c>
      <c r="K12" s="7" t="s">
        <v>174</v>
      </c>
      <c r="L12" s="7" t="s">
        <v>175</v>
      </c>
      <c r="M12" s="62">
        <v>1200000</v>
      </c>
      <c r="N12" s="7" t="s">
        <v>291</v>
      </c>
      <c r="O12" s="7" t="s">
        <v>275</v>
      </c>
      <c r="P12" s="7" t="s">
        <v>276</v>
      </c>
      <c r="Q12" s="7">
        <v>6</v>
      </c>
      <c r="R12" s="7" t="s">
        <v>187</v>
      </c>
      <c r="S12" s="7" t="s">
        <v>179</v>
      </c>
      <c r="T12" s="7" t="s">
        <v>179</v>
      </c>
      <c r="U12" s="63">
        <v>45757</v>
      </c>
      <c r="V12" s="64">
        <v>0.30625000000000002</v>
      </c>
      <c r="W12" s="64">
        <v>0.33333333333333298</v>
      </c>
      <c r="Z12" s="64" t="s">
        <v>287</v>
      </c>
      <c r="AA12" s="63">
        <v>45757</v>
      </c>
      <c r="AB12" s="7" t="s">
        <v>277</v>
      </c>
      <c r="AC12" s="7" t="s">
        <v>299</v>
      </c>
    </row>
    <row r="13" spans="1:29" ht="75" x14ac:dyDescent="0.25">
      <c r="A13" s="7" t="s">
        <v>92</v>
      </c>
      <c r="B13" s="7" t="s">
        <v>278</v>
      </c>
      <c r="C13" s="7" t="s">
        <v>279</v>
      </c>
      <c r="D13" s="7" t="s">
        <v>280</v>
      </c>
      <c r="E13" s="7" t="s">
        <v>281</v>
      </c>
      <c r="F13" s="7" t="s">
        <v>282</v>
      </c>
      <c r="G13" s="7" t="s">
        <v>189</v>
      </c>
      <c r="H13" s="7" t="s">
        <v>283</v>
      </c>
      <c r="I13" s="7" t="s">
        <v>196</v>
      </c>
      <c r="J13" s="7">
        <v>5.75</v>
      </c>
      <c r="K13" s="7" t="s">
        <v>174</v>
      </c>
      <c r="L13" s="7" t="s">
        <v>184</v>
      </c>
      <c r="M13" s="62">
        <v>2000000</v>
      </c>
      <c r="N13" s="7" t="s">
        <v>292</v>
      </c>
      <c r="O13" s="7" t="s">
        <v>185</v>
      </c>
      <c r="P13" s="7" t="s">
        <v>186</v>
      </c>
      <c r="Q13" s="7">
        <v>5.75</v>
      </c>
      <c r="R13" s="7" t="s">
        <v>194</v>
      </c>
      <c r="S13" s="7" t="s">
        <v>179</v>
      </c>
      <c r="T13" s="7" t="s">
        <v>179</v>
      </c>
      <c r="U13" s="63">
        <v>45789</v>
      </c>
      <c r="V13" s="64">
        <v>0.38025462962962964</v>
      </c>
      <c r="W13" s="64">
        <v>0.42708333333333298</v>
      </c>
      <c r="X13" s="64">
        <v>0.41806712962963</v>
      </c>
      <c r="Y13" s="64">
        <v>0.55050925925925898</v>
      </c>
      <c r="Z13" s="64">
        <v>0.55050925925925898</v>
      </c>
      <c r="AA13" s="63">
        <v>45789</v>
      </c>
      <c r="AB13" s="7" t="s">
        <v>190</v>
      </c>
      <c r="AC13" s="7" t="s">
        <v>181</v>
      </c>
    </row>
  </sheetData>
  <pageMargins left="0.7" right="0.7" top="0.75" bottom="0.75" header="0.3" footer="0.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489539-397D-4CEE-8DD0-250BB8A2359E}">
  <dimension ref="A1:P29"/>
  <sheetViews>
    <sheetView tabSelected="1" zoomScale="80" zoomScaleNormal="80" workbookViewId="0">
      <selection activeCell="F20" sqref="F20"/>
    </sheetView>
  </sheetViews>
  <sheetFormatPr baseColWidth="10" defaultRowHeight="15" x14ac:dyDescent="0.25"/>
  <cols>
    <col min="4" max="4" width="19.140625" customWidth="1"/>
    <col min="7" max="7" width="6.5703125" bestFit="1" customWidth="1"/>
    <col min="11" max="11" width="12.7109375" bestFit="1" customWidth="1"/>
  </cols>
  <sheetData>
    <row r="1" spans="1:11" s="5" customFormat="1" ht="60" x14ac:dyDescent="0.25">
      <c r="A1" s="5" t="s">
        <v>27</v>
      </c>
      <c r="B1" s="5" t="s">
        <v>302</v>
      </c>
      <c r="C1" s="5" t="s">
        <v>323</v>
      </c>
      <c r="D1" s="5" t="s">
        <v>319</v>
      </c>
      <c r="E1" s="5" t="s">
        <v>317</v>
      </c>
      <c r="F1" s="5" t="s">
        <v>318</v>
      </c>
      <c r="G1" s="69" t="s">
        <v>320</v>
      </c>
      <c r="H1" s="5" t="s">
        <v>303</v>
      </c>
      <c r="I1" s="5" t="s">
        <v>304</v>
      </c>
    </row>
    <row r="2" spans="1:11" x14ac:dyDescent="0.25">
      <c r="A2" t="s">
        <v>305</v>
      </c>
      <c r="B2">
        <v>2024</v>
      </c>
      <c r="C2">
        <v>5.75</v>
      </c>
      <c r="H2" s="66">
        <f>$B$22</f>
        <v>5.15</v>
      </c>
      <c r="I2">
        <v>22.79</v>
      </c>
      <c r="J2" s="65">
        <v>45292</v>
      </c>
    </row>
    <row r="3" spans="1:11" x14ac:dyDescent="0.25">
      <c r="A3" t="s">
        <v>306</v>
      </c>
      <c r="B3">
        <v>2024</v>
      </c>
      <c r="C3">
        <v>7.5</v>
      </c>
      <c r="H3" s="66">
        <f t="shared" ref="H3:H19" si="0">$B$22</f>
        <v>5.15</v>
      </c>
      <c r="I3">
        <v>22.79</v>
      </c>
      <c r="J3" s="65">
        <v>45323</v>
      </c>
    </row>
    <row r="4" spans="1:11" x14ac:dyDescent="0.25">
      <c r="A4" t="s">
        <v>307</v>
      </c>
      <c r="B4">
        <v>2024</v>
      </c>
      <c r="C4">
        <v>15.25</v>
      </c>
      <c r="H4" s="66">
        <f t="shared" si="0"/>
        <v>5.15</v>
      </c>
      <c r="I4">
        <v>22.79</v>
      </c>
      <c r="J4" s="65">
        <v>45352</v>
      </c>
    </row>
    <row r="5" spans="1:11" x14ac:dyDescent="0.25">
      <c r="A5" t="s">
        <v>308</v>
      </c>
      <c r="B5">
        <v>2024</v>
      </c>
      <c r="C5">
        <v>6</v>
      </c>
      <c r="H5" s="66">
        <f t="shared" si="0"/>
        <v>5.15</v>
      </c>
      <c r="I5">
        <v>22.79</v>
      </c>
      <c r="J5" s="65">
        <v>45383</v>
      </c>
    </row>
    <row r="6" spans="1:11" x14ac:dyDescent="0.25">
      <c r="A6" t="s">
        <v>309</v>
      </c>
      <c r="B6">
        <v>2024</v>
      </c>
      <c r="C6">
        <v>0</v>
      </c>
      <c r="H6" s="66">
        <f t="shared" si="0"/>
        <v>5.15</v>
      </c>
      <c r="I6">
        <v>22.79</v>
      </c>
      <c r="J6" s="65">
        <v>45413</v>
      </c>
    </row>
    <row r="7" spans="1:11" x14ac:dyDescent="0.25">
      <c r="A7" t="s">
        <v>310</v>
      </c>
      <c r="B7">
        <v>2024</v>
      </c>
      <c r="C7">
        <v>19.5</v>
      </c>
      <c r="H7" s="66">
        <f t="shared" si="0"/>
        <v>5.15</v>
      </c>
      <c r="I7">
        <v>22.79</v>
      </c>
      <c r="J7" s="65">
        <v>45444</v>
      </c>
    </row>
    <row r="8" spans="1:11" x14ac:dyDescent="0.25">
      <c r="A8" t="s">
        <v>311</v>
      </c>
      <c r="B8">
        <v>2024</v>
      </c>
      <c r="C8">
        <v>0</v>
      </c>
      <c r="H8" s="66">
        <f t="shared" si="0"/>
        <v>5.15</v>
      </c>
      <c r="I8">
        <v>22.79</v>
      </c>
      <c r="J8" s="65">
        <v>45474</v>
      </c>
    </row>
    <row r="9" spans="1:11" x14ac:dyDescent="0.25">
      <c r="A9" t="s">
        <v>312</v>
      </c>
      <c r="B9">
        <v>2024</v>
      </c>
      <c r="C9">
        <v>0</v>
      </c>
      <c r="H9" s="66">
        <f t="shared" si="0"/>
        <v>5.15</v>
      </c>
      <c r="I9">
        <v>22.79</v>
      </c>
      <c r="J9" s="65">
        <v>45505</v>
      </c>
    </row>
    <row r="10" spans="1:11" x14ac:dyDescent="0.25">
      <c r="A10" t="s">
        <v>313</v>
      </c>
      <c r="B10">
        <v>2024</v>
      </c>
      <c r="C10">
        <v>0</v>
      </c>
      <c r="H10" s="66">
        <f t="shared" si="0"/>
        <v>5.15</v>
      </c>
      <c r="I10">
        <v>22.79</v>
      </c>
      <c r="J10" s="65">
        <v>45536</v>
      </c>
    </row>
    <row r="11" spans="1:11" x14ac:dyDescent="0.25">
      <c r="A11" t="s">
        <v>314</v>
      </c>
      <c r="B11">
        <v>2024</v>
      </c>
      <c r="C11">
        <v>0</v>
      </c>
      <c r="H11" s="66">
        <f t="shared" si="0"/>
        <v>5.15</v>
      </c>
      <c r="I11">
        <v>22.79</v>
      </c>
      <c r="J11" s="65">
        <v>45566</v>
      </c>
    </row>
    <row r="12" spans="1:11" x14ac:dyDescent="0.25">
      <c r="A12" t="s">
        <v>315</v>
      </c>
      <c r="B12">
        <v>2024</v>
      </c>
      <c r="C12">
        <v>12</v>
      </c>
      <c r="H12" s="66">
        <f t="shared" si="0"/>
        <v>5.15</v>
      </c>
      <c r="I12">
        <v>22.79</v>
      </c>
      <c r="J12" s="65">
        <v>45597</v>
      </c>
    </row>
    <row r="13" spans="1:11" x14ac:dyDescent="0.25">
      <c r="A13" t="s">
        <v>316</v>
      </c>
      <c r="B13">
        <v>2024</v>
      </c>
      <c r="C13">
        <v>0</v>
      </c>
      <c r="H13" s="66">
        <f t="shared" si="0"/>
        <v>5.15</v>
      </c>
      <c r="I13">
        <v>22.79</v>
      </c>
      <c r="J13" s="65">
        <v>45627</v>
      </c>
    </row>
    <row r="14" spans="1:11" x14ac:dyDescent="0.25">
      <c r="A14" t="s">
        <v>305</v>
      </c>
      <c r="B14">
        <v>2025</v>
      </c>
      <c r="C14">
        <v>0</v>
      </c>
      <c r="D14" s="20">
        <v>6.7</v>
      </c>
      <c r="E14" s="20">
        <v>5</v>
      </c>
      <c r="F14" s="20">
        <v>0.3</v>
      </c>
      <c r="G14">
        <v>12</v>
      </c>
      <c r="H14" s="66">
        <f t="shared" si="0"/>
        <v>5.15</v>
      </c>
      <c r="I14">
        <v>22.79</v>
      </c>
      <c r="J14" s="65">
        <v>45658</v>
      </c>
      <c r="K14" s="98">
        <f>SUM(D14+E14+F14)</f>
        <v>12</v>
      </c>
    </row>
    <row r="15" spans="1:11" x14ac:dyDescent="0.25">
      <c r="A15" t="s">
        <v>306</v>
      </c>
      <c r="B15">
        <v>2025</v>
      </c>
      <c r="C15">
        <v>0</v>
      </c>
      <c r="D15" s="20">
        <v>0.1</v>
      </c>
      <c r="E15" s="20">
        <v>13.5</v>
      </c>
      <c r="F15" s="20">
        <v>5.0000000000000001E-3</v>
      </c>
      <c r="G15">
        <v>13</v>
      </c>
      <c r="H15" s="66">
        <f t="shared" si="0"/>
        <v>5.15</v>
      </c>
      <c r="I15">
        <v>22.79</v>
      </c>
      <c r="J15" s="65">
        <v>45689</v>
      </c>
      <c r="K15" s="98">
        <f t="shared" ref="K15:K19" si="1">SUM(D15+E15+F15)</f>
        <v>13.605</v>
      </c>
    </row>
    <row r="16" spans="1:11" x14ac:dyDescent="0.25">
      <c r="A16" t="s">
        <v>307</v>
      </c>
      <c r="B16">
        <v>2025</v>
      </c>
      <c r="C16" s="67">
        <v>8</v>
      </c>
      <c r="D16" s="20">
        <v>9.5</v>
      </c>
      <c r="E16" s="20">
        <v>7.5</v>
      </c>
      <c r="F16" s="20">
        <v>0.01</v>
      </c>
      <c r="G16" s="67">
        <v>17</v>
      </c>
      <c r="H16" s="66">
        <f t="shared" si="0"/>
        <v>5.15</v>
      </c>
      <c r="I16">
        <v>22.79</v>
      </c>
      <c r="J16" s="68">
        <v>45717</v>
      </c>
      <c r="K16" s="98">
        <f t="shared" si="1"/>
        <v>17.010000000000002</v>
      </c>
    </row>
    <row r="17" spans="1:16" x14ac:dyDescent="0.25">
      <c r="A17" t="s">
        <v>308</v>
      </c>
      <c r="B17">
        <v>2025</v>
      </c>
      <c r="C17" s="67">
        <v>6</v>
      </c>
      <c r="D17" s="20">
        <v>4.8</v>
      </c>
      <c r="E17" s="20">
        <v>6</v>
      </c>
      <c r="F17" s="20">
        <v>1.4999999999999999E-2</v>
      </c>
      <c r="G17" s="67">
        <v>10.75</v>
      </c>
      <c r="H17" s="66">
        <f t="shared" si="0"/>
        <v>5.15</v>
      </c>
      <c r="I17">
        <v>22.79</v>
      </c>
      <c r="J17" s="68">
        <v>45748</v>
      </c>
      <c r="K17" s="98">
        <f t="shared" si="1"/>
        <v>10.815000000000001</v>
      </c>
    </row>
    <row r="18" spans="1:16" x14ac:dyDescent="0.25">
      <c r="A18" t="s">
        <v>309</v>
      </c>
      <c r="B18">
        <v>2025</v>
      </c>
      <c r="C18" s="67">
        <v>5.75</v>
      </c>
      <c r="D18" s="20">
        <v>8.5</v>
      </c>
      <c r="E18" s="20">
        <v>5</v>
      </c>
      <c r="F18" s="20">
        <v>0.05</v>
      </c>
      <c r="G18" s="67">
        <v>14</v>
      </c>
      <c r="H18" s="66">
        <f t="shared" si="0"/>
        <v>5.15</v>
      </c>
      <c r="I18">
        <v>22.79</v>
      </c>
      <c r="J18" s="68">
        <v>45778</v>
      </c>
      <c r="K18" s="98">
        <f t="shared" si="1"/>
        <v>13.55</v>
      </c>
    </row>
    <row r="19" spans="1:16" x14ac:dyDescent="0.25">
      <c r="A19" t="s">
        <v>310</v>
      </c>
      <c r="B19">
        <v>2025</v>
      </c>
      <c r="C19" s="67">
        <v>6</v>
      </c>
      <c r="D19" s="20">
        <v>4.5</v>
      </c>
      <c r="E19" s="20">
        <v>3.25</v>
      </c>
      <c r="F19" s="20">
        <v>0</v>
      </c>
      <c r="G19" s="67">
        <v>7.5</v>
      </c>
      <c r="H19" s="66">
        <f t="shared" si="0"/>
        <v>5.15</v>
      </c>
      <c r="I19">
        <v>22.79</v>
      </c>
      <c r="J19" s="68">
        <v>45809</v>
      </c>
      <c r="K19" s="98">
        <f t="shared" si="1"/>
        <v>7.75</v>
      </c>
    </row>
    <row r="20" spans="1:16" x14ac:dyDescent="0.25">
      <c r="A20" t="s">
        <v>311</v>
      </c>
      <c r="B20">
        <v>2025</v>
      </c>
      <c r="E20" s="20">
        <v>2</v>
      </c>
    </row>
    <row r="21" spans="1:16" x14ac:dyDescent="0.25">
      <c r="H21" s="66"/>
    </row>
    <row r="22" spans="1:16" x14ac:dyDescent="0.25">
      <c r="A22" t="s">
        <v>321</v>
      </c>
      <c r="B22" s="66">
        <v>5.15</v>
      </c>
      <c r="H22" s="66"/>
    </row>
    <row r="23" spans="1:16" x14ac:dyDescent="0.25">
      <c r="A23" t="s">
        <v>322</v>
      </c>
      <c r="H23" s="66"/>
      <c r="L23" s="18"/>
      <c r="M23" s="18"/>
      <c r="N23" s="18"/>
      <c r="O23" s="18"/>
      <c r="P23" s="18"/>
    </row>
    <row r="24" spans="1:16" x14ac:dyDescent="0.25">
      <c r="H24" s="66"/>
      <c r="L24" s="20"/>
      <c r="M24" s="20"/>
      <c r="N24" s="20"/>
      <c r="O24" s="20"/>
      <c r="P24" s="21"/>
    </row>
    <row r="25" spans="1:16" x14ac:dyDescent="0.25">
      <c r="H25" s="66"/>
      <c r="L25" s="20"/>
      <c r="M25" s="20"/>
      <c r="N25" s="20"/>
      <c r="O25" s="20"/>
      <c r="P25" s="21"/>
    </row>
    <row r="26" spans="1:16" x14ac:dyDescent="0.25">
      <c r="L26" s="20"/>
      <c r="M26" s="20"/>
      <c r="N26" s="20"/>
      <c r="O26" s="20"/>
      <c r="P26" s="21"/>
    </row>
    <row r="27" spans="1:16" x14ac:dyDescent="0.25">
      <c r="L27" s="20"/>
      <c r="M27" s="20"/>
      <c r="N27" s="20"/>
      <c r="O27" s="20"/>
      <c r="P27" s="21"/>
    </row>
    <row r="28" spans="1:16" x14ac:dyDescent="0.25">
      <c r="L28" s="20"/>
      <c r="M28" s="20"/>
      <c r="N28" s="20"/>
      <c r="O28" s="20"/>
      <c r="P28" s="21"/>
    </row>
    <row r="29" spans="1:16" x14ac:dyDescent="0.25">
      <c r="L29" s="20"/>
      <c r="M29" s="20"/>
      <c r="N29" s="20"/>
      <c r="O29" s="20"/>
    </row>
  </sheetData>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10</vt:i4>
      </vt:variant>
    </vt:vector>
  </HeadingPairs>
  <TitlesOfParts>
    <vt:vector size="10" baseType="lpstr">
      <vt:lpstr>m3 Producidos</vt:lpstr>
      <vt:lpstr>Tiempos de Ciclo</vt:lpstr>
      <vt:lpstr>Costos de Producción</vt:lpstr>
      <vt:lpstr>Chorreo</vt:lpstr>
      <vt:lpstr>Chispeo</vt:lpstr>
      <vt:lpstr>Inventarios</vt:lpstr>
      <vt:lpstr>Escombros</vt:lpstr>
      <vt:lpstr>Manejo de Escombros</vt:lpstr>
      <vt:lpstr>Incidentes de fallas</vt:lpstr>
      <vt:lpstr>m3 perdidos</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USUARIO</dc:creator>
  <cp:lastModifiedBy>LISETH AMAYA</cp:lastModifiedBy>
  <dcterms:created xsi:type="dcterms:W3CDTF">2025-09-24T21:40:14Z</dcterms:created>
  <dcterms:modified xsi:type="dcterms:W3CDTF">2025-10-21T21:25:03Z</dcterms:modified>
</cp:coreProperties>
</file>